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ables/table3.xml" ContentType="application/vnd.openxmlformats-officedocument.spreadsheetml.table+xml"/>
  <Override PartName="/xl/worksheets/sheet9.xml" ContentType="application/vnd.openxmlformats-officedocument.spreadsheetml.worksheet+xml"/>
  <Override PartName="/xl/worksheets/sheet1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tables/table1.xml" ContentType="application/vnd.openxmlformats-officedocument.spreadsheetml.table+xml"/>
  <Override PartName="/xl/tables/table2.xml" ContentType="application/vnd.openxmlformats-officedocument.spreadsheetml.table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10.xml" ContentType="application/vnd.openxmlformats-officedocument.spreadsheetml.worksheet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 codeName="ThisWorkbook" defaultThemeVersion="124226"/>
  <bookViews>
    <workbookView xWindow="15" yWindow="-465" windowWidth="21585" windowHeight="12240" tabRatio="502" firstSheet="7" activeTab="7"/>
  </bookViews>
  <sheets>
    <sheet name="GABARIT Chèque" sheetId="25" r:id="rId1"/>
    <sheet name="GABARIT Épargne" sheetId="26" r:id="rId2"/>
    <sheet name="GABARIT Celi" sheetId="27" r:id="rId3"/>
    <sheet name="GABARIT Scotia" sheetId="28" r:id="rId4"/>
    <sheet name="JUILLET Chèque 1" sheetId="29" r:id="rId5"/>
    <sheet name="MAI Chèque" sheetId="34" r:id="rId6"/>
    <sheet name="MAI Épargne" sheetId="35" r:id="rId7"/>
    <sheet name="CHÈQUE" sheetId="42" r:id="rId8"/>
    <sheet name="ÉPARGNE" sheetId="43" r:id="rId9"/>
    <sheet name="CELI" sheetId="44" r:id="rId10"/>
    <sheet name="SCOTIA" sheetId="45" r:id="rId11"/>
    <sheet name="PRÊT AUTO" sheetId="47" r:id="rId12"/>
    <sheet name="ÉTAT DES RÉSULTATS" sheetId="46" r:id="rId13"/>
  </sheets>
  <calcPr calcId="125725"/>
</workbook>
</file>

<file path=xl/calcChain.xml><?xml version="1.0" encoding="utf-8"?>
<calcChain xmlns="http://schemas.openxmlformats.org/spreadsheetml/2006/main">
  <c r="E75" i="42"/>
  <c r="G3"/>
  <c r="G4"/>
  <c r="G5"/>
  <c r="G6"/>
  <c r="G7"/>
  <c r="G8"/>
  <c r="G9"/>
  <c r="G10"/>
  <c r="G11"/>
  <c r="G12"/>
  <c r="G13"/>
  <c r="G14"/>
  <c r="G15"/>
  <c r="G16"/>
  <c r="G17"/>
  <c r="G18"/>
  <c r="G19"/>
  <c r="G20"/>
  <c r="G21"/>
  <c r="G22"/>
  <c r="G23"/>
  <c r="G24"/>
  <c r="G25"/>
  <c r="G26"/>
  <c r="G27"/>
  <c r="G28"/>
  <c r="G29"/>
  <c r="G30"/>
  <c r="G31"/>
  <c r="G32"/>
  <c r="G33"/>
  <c r="G34"/>
  <c r="G35"/>
  <c r="G36"/>
  <c r="G37"/>
  <c r="G38"/>
  <c r="G39"/>
  <c r="G40"/>
  <c r="G41"/>
  <c r="G42"/>
  <c r="G43"/>
  <c r="G44"/>
  <c r="G45"/>
  <c r="G46"/>
  <c r="G47"/>
  <c r="G48"/>
  <c r="G49"/>
  <c r="G50"/>
  <c r="G51"/>
  <c r="G52"/>
  <c r="G53"/>
  <c r="G54"/>
  <c r="G55"/>
  <c r="G56"/>
  <c r="G57"/>
  <c r="G58"/>
  <c r="G59"/>
  <c r="G60"/>
  <c r="G61"/>
  <c r="G62"/>
  <c r="G63"/>
  <c r="G64"/>
  <c r="G65"/>
  <c r="G66"/>
  <c r="G67"/>
  <c r="G68"/>
  <c r="G69"/>
  <c r="G70"/>
  <c r="G71"/>
  <c r="G72"/>
  <c r="G73"/>
  <c r="G74"/>
  <c r="G75"/>
  <c r="G76"/>
  <c r="G77"/>
  <c r="G78"/>
  <c r="G79"/>
  <c r="G80"/>
  <c r="G81"/>
  <c r="G82"/>
  <c r="G83"/>
  <c r="G84"/>
  <c r="G85"/>
  <c r="G86"/>
  <c r="A78"/>
  <c r="A77"/>
  <c r="A76"/>
  <c r="C207"/>
  <c r="A207"/>
  <c r="C206"/>
  <c r="B206"/>
  <c r="G206" s="1"/>
  <c r="A206"/>
  <c r="C205"/>
  <c r="A205"/>
  <c r="C204"/>
  <c r="A204"/>
  <c r="E203"/>
  <c r="G205" s="1"/>
  <c r="G202"/>
  <c r="G199"/>
  <c r="G219"/>
  <c r="C212"/>
  <c r="A212"/>
  <c r="C211"/>
  <c r="B211"/>
  <c r="G211" s="1"/>
  <c r="A211"/>
  <c r="C210"/>
  <c r="A210"/>
  <c r="C209"/>
  <c r="A209"/>
  <c r="E208"/>
  <c r="G210" s="1"/>
  <c r="E213"/>
  <c r="G215" s="1"/>
  <c r="G214" s="1"/>
  <c r="C243"/>
  <c r="A243"/>
  <c r="C242"/>
  <c r="B242"/>
  <c r="G242" s="1"/>
  <c r="A242"/>
  <c r="C241"/>
  <c r="A241"/>
  <c r="C240"/>
  <c r="A240"/>
  <c r="E239"/>
  <c r="G241" s="1"/>
  <c r="C237"/>
  <c r="A237"/>
  <c r="C236"/>
  <c r="B236"/>
  <c r="G236" s="1"/>
  <c r="A236"/>
  <c r="C235"/>
  <c r="A235"/>
  <c r="C234"/>
  <c r="A234"/>
  <c r="E233"/>
  <c r="G235" s="1"/>
  <c r="C231"/>
  <c r="A231"/>
  <c r="C230"/>
  <c r="B230"/>
  <c r="G230" s="1"/>
  <c r="A230"/>
  <c r="C229"/>
  <c r="A229"/>
  <c r="C228"/>
  <c r="A228"/>
  <c r="E227"/>
  <c r="G229" s="1"/>
  <c r="E221"/>
  <c r="L1"/>
  <c r="J7"/>
  <c r="J66"/>
  <c r="H66"/>
  <c r="A66"/>
  <c r="D6" i="43"/>
  <c r="H182" i="42"/>
  <c r="G5" i="43"/>
  <c r="A182" i="42"/>
  <c r="A181"/>
  <c r="H181"/>
  <c r="J180"/>
  <c r="H180"/>
  <c r="O14" i="47"/>
  <c r="N14"/>
  <c r="M14"/>
  <c r="L14"/>
  <c r="K14"/>
  <c r="J14"/>
  <c r="I14"/>
  <c r="H14"/>
  <c r="G14"/>
  <c r="F14"/>
  <c r="E14"/>
  <c r="D14"/>
  <c r="K3"/>
  <c r="L3" s="1"/>
  <c r="M3" s="1"/>
  <c r="N3" s="1"/>
  <c r="O3" s="1"/>
  <c r="J3"/>
  <c r="K180" i="42" l="1"/>
  <c r="K181" s="1"/>
  <c r="K182" s="1"/>
  <c r="K183" s="1"/>
  <c r="K184" s="1"/>
  <c r="K185" s="1"/>
  <c r="K186" s="1"/>
  <c r="K187" s="1"/>
  <c r="K188" s="1"/>
  <c r="K189" s="1"/>
  <c r="K190" s="1"/>
  <c r="K191" s="1"/>
  <c r="K192" s="1"/>
  <c r="K193" s="1"/>
  <c r="K194" s="1"/>
  <c r="K195" s="1"/>
  <c r="K196" s="1"/>
  <c r="K197" s="1"/>
  <c r="K198" s="1"/>
  <c r="K199" s="1"/>
  <c r="K200" s="1"/>
  <c r="K201" s="1"/>
  <c r="K202" s="1"/>
  <c r="K203" s="1"/>
  <c r="K204" s="1"/>
  <c r="K205" s="1"/>
  <c r="K206" s="1"/>
  <c r="K207" s="1"/>
  <c r="K208" s="1"/>
  <c r="K209" s="1"/>
  <c r="K210" s="1"/>
  <c r="K211" s="1"/>
  <c r="K212" s="1"/>
  <c r="K213" s="1"/>
  <c r="K214" s="1"/>
  <c r="K215" s="1"/>
  <c r="K216" s="1"/>
  <c r="K217" s="1"/>
  <c r="K218" s="1"/>
  <c r="K219" s="1"/>
  <c r="K220" s="1"/>
  <c r="K221" s="1"/>
  <c r="K222" s="1"/>
  <c r="K223" s="1"/>
  <c r="K224" s="1"/>
  <c r="K225" s="1"/>
  <c r="K226" s="1"/>
  <c r="K227" s="1"/>
  <c r="K228" s="1"/>
  <c r="K229" s="1"/>
  <c r="K230" s="1"/>
  <c r="K231" s="1"/>
  <c r="K232" s="1"/>
  <c r="K233" s="1"/>
  <c r="K234" s="1"/>
  <c r="K235" s="1"/>
  <c r="K236" s="1"/>
  <c r="K237" s="1"/>
  <c r="K238" s="1"/>
  <c r="K239" s="1"/>
  <c r="K240" s="1"/>
  <c r="K241" s="1"/>
  <c r="K242" s="1"/>
  <c r="K243" s="1"/>
  <c r="G204"/>
  <c r="G207" s="1"/>
  <c r="G209"/>
  <c r="G212" s="1"/>
  <c r="G216"/>
  <c r="G240"/>
  <c r="G243" s="1"/>
  <c r="G234"/>
  <c r="G237" s="1"/>
  <c r="G228"/>
  <c r="G231" s="1"/>
  <c r="G223"/>
  <c r="G222" s="1"/>
  <c r="G225" s="1"/>
  <c r="F218"/>
  <c r="G218" s="1"/>
  <c r="I54"/>
  <c r="C54"/>
  <c r="A54"/>
  <c r="I53"/>
  <c r="C53"/>
  <c r="A53"/>
  <c r="I52"/>
  <c r="C52"/>
  <c r="A52"/>
  <c r="E51"/>
  <c r="A219"/>
  <c r="A218"/>
  <c r="C216"/>
  <c r="A216"/>
  <c r="C215"/>
  <c r="A215"/>
  <c r="C214"/>
  <c r="A214"/>
  <c r="C225"/>
  <c r="A225"/>
  <c r="C224"/>
  <c r="B224"/>
  <c r="G224" s="1"/>
  <c r="A224"/>
  <c r="C223"/>
  <c r="A223"/>
  <c r="C222"/>
  <c r="A222"/>
  <c r="L2" l="1"/>
  <c r="H53"/>
  <c r="H52" s="1"/>
  <c r="H54" s="1"/>
  <c r="F201" l="1"/>
  <c r="G201" s="1"/>
  <c r="A201"/>
  <c r="A202" s="1"/>
  <c r="A199"/>
  <c r="F198"/>
  <c r="G198" s="1"/>
  <c r="A198"/>
  <c r="A188"/>
  <c r="A7" l="1"/>
  <c r="A6"/>
  <c r="A5"/>
  <c r="I21" l="1"/>
  <c r="I20"/>
  <c r="I23" s="1"/>
  <c r="H7"/>
  <c r="J6"/>
  <c r="H6"/>
  <c r="J5"/>
  <c r="H5"/>
  <c r="G4" i="43"/>
  <c r="I22" i="42" l="1"/>
  <c r="A8"/>
  <c r="A11" l="1"/>
  <c r="F16"/>
  <c r="I17"/>
  <c r="I16"/>
  <c r="H17"/>
  <c r="H16"/>
  <c r="A16"/>
  <c r="A17" s="1"/>
  <c r="A9"/>
  <c r="A23"/>
  <c r="F22"/>
  <c r="H22" s="1"/>
  <c r="A22"/>
  <c r="A21"/>
  <c r="A20"/>
  <c r="E19"/>
  <c r="D8" i="43" l="1"/>
  <c r="D29" i="46"/>
  <c r="E55"/>
  <c r="D56" s="1"/>
  <c r="D43"/>
  <c r="D51"/>
  <c r="D52" s="1"/>
  <c r="D45"/>
  <c r="D44"/>
  <c r="E56"/>
  <c r="D57" s="1"/>
  <c r="D46"/>
  <c r="C40"/>
  <c r="C37"/>
  <c r="C32"/>
  <c r="D30"/>
  <c r="D35"/>
  <c r="C17"/>
  <c r="D18"/>
  <c r="D15"/>
  <c r="D41"/>
  <c r="C11"/>
  <c r="D12"/>
  <c r="D38"/>
  <c r="H21" i="42"/>
  <c r="H20" s="1"/>
  <c r="H23" s="1"/>
  <c r="D60" i="46" l="1"/>
  <c r="C16"/>
  <c r="C39"/>
  <c r="C36"/>
  <c r="C10"/>
  <c r="D9"/>
  <c r="D23" l="1"/>
  <c r="F7" i="44"/>
  <c r="D7"/>
  <c r="F7" i="43"/>
  <c r="D7"/>
  <c r="F7" i="45"/>
  <c r="D7"/>
  <c r="F6" i="44"/>
  <c r="D6"/>
  <c r="F6" i="45"/>
  <c r="D6"/>
  <c r="F6" i="43"/>
  <c r="G6" s="1"/>
  <c r="A12" i="42"/>
  <c r="G7" i="43" l="1"/>
  <c r="H4" i="45"/>
  <c r="H6" s="1"/>
  <c r="G4"/>
  <c r="G5" s="1"/>
  <c r="H4" i="44"/>
  <c r="H6" s="1"/>
  <c r="H4" i="43"/>
  <c r="H6" s="1"/>
  <c r="D6" i="34"/>
  <c r="F6"/>
  <c r="D6" i="35"/>
  <c r="F6"/>
  <c r="F143"/>
  <c r="D143"/>
  <c r="F142"/>
  <c r="D142"/>
  <c r="F141"/>
  <c r="D8" i="34" s="1"/>
  <c r="D141" i="35"/>
  <c r="F8" i="34" s="1"/>
  <c r="F7" i="35"/>
  <c r="D7"/>
  <c r="H4"/>
  <c r="H6" s="1"/>
  <c r="G4"/>
  <c r="F143" i="34"/>
  <c r="D143"/>
  <c r="F142"/>
  <c r="D142"/>
  <c r="F141"/>
  <c r="D8" i="35" s="1"/>
  <c r="D141" i="34"/>
  <c r="F8" i="35" s="1"/>
  <c r="F7" i="34"/>
  <c r="D7"/>
  <c r="H4"/>
  <c r="H6" s="1"/>
  <c r="G4"/>
  <c r="G5" s="1"/>
  <c r="F143" i="29"/>
  <c r="D143"/>
  <c r="F142"/>
  <c r="D142"/>
  <c r="F141"/>
  <c r="D141"/>
  <c r="B14"/>
  <c r="B13"/>
  <c r="B12"/>
  <c r="B11"/>
  <c r="B10"/>
  <c r="B9"/>
  <c r="B5"/>
  <c r="H4"/>
  <c r="H6" s="1"/>
  <c r="G4"/>
  <c r="G5" s="1"/>
  <c r="F142" i="28"/>
  <c r="D7" i="29" s="1"/>
  <c r="D142" i="28"/>
  <c r="F7" i="29" s="1"/>
  <c r="F141" i="28"/>
  <c r="D141"/>
  <c r="F7" i="27" s="1"/>
  <c r="F140" i="28"/>
  <c r="D140"/>
  <c r="H4"/>
  <c r="H6" s="1"/>
  <c r="G4"/>
  <c r="G5" s="1"/>
  <c r="F143" i="27"/>
  <c r="D143"/>
  <c r="F142"/>
  <c r="D6" i="29" s="1"/>
  <c r="D142" i="27"/>
  <c r="F6" i="29" s="1"/>
  <c r="F141" i="27"/>
  <c r="D6" i="26" s="1"/>
  <c r="D141" i="27"/>
  <c r="D7"/>
  <c r="H4"/>
  <c r="H6" s="1"/>
  <c r="G4"/>
  <c r="F143" i="26"/>
  <c r="D6" i="28" s="1"/>
  <c r="D143" i="26"/>
  <c r="F6" i="28" s="1"/>
  <c r="F142" i="26"/>
  <c r="D6" i="27" s="1"/>
  <c r="D142" i="26"/>
  <c r="F6" i="27" s="1"/>
  <c r="F141" i="26"/>
  <c r="D8" i="29" s="1"/>
  <c r="D141" i="26"/>
  <c r="F8" i="29" s="1"/>
  <c r="F7" i="26"/>
  <c r="D7"/>
  <c r="F6"/>
  <c r="H4"/>
  <c r="H6" s="1"/>
  <c r="G4"/>
  <c r="F143" i="25"/>
  <c r="D8" i="28" s="1"/>
  <c r="D143" i="25"/>
  <c r="F8" i="28" s="1"/>
  <c r="F142" i="25"/>
  <c r="D8" i="27" s="1"/>
  <c r="D142" i="25"/>
  <c r="F8" i="27" s="1"/>
  <c r="F141" i="25"/>
  <c r="D8" i="26" s="1"/>
  <c r="D141" i="25"/>
  <c r="F8" i="26" s="1"/>
  <c r="F8" i="25"/>
  <c r="D8"/>
  <c r="D7"/>
  <c r="D6"/>
  <c r="H4"/>
  <c r="H6" s="1"/>
  <c r="G4"/>
  <c r="G5" s="1"/>
  <c r="F6" l="1"/>
  <c r="G6" s="1"/>
  <c r="F144" i="34"/>
  <c r="D144" i="27"/>
  <c r="F7" i="28" s="1"/>
  <c r="D144" i="25"/>
  <c r="G6" i="26"/>
  <c r="G7" s="1"/>
  <c r="G8" s="1"/>
  <c r="G9" s="1"/>
  <c r="G10" s="1"/>
  <c r="G11" s="1"/>
  <c r="G12" s="1"/>
  <c r="G13" s="1"/>
  <c r="G14" s="1"/>
  <c r="G15" s="1"/>
  <c r="G16" s="1"/>
  <c r="G17" s="1"/>
  <c r="G18" s="1"/>
  <c r="G19" s="1"/>
  <c r="G20" s="1"/>
  <c r="G21" s="1"/>
  <c r="G22" s="1"/>
  <c r="G23" s="1"/>
  <c r="G24" s="1"/>
  <c r="G25" s="1"/>
  <c r="G26" s="1"/>
  <c r="G27" s="1"/>
  <c r="G28" s="1"/>
  <c r="G29" s="1"/>
  <c r="G30" s="1"/>
  <c r="G31" s="1"/>
  <c r="G32" s="1"/>
  <c r="G33" s="1"/>
  <c r="G34" s="1"/>
  <c r="G35" s="1"/>
  <c r="G36" s="1"/>
  <c r="G37" s="1"/>
  <c r="G38" s="1"/>
  <c r="G39" s="1"/>
  <c r="G40" s="1"/>
  <c r="G41" s="1"/>
  <c r="G42" s="1"/>
  <c r="G43" s="1"/>
  <c r="G44" s="1"/>
  <c r="G45" s="1"/>
  <c r="G46" s="1"/>
  <c r="G47" s="1"/>
  <c r="G48" s="1"/>
  <c r="G49" s="1"/>
  <c r="G50" s="1"/>
  <c r="G51" s="1"/>
  <c r="G52" s="1"/>
  <c r="G53" s="1"/>
  <c r="G54" s="1"/>
  <c r="G55" s="1"/>
  <c r="G56" s="1"/>
  <c r="G57" s="1"/>
  <c r="G58" s="1"/>
  <c r="G59" s="1"/>
  <c r="G60" s="1"/>
  <c r="G61" s="1"/>
  <c r="G62" s="1"/>
  <c r="G63" s="1"/>
  <c r="G64" s="1"/>
  <c r="G65" s="1"/>
  <c r="G66" s="1"/>
  <c r="G67" s="1"/>
  <c r="G68" s="1"/>
  <c r="G69" s="1"/>
  <c r="G70" s="1"/>
  <c r="G71" s="1"/>
  <c r="G72" s="1"/>
  <c r="G73" s="1"/>
  <c r="G74" s="1"/>
  <c r="G75" s="1"/>
  <c r="G76" s="1"/>
  <c r="G77" s="1"/>
  <c r="G78" s="1"/>
  <c r="G79" s="1"/>
  <c r="G80" s="1"/>
  <c r="G81" s="1"/>
  <c r="G82" s="1"/>
  <c r="G83" s="1"/>
  <c r="G84" s="1"/>
  <c r="G85" s="1"/>
  <c r="G86" s="1"/>
  <c r="G87" s="1"/>
  <c r="G88" s="1"/>
  <c r="G89" s="1"/>
  <c r="G90" s="1"/>
  <c r="G91" s="1"/>
  <c r="G92" s="1"/>
  <c r="G93" s="1"/>
  <c r="G94" s="1"/>
  <c r="G95" s="1"/>
  <c r="G96" s="1"/>
  <c r="G97" s="1"/>
  <c r="G98" s="1"/>
  <c r="G99" s="1"/>
  <c r="G100" s="1"/>
  <c r="G101" s="1"/>
  <c r="G102" s="1"/>
  <c r="G103" s="1"/>
  <c r="G104" s="1"/>
  <c r="G105" s="1"/>
  <c r="G106" s="1"/>
  <c r="G107" s="1"/>
  <c r="G108" s="1"/>
  <c r="G109" s="1"/>
  <c r="G110" s="1"/>
  <c r="G111" s="1"/>
  <c r="G112" s="1"/>
  <c r="G113" s="1"/>
  <c r="G114" s="1"/>
  <c r="G115" s="1"/>
  <c r="G116" s="1"/>
  <c r="G117" s="1"/>
  <c r="G118" s="1"/>
  <c r="G119" s="1"/>
  <c r="G120" s="1"/>
  <c r="G121" s="1"/>
  <c r="G122" s="1"/>
  <c r="G123" s="1"/>
  <c r="G124" s="1"/>
  <c r="G125" s="1"/>
  <c r="G126" s="1"/>
  <c r="G127" s="1"/>
  <c r="G128" s="1"/>
  <c r="G129" s="1"/>
  <c r="G130" s="1"/>
  <c r="G131" s="1"/>
  <c r="G132" s="1"/>
  <c r="G133" s="1"/>
  <c r="G134" s="1"/>
  <c r="G135" s="1"/>
  <c r="G136" s="1"/>
  <c r="G137" s="1"/>
  <c r="G138" s="1"/>
  <c r="G139" s="1"/>
  <c r="G140" s="1"/>
  <c r="F144" i="35"/>
  <c r="D144" i="29"/>
  <c r="G6"/>
  <c r="G7" s="1"/>
  <c r="G8" s="1"/>
  <c r="G9" s="1"/>
  <c r="G10" s="1"/>
  <c r="G11" s="1"/>
  <c r="G12" s="1"/>
  <c r="G13" s="1"/>
  <c r="G14" s="1"/>
  <c r="G15" s="1"/>
  <c r="G16" s="1"/>
  <c r="G17" s="1"/>
  <c r="G18" s="1"/>
  <c r="G19" s="1"/>
  <c r="G20" s="1"/>
  <c r="G21" s="1"/>
  <c r="G22" s="1"/>
  <c r="G23" s="1"/>
  <c r="G24" s="1"/>
  <c r="G25" s="1"/>
  <c r="G26" s="1"/>
  <c r="G27" s="1"/>
  <c r="G28" s="1"/>
  <c r="G29" s="1"/>
  <c r="G30" s="1"/>
  <c r="G31" s="1"/>
  <c r="G32" s="1"/>
  <c r="G33" s="1"/>
  <c r="G34" s="1"/>
  <c r="G35" s="1"/>
  <c r="G36" s="1"/>
  <c r="G37" s="1"/>
  <c r="G38" s="1"/>
  <c r="G39" s="1"/>
  <c r="G40" s="1"/>
  <c r="G41" s="1"/>
  <c r="G42" s="1"/>
  <c r="G43" s="1"/>
  <c r="G44" s="1"/>
  <c r="G45" s="1"/>
  <c r="G46" s="1"/>
  <c r="G47" s="1"/>
  <c r="G48" s="1"/>
  <c r="G49" s="1"/>
  <c r="G50" s="1"/>
  <c r="G51" s="1"/>
  <c r="G52" s="1"/>
  <c r="G53" s="1"/>
  <c r="G54" s="1"/>
  <c r="G55" s="1"/>
  <c r="G56" s="1"/>
  <c r="G57" s="1"/>
  <c r="G58" s="1"/>
  <c r="G59" s="1"/>
  <c r="G60" s="1"/>
  <c r="G61" s="1"/>
  <c r="G62" s="1"/>
  <c r="G63" s="1"/>
  <c r="G64" s="1"/>
  <c r="G65" s="1"/>
  <c r="G66" s="1"/>
  <c r="G67" s="1"/>
  <c r="G68" s="1"/>
  <c r="G69" s="1"/>
  <c r="G70" s="1"/>
  <c r="G71" s="1"/>
  <c r="G72" s="1"/>
  <c r="G73" s="1"/>
  <c r="G74" s="1"/>
  <c r="G75" s="1"/>
  <c r="G76" s="1"/>
  <c r="G77" s="1"/>
  <c r="G78" s="1"/>
  <c r="G79" s="1"/>
  <c r="G80" s="1"/>
  <c r="G81" s="1"/>
  <c r="G82" s="1"/>
  <c r="G83" s="1"/>
  <c r="G84" s="1"/>
  <c r="G85" s="1"/>
  <c r="G86" s="1"/>
  <c r="G87" s="1"/>
  <c r="G88" s="1"/>
  <c r="G89" s="1"/>
  <c r="G90" s="1"/>
  <c r="G91" s="1"/>
  <c r="G92" s="1"/>
  <c r="G93" s="1"/>
  <c r="G94" s="1"/>
  <c r="G95" s="1"/>
  <c r="G96" s="1"/>
  <c r="G97" s="1"/>
  <c r="G98" s="1"/>
  <c r="G99" s="1"/>
  <c r="G100" s="1"/>
  <c r="G101" s="1"/>
  <c r="G102" s="1"/>
  <c r="G103" s="1"/>
  <c r="G104" s="1"/>
  <c r="G105" s="1"/>
  <c r="G106" s="1"/>
  <c r="G107" s="1"/>
  <c r="G108" s="1"/>
  <c r="G109" s="1"/>
  <c r="G110" s="1"/>
  <c r="G111" s="1"/>
  <c r="G112" s="1"/>
  <c r="G113" s="1"/>
  <c r="G114" s="1"/>
  <c r="G115" s="1"/>
  <c r="G116" s="1"/>
  <c r="G117" s="1"/>
  <c r="G118" s="1"/>
  <c r="G119" s="1"/>
  <c r="G120" s="1"/>
  <c r="G121" s="1"/>
  <c r="G122" s="1"/>
  <c r="G123" s="1"/>
  <c r="G124" s="1"/>
  <c r="G125" s="1"/>
  <c r="G126" s="1"/>
  <c r="G127" s="1"/>
  <c r="G128" s="1"/>
  <c r="G129" s="1"/>
  <c r="G130" s="1"/>
  <c r="G131" s="1"/>
  <c r="G132" s="1"/>
  <c r="G133" s="1"/>
  <c r="G134" s="1"/>
  <c r="G135" s="1"/>
  <c r="G136" s="1"/>
  <c r="G137" s="1"/>
  <c r="G138" s="1"/>
  <c r="G139" s="1"/>
  <c r="G140" s="1"/>
  <c r="F144" i="26"/>
  <c r="H8"/>
  <c r="F143" i="28"/>
  <c r="F144" i="29"/>
  <c r="H8"/>
  <c r="F144" i="27"/>
  <c r="D7" i="28" s="1"/>
  <c r="D144" i="26"/>
  <c r="G6" i="27"/>
  <c r="G7" s="1"/>
  <c r="G8" s="1"/>
  <c r="G9" s="1"/>
  <c r="G10" s="1"/>
  <c r="G11" s="1"/>
  <c r="G12" s="1"/>
  <c r="G13" s="1"/>
  <c r="G14" s="1"/>
  <c r="G15" s="1"/>
  <c r="G16" s="1"/>
  <c r="G17" s="1"/>
  <c r="G18" s="1"/>
  <c r="G19" s="1"/>
  <c r="G20" s="1"/>
  <c r="G21" s="1"/>
  <c r="G22" s="1"/>
  <c r="G23" s="1"/>
  <c r="G24" s="1"/>
  <c r="G25" s="1"/>
  <c r="G26" s="1"/>
  <c r="G27" s="1"/>
  <c r="G28" s="1"/>
  <c r="G29" s="1"/>
  <c r="G30" s="1"/>
  <c r="G31" s="1"/>
  <c r="G32" s="1"/>
  <c r="G33" s="1"/>
  <c r="G34" s="1"/>
  <c r="G35" s="1"/>
  <c r="G36" s="1"/>
  <c r="G37" s="1"/>
  <c r="G38" s="1"/>
  <c r="G39" s="1"/>
  <c r="G40" s="1"/>
  <c r="G41" s="1"/>
  <c r="G42" s="1"/>
  <c r="G43" s="1"/>
  <c r="G44" s="1"/>
  <c r="G45" s="1"/>
  <c r="G46" s="1"/>
  <c r="G47" s="1"/>
  <c r="G48" s="1"/>
  <c r="G49" s="1"/>
  <c r="G50" s="1"/>
  <c r="G51" s="1"/>
  <c r="G52" s="1"/>
  <c r="G53" s="1"/>
  <c r="G54" s="1"/>
  <c r="G55" s="1"/>
  <c r="G56" s="1"/>
  <c r="G57" s="1"/>
  <c r="G58" s="1"/>
  <c r="G59" s="1"/>
  <c r="G60" s="1"/>
  <c r="G61" s="1"/>
  <c r="G62" s="1"/>
  <c r="G63" s="1"/>
  <c r="G64" s="1"/>
  <c r="G65" s="1"/>
  <c r="G66" s="1"/>
  <c r="G67" s="1"/>
  <c r="G68" s="1"/>
  <c r="G69" s="1"/>
  <c r="G70" s="1"/>
  <c r="G71" s="1"/>
  <c r="G72" s="1"/>
  <c r="G73" s="1"/>
  <c r="G74" s="1"/>
  <c r="G75" s="1"/>
  <c r="G76" s="1"/>
  <c r="G77" s="1"/>
  <c r="G78" s="1"/>
  <c r="G79" s="1"/>
  <c r="G80" s="1"/>
  <c r="G81" s="1"/>
  <c r="G82" s="1"/>
  <c r="G83" s="1"/>
  <c r="G84" s="1"/>
  <c r="G85" s="1"/>
  <c r="G86" s="1"/>
  <c r="G87" s="1"/>
  <c r="G88" s="1"/>
  <c r="G89" s="1"/>
  <c r="G90" s="1"/>
  <c r="G91" s="1"/>
  <c r="G92" s="1"/>
  <c r="G93" s="1"/>
  <c r="G94" s="1"/>
  <c r="G95" s="1"/>
  <c r="G96" s="1"/>
  <c r="G97" s="1"/>
  <c r="G98" s="1"/>
  <c r="G99" s="1"/>
  <c r="G100" s="1"/>
  <c r="G101" s="1"/>
  <c r="G102" s="1"/>
  <c r="G103" s="1"/>
  <c r="G104" s="1"/>
  <c r="G105" s="1"/>
  <c r="G106" s="1"/>
  <c r="G107" s="1"/>
  <c r="G108" s="1"/>
  <c r="G109" s="1"/>
  <c r="G110" s="1"/>
  <c r="G111" s="1"/>
  <c r="G112" s="1"/>
  <c r="G113" s="1"/>
  <c r="G114" s="1"/>
  <c r="G115" s="1"/>
  <c r="G116" s="1"/>
  <c r="G117" s="1"/>
  <c r="G118" s="1"/>
  <c r="G119" s="1"/>
  <c r="G120" s="1"/>
  <c r="G121" s="1"/>
  <c r="G122" s="1"/>
  <c r="G123" s="1"/>
  <c r="G124" s="1"/>
  <c r="G125" s="1"/>
  <c r="G126" s="1"/>
  <c r="G127" s="1"/>
  <c r="G128" s="1"/>
  <c r="G129" s="1"/>
  <c r="G130" s="1"/>
  <c r="G131" s="1"/>
  <c r="G132" s="1"/>
  <c r="G133" s="1"/>
  <c r="G134" s="1"/>
  <c r="G135" s="1"/>
  <c r="G136" s="1"/>
  <c r="G137" s="1"/>
  <c r="G138" s="1"/>
  <c r="G139" s="1"/>
  <c r="G140" s="1"/>
  <c r="H8"/>
  <c r="D143" i="28"/>
  <c r="H8" i="34"/>
  <c r="D144"/>
  <c r="G6" i="28"/>
  <c r="F7" i="25"/>
  <c r="H8" s="1"/>
  <c r="G6" i="34"/>
  <c r="G7" s="1"/>
  <c r="G8" s="1"/>
  <c r="G9" s="1"/>
  <c r="G10" s="1"/>
  <c r="G11" s="1"/>
  <c r="G12" s="1"/>
  <c r="G13" s="1"/>
  <c r="G14" s="1"/>
  <c r="G15" s="1"/>
  <c r="G16" s="1"/>
  <c r="G17" s="1"/>
  <c r="G18" s="1"/>
  <c r="G19" s="1"/>
  <c r="G20" s="1"/>
  <c r="G21" s="1"/>
  <c r="G22" s="1"/>
  <c r="G23" s="1"/>
  <c r="G24" s="1"/>
  <c r="G25" s="1"/>
  <c r="G26" s="1"/>
  <c r="G27" s="1"/>
  <c r="G28" s="1"/>
  <c r="G29" s="1"/>
  <c r="G30" s="1"/>
  <c r="G31" s="1"/>
  <c r="G32" s="1"/>
  <c r="G33" s="1"/>
  <c r="G34" s="1"/>
  <c r="G35" s="1"/>
  <c r="G36" s="1"/>
  <c r="G37" s="1"/>
  <c r="G38" s="1"/>
  <c r="G39" s="1"/>
  <c r="G40" s="1"/>
  <c r="G41" s="1"/>
  <c r="G42" s="1"/>
  <c r="G43" s="1"/>
  <c r="G44" s="1"/>
  <c r="G45" s="1"/>
  <c r="G46" s="1"/>
  <c r="G47" s="1"/>
  <c r="G48" s="1"/>
  <c r="G49" s="1"/>
  <c r="G50" s="1"/>
  <c r="G51" s="1"/>
  <c r="G52" s="1"/>
  <c r="G53" s="1"/>
  <c r="G54" s="1"/>
  <c r="G55" s="1"/>
  <c r="G56" s="1"/>
  <c r="G57" s="1"/>
  <c r="G58" s="1"/>
  <c r="G59" s="1"/>
  <c r="G60" s="1"/>
  <c r="G61" s="1"/>
  <c r="G62" s="1"/>
  <c r="G63" s="1"/>
  <c r="G64" s="1"/>
  <c r="G65" s="1"/>
  <c r="G66" s="1"/>
  <c r="G67" s="1"/>
  <c r="G68" s="1"/>
  <c r="G69" s="1"/>
  <c r="G70" s="1"/>
  <c r="G71" s="1"/>
  <c r="G72" s="1"/>
  <c r="G73" s="1"/>
  <c r="G74" s="1"/>
  <c r="G75" s="1"/>
  <c r="G76" s="1"/>
  <c r="G77" s="1"/>
  <c r="G78" s="1"/>
  <c r="G79" s="1"/>
  <c r="G80" s="1"/>
  <c r="G81" s="1"/>
  <c r="G82" s="1"/>
  <c r="G83" s="1"/>
  <c r="G84" s="1"/>
  <c r="G85" s="1"/>
  <c r="G86" s="1"/>
  <c r="G87" s="1"/>
  <c r="G88" s="1"/>
  <c r="G89" s="1"/>
  <c r="G90" s="1"/>
  <c r="G91" s="1"/>
  <c r="G92" s="1"/>
  <c r="G93" s="1"/>
  <c r="G94" s="1"/>
  <c r="G95" s="1"/>
  <c r="G96" s="1"/>
  <c r="G97" s="1"/>
  <c r="G98" s="1"/>
  <c r="G99" s="1"/>
  <c r="G100" s="1"/>
  <c r="G101" s="1"/>
  <c r="G102" s="1"/>
  <c r="G103" s="1"/>
  <c r="G104" s="1"/>
  <c r="G105" s="1"/>
  <c r="G106" s="1"/>
  <c r="G107" s="1"/>
  <c r="G108" s="1"/>
  <c r="G109" s="1"/>
  <c r="G110" s="1"/>
  <c r="G111" s="1"/>
  <c r="G112" s="1"/>
  <c r="G113" s="1"/>
  <c r="G114" s="1"/>
  <c r="G115" s="1"/>
  <c r="G116" s="1"/>
  <c r="G117" s="1"/>
  <c r="G118" s="1"/>
  <c r="G119" s="1"/>
  <c r="G120" s="1"/>
  <c r="G121" s="1"/>
  <c r="G122" s="1"/>
  <c r="G123" s="1"/>
  <c r="G124" s="1"/>
  <c r="G125" s="1"/>
  <c r="G126" s="1"/>
  <c r="G127" s="1"/>
  <c r="G128" s="1"/>
  <c r="G129" s="1"/>
  <c r="G130" s="1"/>
  <c r="G131" s="1"/>
  <c r="G132" s="1"/>
  <c r="G133" s="1"/>
  <c r="G134" s="1"/>
  <c r="G135" s="1"/>
  <c r="G136" s="1"/>
  <c r="G137" s="1"/>
  <c r="G138" s="1"/>
  <c r="G139" s="1"/>
  <c r="G140" s="1"/>
  <c r="D144" i="35"/>
  <c r="G6"/>
  <c r="G7" s="1"/>
  <c r="G8" s="1"/>
  <c r="G9" s="1"/>
  <c r="G10" s="1"/>
  <c r="G11" s="1"/>
  <c r="G12" s="1"/>
  <c r="G13" s="1"/>
  <c r="G14" s="1"/>
  <c r="G15" s="1"/>
  <c r="G16" s="1"/>
  <c r="G17" s="1"/>
  <c r="G18" s="1"/>
  <c r="G19" s="1"/>
  <c r="G20" s="1"/>
  <c r="G21" s="1"/>
  <c r="G22" s="1"/>
  <c r="G23" s="1"/>
  <c r="G24" s="1"/>
  <c r="G25" s="1"/>
  <c r="G26" s="1"/>
  <c r="G27" s="1"/>
  <c r="G28" s="1"/>
  <c r="G29" s="1"/>
  <c r="G30" s="1"/>
  <c r="G31" s="1"/>
  <c r="G32" s="1"/>
  <c r="G33" s="1"/>
  <c r="G34" s="1"/>
  <c r="G35" s="1"/>
  <c r="G36" s="1"/>
  <c r="G37" s="1"/>
  <c r="G38" s="1"/>
  <c r="G39" s="1"/>
  <c r="G40" s="1"/>
  <c r="G41" s="1"/>
  <c r="G42" s="1"/>
  <c r="G43" s="1"/>
  <c r="G44" s="1"/>
  <c r="G45" s="1"/>
  <c r="G46" s="1"/>
  <c r="G47" s="1"/>
  <c r="G48" s="1"/>
  <c r="G49" s="1"/>
  <c r="G50" s="1"/>
  <c r="G51" s="1"/>
  <c r="G52" s="1"/>
  <c r="G53" s="1"/>
  <c r="G54" s="1"/>
  <c r="G55" s="1"/>
  <c r="G56" s="1"/>
  <c r="G57" s="1"/>
  <c r="G58" s="1"/>
  <c r="G59" s="1"/>
  <c r="G60" s="1"/>
  <c r="G61" s="1"/>
  <c r="G62" s="1"/>
  <c r="G63" s="1"/>
  <c r="G64" s="1"/>
  <c r="G65" s="1"/>
  <c r="G66" s="1"/>
  <c r="G67" s="1"/>
  <c r="G68" s="1"/>
  <c r="G69" s="1"/>
  <c r="G70" s="1"/>
  <c r="G71" s="1"/>
  <c r="G72" s="1"/>
  <c r="G73" s="1"/>
  <c r="G74" s="1"/>
  <c r="G75" s="1"/>
  <c r="G76" s="1"/>
  <c r="G77" s="1"/>
  <c r="G78" s="1"/>
  <c r="G79" s="1"/>
  <c r="G80" s="1"/>
  <c r="G81" s="1"/>
  <c r="G82" s="1"/>
  <c r="G83" s="1"/>
  <c r="G84" s="1"/>
  <c r="G85" s="1"/>
  <c r="G86" s="1"/>
  <c r="G87" s="1"/>
  <c r="G88" s="1"/>
  <c r="G89" s="1"/>
  <c r="G90" s="1"/>
  <c r="G91" s="1"/>
  <c r="G92" s="1"/>
  <c r="G93" s="1"/>
  <c r="G94" s="1"/>
  <c r="G95" s="1"/>
  <c r="G96" s="1"/>
  <c r="G97" s="1"/>
  <c r="G98" s="1"/>
  <c r="G99" s="1"/>
  <c r="G100" s="1"/>
  <c r="G101" s="1"/>
  <c r="G102" s="1"/>
  <c r="G103" s="1"/>
  <c r="G104" s="1"/>
  <c r="G105" s="1"/>
  <c r="G106" s="1"/>
  <c r="G107" s="1"/>
  <c r="G108" s="1"/>
  <c r="G109" s="1"/>
  <c r="G110" s="1"/>
  <c r="G111" s="1"/>
  <c r="G112" s="1"/>
  <c r="G113" s="1"/>
  <c r="G114" s="1"/>
  <c r="G115" s="1"/>
  <c r="G116" s="1"/>
  <c r="G117" s="1"/>
  <c r="G118" s="1"/>
  <c r="G119" s="1"/>
  <c r="G120" s="1"/>
  <c r="G121" s="1"/>
  <c r="G122" s="1"/>
  <c r="G123" s="1"/>
  <c r="G124" s="1"/>
  <c r="G125" s="1"/>
  <c r="G126" s="1"/>
  <c r="G127" s="1"/>
  <c r="G128" s="1"/>
  <c r="G129" s="1"/>
  <c r="G130" s="1"/>
  <c r="G131" s="1"/>
  <c r="G132" s="1"/>
  <c r="G133" s="1"/>
  <c r="G134" s="1"/>
  <c r="G135" s="1"/>
  <c r="G136" s="1"/>
  <c r="G137" s="1"/>
  <c r="G138" s="1"/>
  <c r="G139" s="1"/>
  <c r="G140" s="1"/>
  <c r="H8"/>
  <c r="H8" i="28" l="1"/>
  <c r="J87" i="42"/>
  <c r="G7" i="28"/>
  <c r="G8" s="1"/>
  <c r="G9" s="1"/>
  <c r="G10" s="1"/>
  <c r="G11" s="1"/>
  <c r="G12" s="1"/>
  <c r="G13" s="1"/>
  <c r="G14" s="1"/>
  <c r="G15" s="1"/>
  <c r="G16" s="1"/>
  <c r="G17" s="1"/>
  <c r="G18" s="1"/>
  <c r="G19" s="1"/>
  <c r="G20" s="1"/>
  <c r="G21" s="1"/>
  <c r="G22" s="1"/>
  <c r="G23" s="1"/>
  <c r="G24" s="1"/>
  <c r="G25" s="1"/>
  <c r="G26" s="1"/>
  <c r="G27" s="1"/>
  <c r="G28" s="1"/>
  <c r="G29" s="1"/>
  <c r="G30" s="1"/>
  <c r="G31" s="1"/>
  <c r="G32" s="1"/>
  <c r="G33" s="1"/>
  <c r="G34" s="1"/>
  <c r="G35" s="1"/>
  <c r="G36" s="1"/>
  <c r="G37" s="1"/>
  <c r="G38" s="1"/>
  <c r="G39" s="1"/>
  <c r="G40" s="1"/>
  <c r="G41" s="1"/>
  <c r="G42" s="1"/>
  <c r="G43" s="1"/>
  <c r="G44" s="1"/>
  <c r="G45" s="1"/>
  <c r="G46" s="1"/>
  <c r="G47" s="1"/>
  <c r="G48" s="1"/>
  <c r="G49" s="1"/>
  <c r="G50" s="1"/>
  <c r="G51" s="1"/>
  <c r="G52" s="1"/>
  <c r="G53" s="1"/>
  <c r="G54" s="1"/>
  <c r="G55" s="1"/>
  <c r="G56" s="1"/>
  <c r="G57" s="1"/>
  <c r="G58" s="1"/>
  <c r="G59" s="1"/>
  <c r="G60" s="1"/>
  <c r="G61" s="1"/>
  <c r="G62" s="1"/>
  <c r="G63" s="1"/>
  <c r="G64" s="1"/>
  <c r="G65" s="1"/>
  <c r="G66" s="1"/>
  <c r="G67" s="1"/>
  <c r="G68" s="1"/>
  <c r="G69" s="1"/>
  <c r="G70" s="1"/>
  <c r="G71" s="1"/>
  <c r="G72" s="1"/>
  <c r="G73" s="1"/>
  <c r="G74" s="1"/>
  <c r="G75" s="1"/>
  <c r="G76" s="1"/>
  <c r="G77" s="1"/>
  <c r="G78" s="1"/>
  <c r="G79" s="1"/>
  <c r="G80" s="1"/>
  <c r="G81" s="1"/>
  <c r="G82" s="1"/>
  <c r="G83" s="1"/>
  <c r="G84" s="1"/>
  <c r="G85" s="1"/>
  <c r="G86" s="1"/>
  <c r="G87" s="1"/>
  <c r="G88" s="1"/>
  <c r="G89" s="1"/>
  <c r="G90" s="1"/>
  <c r="G91" s="1"/>
  <c r="G92" s="1"/>
  <c r="G93" s="1"/>
  <c r="G94" s="1"/>
  <c r="G95" s="1"/>
  <c r="G96" s="1"/>
  <c r="G97" s="1"/>
  <c r="G98" s="1"/>
  <c r="G99" s="1"/>
  <c r="G100" s="1"/>
  <c r="G101" s="1"/>
  <c r="G102" s="1"/>
  <c r="G103" s="1"/>
  <c r="G104" s="1"/>
  <c r="G105" s="1"/>
  <c r="G106" s="1"/>
  <c r="G107" s="1"/>
  <c r="G108" s="1"/>
  <c r="G109" s="1"/>
  <c r="G110" s="1"/>
  <c r="G111" s="1"/>
  <c r="G112" s="1"/>
  <c r="G113" s="1"/>
  <c r="G114" s="1"/>
  <c r="G115" s="1"/>
  <c r="G116" s="1"/>
  <c r="G117" s="1"/>
  <c r="G118" s="1"/>
  <c r="G119" s="1"/>
  <c r="G120" s="1"/>
  <c r="G121" s="1"/>
  <c r="G122" s="1"/>
  <c r="G123" s="1"/>
  <c r="G124" s="1"/>
  <c r="G125" s="1"/>
  <c r="G126" s="1"/>
  <c r="G127" s="1"/>
  <c r="G128" s="1"/>
  <c r="G129" s="1"/>
  <c r="G130" s="1"/>
  <c r="G131" s="1"/>
  <c r="G132" s="1"/>
  <c r="G133" s="1"/>
  <c r="G134" s="1"/>
  <c r="G135" s="1"/>
  <c r="G136" s="1"/>
  <c r="G137" s="1"/>
  <c r="G138" s="1"/>
  <c r="G139" s="1"/>
  <c r="F144" i="25"/>
  <c r="G7"/>
  <c r="G8" s="1"/>
  <c r="G9" s="1"/>
  <c r="G10" s="1"/>
  <c r="G11" s="1"/>
  <c r="G12" s="1"/>
  <c r="G13" s="1"/>
  <c r="G14" s="1"/>
  <c r="G15" s="1"/>
  <c r="G16" s="1"/>
  <c r="G17" s="1"/>
  <c r="G18" s="1"/>
  <c r="G19" s="1"/>
  <c r="G20" s="1"/>
  <c r="G21" s="1"/>
  <c r="G22" s="1"/>
  <c r="G23" s="1"/>
  <c r="G24" s="1"/>
  <c r="G25" s="1"/>
  <c r="G26" s="1"/>
  <c r="G27" s="1"/>
  <c r="G28" s="1"/>
  <c r="G29" s="1"/>
  <c r="G30" s="1"/>
  <c r="G31" s="1"/>
  <c r="G32" s="1"/>
  <c r="G33" s="1"/>
  <c r="G34" s="1"/>
  <c r="G35" s="1"/>
  <c r="G36" s="1"/>
  <c r="G37" s="1"/>
  <c r="G38" s="1"/>
  <c r="G39" s="1"/>
  <c r="G40" s="1"/>
  <c r="G41" s="1"/>
  <c r="G42" s="1"/>
  <c r="G43" s="1"/>
  <c r="G44" s="1"/>
  <c r="G45" s="1"/>
  <c r="G46" s="1"/>
  <c r="G47" s="1"/>
  <c r="G48" s="1"/>
  <c r="G49" s="1"/>
  <c r="G50" s="1"/>
  <c r="G51" s="1"/>
  <c r="G52" s="1"/>
  <c r="G53" s="1"/>
  <c r="G54" s="1"/>
  <c r="G55" s="1"/>
  <c r="G56" s="1"/>
  <c r="G57" s="1"/>
  <c r="G58" s="1"/>
  <c r="G59" s="1"/>
  <c r="G60" s="1"/>
  <c r="G61" s="1"/>
  <c r="G62" s="1"/>
  <c r="G63" s="1"/>
  <c r="G64" s="1"/>
  <c r="G65" s="1"/>
  <c r="G66" s="1"/>
  <c r="G67" s="1"/>
  <c r="G68" s="1"/>
  <c r="G69" s="1"/>
  <c r="G70" s="1"/>
  <c r="G71" s="1"/>
  <c r="G72" s="1"/>
  <c r="G73" s="1"/>
  <c r="G74" s="1"/>
  <c r="G75" s="1"/>
  <c r="G76" s="1"/>
  <c r="G77" s="1"/>
  <c r="G78" s="1"/>
  <c r="G79" s="1"/>
  <c r="G80" s="1"/>
  <c r="G81" s="1"/>
  <c r="G82" s="1"/>
  <c r="G83" s="1"/>
  <c r="G84" s="1"/>
  <c r="G85" s="1"/>
  <c r="G86" s="1"/>
  <c r="G87" s="1"/>
  <c r="G88" s="1"/>
  <c r="G89" s="1"/>
  <c r="G90" s="1"/>
  <c r="G91" s="1"/>
  <c r="G92" s="1"/>
  <c r="G93" s="1"/>
  <c r="G94" s="1"/>
  <c r="G95" s="1"/>
  <c r="G96" s="1"/>
  <c r="G97" s="1"/>
  <c r="G98" s="1"/>
  <c r="G99" s="1"/>
  <c r="G100" s="1"/>
  <c r="G101" s="1"/>
  <c r="G102" s="1"/>
  <c r="G103" s="1"/>
  <c r="G104" s="1"/>
  <c r="G105" s="1"/>
  <c r="G106" s="1"/>
  <c r="G107" s="1"/>
  <c r="G108" s="1"/>
  <c r="G109" s="1"/>
  <c r="G110" s="1"/>
  <c r="G111" s="1"/>
  <c r="G112" s="1"/>
  <c r="G113" s="1"/>
  <c r="G114" s="1"/>
  <c r="G115" s="1"/>
  <c r="G116" s="1"/>
  <c r="G117" s="1"/>
  <c r="G118" s="1"/>
  <c r="G119" s="1"/>
  <c r="G120" s="1"/>
  <c r="G121" s="1"/>
  <c r="G122" s="1"/>
  <c r="G123" s="1"/>
  <c r="G124" s="1"/>
  <c r="G125" s="1"/>
  <c r="G126" s="1"/>
  <c r="G127" s="1"/>
  <c r="G128" s="1"/>
  <c r="G129" s="1"/>
  <c r="G130" s="1"/>
  <c r="G131" s="1"/>
  <c r="G132" s="1"/>
  <c r="G133" s="1"/>
  <c r="G134" s="1"/>
  <c r="G135" s="1"/>
  <c r="G136" s="1"/>
  <c r="G137" s="1"/>
  <c r="G138" s="1"/>
  <c r="G139" s="1"/>
  <c r="G140" s="1"/>
  <c r="G4" i="44" l="1"/>
  <c r="G5" s="1"/>
  <c r="G6" s="1"/>
  <c r="G7" s="1"/>
  <c r="F8" l="1"/>
  <c r="F8" i="43"/>
  <c r="G8" s="1"/>
  <c r="G9" s="1"/>
  <c r="G10" s="1"/>
  <c r="G11" s="1"/>
  <c r="G12" s="1"/>
  <c r="G13" s="1"/>
  <c r="G14" s="1"/>
  <c r="G15" s="1"/>
  <c r="G16" s="1"/>
  <c r="G17" s="1"/>
  <c r="G18" s="1"/>
  <c r="G19" s="1"/>
  <c r="D8" i="44"/>
  <c r="D8" i="45"/>
  <c r="D101" i="44" l="1"/>
  <c r="G8"/>
  <c r="G9" s="1"/>
  <c r="D20" i="43"/>
  <c r="H8"/>
  <c r="F20"/>
  <c r="F101" i="44"/>
  <c r="H8"/>
  <c r="D140" i="45"/>
  <c r="G6"/>
  <c r="G7" s="1"/>
  <c r="G10" i="44" l="1"/>
  <c r="G11" s="1"/>
  <c r="G12" s="1"/>
  <c r="G13" s="1"/>
  <c r="G14" s="1"/>
  <c r="G15" s="1"/>
  <c r="G16" s="1"/>
  <c r="G17" s="1"/>
  <c r="G18" s="1"/>
  <c r="G19" s="1"/>
  <c r="G20" s="1"/>
  <c r="G21" s="1"/>
  <c r="G22" s="1"/>
  <c r="G23" s="1"/>
  <c r="G24" s="1"/>
  <c r="G25" s="1"/>
  <c r="G26" s="1"/>
  <c r="G27" s="1"/>
  <c r="G28" s="1"/>
  <c r="G29" s="1"/>
  <c r="G30" s="1"/>
  <c r="G31" s="1"/>
  <c r="G32" s="1"/>
  <c r="G33" s="1"/>
  <c r="G34" s="1"/>
  <c r="G35" s="1"/>
  <c r="G36" s="1"/>
  <c r="G37" s="1"/>
  <c r="G38" s="1"/>
  <c r="G39" s="1"/>
  <c r="G40" s="1"/>
  <c r="G41" s="1"/>
  <c r="G42" s="1"/>
  <c r="G43" s="1"/>
  <c r="G44" s="1"/>
  <c r="G45" s="1"/>
  <c r="G46" s="1"/>
  <c r="G47" s="1"/>
  <c r="G48" s="1"/>
  <c r="G49" s="1"/>
  <c r="G50" s="1"/>
  <c r="G51" s="1"/>
  <c r="G52" s="1"/>
  <c r="G53" s="1"/>
  <c r="G54" s="1"/>
  <c r="G55" s="1"/>
  <c r="G56" s="1"/>
  <c r="G57" s="1"/>
  <c r="G58" s="1"/>
  <c r="G59" s="1"/>
  <c r="G60" s="1"/>
  <c r="G61" s="1"/>
  <c r="G62" s="1"/>
  <c r="G63" s="1"/>
  <c r="G64" s="1"/>
  <c r="G65" s="1"/>
  <c r="G66" s="1"/>
  <c r="G67" s="1"/>
  <c r="G68" s="1"/>
  <c r="G69" s="1"/>
  <c r="G70" s="1"/>
  <c r="G71" s="1"/>
  <c r="G72" s="1"/>
  <c r="G73" s="1"/>
  <c r="G74" s="1"/>
  <c r="G75" s="1"/>
  <c r="G76" s="1"/>
  <c r="G77" s="1"/>
  <c r="G78" s="1"/>
  <c r="G79" s="1"/>
  <c r="G80" s="1"/>
  <c r="G81" s="1"/>
  <c r="G82" s="1"/>
  <c r="G83" s="1"/>
  <c r="G84" s="1"/>
  <c r="G85" s="1"/>
  <c r="G86" s="1"/>
  <c r="G87" s="1"/>
  <c r="G88" s="1"/>
  <c r="G89" s="1"/>
  <c r="G90" s="1"/>
  <c r="G91" s="1"/>
  <c r="G92" s="1"/>
  <c r="G93" s="1"/>
  <c r="G94" s="1"/>
  <c r="G95" s="1"/>
  <c r="G96" s="1"/>
  <c r="G97" s="1"/>
  <c r="G98" s="1"/>
  <c r="G99" s="1"/>
  <c r="G100" s="1"/>
  <c r="F8" i="45"/>
  <c r="H8" s="1"/>
  <c r="F140" l="1"/>
  <c r="G8"/>
  <c r="G9" s="1"/>
  <c r="G10" s="1"/>
  <c r="G11" s="1"/>
  <c r="G12" s="1"/>
  <c r="G13" s="1"/>
  <c r="G14" s="1"/>
  <c r="G15" s="1"/>
  <c r="G16" s="1"/>
  <c r="G17" s="1"/>
  <c r="G18" s="1"/>
  <c r="G19" s="1"/>
  <c r="G20" s="1"/>
  <c r="G21" s="1"/>
  <c r="G22" s="1"/>
  <c r="G23" s="1"/>
  <c r="G24" s="1"/>
  <c r="G25" s="1"/>
  <c r="G26" s="1"/>
  <c r="G27" s="1"/>
  <c r="G28" s="1"/>
  <c r="G29" s="1"/>
  <c r="G30" s="1"/>
  <c r="G31" s="1"/>
  <c r="G32" s="1"/>
  <c r="G33" s="1"/>
  <c r="G34" s="1"/>
  <c r="G35" s="1"/>
  <c r="G36" s="1"/>
  <c r="G37" s="1"/>
  <c r="G38" s="1"/>
  <c r="G39" s="1"/>
  <c r="G40" s="1"/>
  <c r="G41" s="1"/>
  <c r="G42" s="1"/>
  <c r="G43" s="1"/>
  <c r="G44" s="1"/>
  <c r="G45" s="1"/>
  <c r="G46" s="1"/>
  <c r="G47" s="1"/>
  <c r="G48" s="1"/>
  <c r="G49" s="1"/>
  <c r="G50" s="1"/>
  <c r="G51" s="1"/>
  <c r="G52" s="1"/>
  <c r="G53" s="1"/>
  <c r="G54" s="1"/>
  <c r="G55" s="1"/>
  <c r="G56" s="1"/>
  <c r="G57" s="1"/>
  <c r="G58" s="1"/>
  <c r="G59" s="1"/>
  <c r="G60" s="1"/>
  <c r="G61" s="1"/>
  <c r="G62" s="1"/>
  <c r="G63" s="1"/>
  <c r="G64" s="1"/>
  <c r="G65" s="1"/>
  <c r="G66" s="1"/>
  <c r="G67" s="1"/>
  <c r="G68" s="1"/>
  <c r="G69" s="1"/>
  <c r="G70" s="1"/>
  <c r="G71" s="1"/>
  <c r="G72" s="1"/>
  <c r="G73" s="1"/>
  <c r="G74" s="1"/>
  <c r="G75" s="1"/>
  <c r="G76" s="1"/>
  <c r="G77" s="1"/>
  <c r="G78" s="1"/>
  <c r="G79" s="1"/>
  <c r="G80" s="1"/>
  <c r="G81" s="1"/>
  <c r="G82" s="1"/>
  <c r="G83" s="1"/>
  <c r="G84" s="1"/>
  <c r="G85" s="1"/>
  <c r="G86" s="1"/>
  <c r="G87" s="1"/>
  <c r="G88" s="1"/>
  <c r="G89" s="1"/>
  <c r="G90" s="1"/>
  <c r="G91" s="1"/>
  <c r="G92" s="1"/>
  <c r="G93" s="1"/>
  <c r="G94" s="1"/>
  <c r="G95" s="1"/>
  <c r="G96" s="1"/>
  <c r="G97" s="1"/>
  <c r="G98" s="1"/>
  <c r="G99" s="1"/>
  <c r="G100" s="1"/>
  <c r="G101" s="1"/>
  <c r="G102" s="1"/>
  <c r="G103" s="1"/>
  <c r="G104" s="1"/>
  <c r="G105" s="1"/>
  <c r="G106" s="1"/>
  <c r="G107" s="1"/>
  <c r="G108" s="1"/>
  <c r="G109" s="1"/>
  <c r="G110" s="1"/>
  <c r="G111" s="1"/>
  <c r="G112" s="1"/>
  <c r="G113" s="1"/>
  <c r="G114" s="1"/>
  <c r="G115" s="1"/>
  <c r="G116" s="1"/>
  <c r="G117" s="1"/>
  <c r="G118" s="1"/>
  <c r="G119" s="1"/>
  <c r="G120" s="1"/>
  <c r="G121" s="1"/>
  <c r="G122" s="1"/>
  <c r="G123" s="1"/>
  <c r="G124" s="1"/>
  <c r="G125" s="1"/>
  <c r="G126" s="1"/>
  <c r="G127" s="1"/>
  <c r="G128" s="1"/>
  <c r="G129" s="1"/>
  <c r="G130" s="1"/>
  <c r="G131" s="1"/>
  <c r="G132" s="1"/>
  <c r="G133" s="1"/>
  <c r="G134" s="1"/>
  <c r="G135" s="1"/>
  <c r="G136" s="1"/>
  <c r="G137" s="1"/>
  <c r="G138" s="1"/>
  <c r="G139" s="1"/>
  <c r="K4" i="42"/>
  <c r="K5" s="1"/>
  <c r="K6" s="1"/>
  <c r="K7" s="1"/>
  <c r="K8" s="1"/>
  <c r="K9" s="1"/>
  <c r="K10" s="1"/>
  <c r="K11" s="1"/>
  <c r="K12" s="1"/>
  <c r="K13" s="1"/>
  <c r="K14" s="1"/>
  <c r="K15" s="1"/>
  <c r="K16" s="1"/>
  <c r="K17" s="1"/>
  <c r="K18" s="1"/>
  <c r="K19" s="1"/>
  <c r="K20" s="1"/>
  <c r="K21" s="1"/>
  <c r="K22" s="1"/>
  <c r="K23" s="1"/>
  <c r="K24" s="1"/>
  <c r="K25" s="1"/>
  <c r="K26" s="1"/>
  <c r="K27" s="1"/>
  <c r="K28" s="1"/>
  <c r="K29" s="1"/>
  <c r="K30" s="1"/>
  <c r="K31" s="1"/>
  <c r="K32" s="1"/>
  <c r="K33" s="1"/>
  <c r="K34" s="1"/>
  <c r="K35" s="1"/>
  <c r="K36" s="1"/>
  <c r="K37" s="1"/>
  <c r="K38" s="1"/>
  <c r="K39" s="1"/>
  <c r="K40" s="1"/>
  <c r="K41" s="1"/>
  <c r="K42" s="1"/>
  <c r="K43" s="1"/>
  <c r="K44" s="1"/>
  <c r="K45" s="1"/>
  <c r="K46" s="1"/>
  <c r="K47" s="1"/>
  <c r="K48" s="1"/>
  <c r="K49" s="1"/>
  <c r="K50" s="1"/>
  <c r="K51" s="1"/>
  <c r="K52" s="1"/>
  <c r="K53" s="1"/>
  <c r="K54" s="1"/>
  <c r="K55" s="1"/>
  <c r="K56" s="1"/>
  <c r="K57" s="1"/>
  <c r="K58" s="1"/>
  <c r="K59" s="1"/>
  <c r="K60" s="1"/>
  <c r="K61" s="1"/>
  <c r="K62" s="1"/>
  <c r="K63" s="1"/>
  <c r="K64" s="1"/>
  <c r="K65" s="1"/>
  <c r="K66" s="1"/>
  <c r="K67" s="1"/>
  <c r="K68" s="1"/>
  <c r="K69" s="1"/>
  <c r="K70" s="1"/>
  <c r="C14" i="46"/>
  <c r="C13" s="1"/>
  <c r="C8"/>
  <c r="C7" s="1"/>
  <c r="D42" l="1"/>
  <c r="L3" i="42"/>
  <c r="H87"/>
  <c r="D31" i="46" l="1"/>
  <c r="D47" s="1"/>
  <c r="C34"/>
  <c r="C33" s="1"/>
</calcChain>
</file>

<file path=xl/sharedStrings.xml><?xml version="1.0" encoding="utf-8"?>
<sst xmlns="http://schemas.openxmlformats.org/spreadsheetml/2006/main" count="4705" uniqueCount="236">
  <si>
    <t>Description de la transaction</t>
  </si>
  <si>
    <t>Date</t>
  </si>
  <si>
    <t>Débit (-)</t>
  </si>
  <si>
    <t>Crédit (+)</t>
  </si>
  <si>
    <t>Solde au livre</t>
  </si>
  <si>
    <t>Numéro</t>
  </si>
  <si>
    <t>Solde précédent</t>
  </si>
  <si>
    <t>Dépenses</t>
  </si>
  <si>
    <t>Solde à la banque</t>
  </si>
  <si>
    <t>Différence avec AFM</t>
  </si>
  <si>
    <t>Chèque</t>
  </si>
  <si>
    <t>ÉPARGNE</t>
  </si>
  <si>
    <t>CELI</t>
  </si>
  <si>
    <t>SCOTIA</t>
  </si>
  <si>
    <t>CHÈQUE</t>
  </si>
  <si>
    <t xml:space="preserve">  </t>
  </si>
  <si>
    <t>Celli</t>
  </si>
  <si>
    <t>Épargne</t>
  </si>
  <si>
    <t>Scotia</t>
  </si>
  <si>
    <t>Transactions  du compte Celi</t>
  </si>
  <si>
    <t>Transactions du compte scotia</t>
  </si>
  <si>
    <t>Transactions du compte de chèque</t>
  </si>
  <si>
    <t>Transactions du compte épargne</t>
  </si>
  <si>
    <t>Tansactions du compte de chèque</t>
  </si>
  <si>
    <t>Transactions du compte Celi</t>
  </si>
  <si>
    <t>AFM</t>
  </si>
  <si>
    <t>Transactions  du compte celi</t>
  </si>
  <si>
    <t>Guilde des musiciens</t>
  </si>
  <si>
    <t>SAAQ</t>
  </si>
  <si>
    <t>Assurance auto</t>
  </si>
  <si>
    <t>Loyer</t>
  </si>
  <si>
    <t>Assurance vie</t>
  </si>
  <si>
    <t>Auto</t>
  </si>
  <si>
    <t>Cellulaire</t>
  </si>
  <si>
    <t>Vidéotron</t>
  </si>
  <si>
    <t>Hydro</t>
  </si>
  <si>
    <t>Épicerie 1</t>
  </si>
  <si>
    <t>Essence 1</t>
  </si>
  <si>
    <t>Épicerie 2</t>
  </si>
  <si>
    <t>Essence 2</t>
  </si>
  <si>
    <t>Épicerie 3</t>
  </si>
  <si>
    <t>Essence 3</t>
  </si>
  <si>
    <t>Épicerie 4</t>
  </si>
  <si>
    <t>Essence 4</t>
  </si>
  <si>
    <t>Fosavence</t>
  </si>
  <si>
    <t>D-Tab</t>
  </si>
  <si>
    <t>Endrogel</t>
  </si>
  <si>
    <t>Calcium</t>
  </si>
  <si>
    <t>Assurance instruments</t>
  </si>
  <si>
    <t>x</t>
  </si>
  <si>
    <t>s</t>
  </si>
  <si>
    <t>Transfert compte épargne</t>
  </si>
  <si>
    <t>Intérêts</t>
  </si>
  <si>
    <t>e</t>
  </si>
  <si>
    <t>ce</t>
  </si>
  <si>
    <t>Chèque de Scotia photocopie</t>
  </si>
  <si>
    <t>Transfert de Scotia</t>
  </si>
  <si>
    <t>Versement prime</t>
  </si>
  <si>
    <t>Transfert de Scotia ouverture</t>
  </si>
  <si>
    <t>Versement de prime</t>
  </si>
  <si>
    <t>Master card</t>
  </si>
  <si>
    <t>Intérêt</t>
  </si>
  <si>
    <t>Guilde des musiciens  17.08</t>
  </si>
  <si>
    <t>Celi 10</t>
  </si>
  <si>
    <t>SAAQ 34.97</t>
  </si>
  <si>
    <t>Assurance auto 71.32</t>
  </si>
  <si>
    <t>Assurance vie 51.58</t>
  </si>
  <si>
    <t>Assrance médicament 51.58</t>
  </si>
  <si>
    <t>Assurance instrument 60</t>
  </si>
  <si>
    <t>Loyer 185</t>
  </si>
  <si>
    <t>Auto 400</t>
  </si>
  <si>
    <t>Cellulaire 80</t>
  </si>
  <si>
    <t>Vidéotron 80</t>
  </si>
  <si>
    <t>Hydro 50</t>
  </si>
  <si>
    <t>Épicerie 1 100</t>
  </si>
  <si>
    <t>Essence 1 50</t>
  </si>
  <si>
    <t>Épicerie 2 100</t>
  </si>
  <si>
    <t>Essence 2 50</t>
  </si>
  <si>
    <t>Épicerie 3 100</t>
  </si>
  <si>
    <t>Essence 3 50</t>
  </si>
  <si>
    <t>Épicerie 4 100</t>
  </si>
  <si>
    <t>Essence 4 50</t>
  </si>
  <si>
    <t>D-Tab 5</t>
  </si>
  <si>
    <t>X</t>
  </si>
  <si>
    <r>
      <t xml:space="preserve"> </t>
    </r>
    <r>
      <rPr>
        <b/>
        <sz val="14"/>
        <color rgb="FF000000"/>
        <rFont val="Calibri"/>
        <family val="2"/>
      </rPr>
      <t>√</t>
    </r>
  </si>
  <si>
    <t/>
  </si>
  <si>
    <t xml:space="preserve"> </t>
  </si>
  <si>
    <t xml:space="preserve">Assurance vie  </t>
  </si>
  <si>
    <t xml:space="preserve">Épicerie 1 </t>
  </si>
  <si>
    <t>TPS</t>
  </si>
  <si>
    <t>TVQ</t>
  </si>
  <si>
    <r>
      <t xml:space="preserve"> </t>
    </r>
    <r>
      <rPr>
        <b/>
        <sz val="16"/>
        <rFont val="Calibri"/>
        <family val="2"/>
      </rPr>
      <t>√</t>
    </r>
  </si>
  <si>
    <t xml:space="preserve">Guilde des musiciens  </t>
  </si>
  <si>
    <t xml:space="preserve">Celi  </t>
  </si>
  <si>
    <t xml:space="preserve">Endrogel  </t>
  </si>
  <si>
    <t xml:space="preserve">Fosavence  </t>
  </si>
  <si>
    <t xml:space="preserve">Calcium  </t>
  </si>
  <si>
    <t>Total</t>
  </si>
  <si>
    <t>JUILLET</t>
  </si>
  <si>
    <t>ÉPARGNE 2014</t>
  </si>
  <si>
    <t>CHÈQUE 2014</t>
  </si>
  <si>
    <t>CELI 2014</t>
  </si>
  <si>
    <t>SCOTIA 2014</t>
  </si>
  <si>
    <t>Transfert à Scotia conjoint</t>
  </si>
  <si>
    <t>Salaire</t>
  </si>
  <si>
    <t>AFMCanada</t>
  </si>
  <si>
    <t>Chiro</t>
  </si>
  <si>
    <t>Eau</t>
  </si>
  <si>
    <t>Épicerie</t>
  </si>
  <si>
    <t>Transfert de Scotia CIPAP</t>
  </si>
  <si>
    <t>Transfert de Scotia montre</t>
  </si>
  <si>
    <t>G31427</t>
  </si>
  <si>
    <t>G31378</t>
  </si>
  <si>
    <t>Médicament</t>
  </si>
  <si>
    <t>Tramsfert à chèque</t>
  </si>
  <si>
    <t>c</t>
  </si>
  <si>
    <t>Cash guichet</t>
  </si>
  <si>
    <t>Dolorama</t>
  </si>
  <si>
    <t>Essence</t>
  </si>
  <si>
    <t xml:space="preserve">Épicerie 2 </t>
  </si>
  <si>
    <t xml:space="preserve">Assurance auto  </t>
  </si>
  <si>
    <t>Location entrepôt</t>
  </si>
  <si>
    <t>Prêt auto</t>
  </si>
  <si>
    <t>Solde</t>
  </si>
  <si>
    <t>Diffé.</t>
  </si>
  <si>
    <t>G17802</t>
  </si>
  <si>
    <t>G2615</t>
  </si>
  <si>
    <t>Assurance instrument</t>
  </si>
  <si>
    <t>Code</t>
  </si>
  <si>
    <t>Description</t>
  </si>
  <si>
    <t>Transactions de  Celi</t>
  </si>
  <si>
    <t>Transactions de  Scotia</t>
  </si>
  <si>
    <t>Transactions de  Épargne</t>
  </si>
  <si>
    <t>Cash guichet passe autobus</t>
  </si>
  <si>
    <t>Trans.</t>
  </si>
  <si>
    <t>% Non-déductible</t>
  </si>
  <si>
    <t>% Déductible</t>
  </si>
  <si>
    <t>Colonne1</t>
  </si>
  <si>
    <t>CHARGES</t>
  </si>
  <si>
    <t>Martin Egan</t>
  </si>
  <si>
    <t>Frais de déplacement</t>
  </si>
  <si>
    <t xml:space="preserve">  Essence non-déductible déductible à 7%</t>
  </si>
  <si>
    <t xml:space="preserve">  Essence déductible à 93%</t>
  </si>
  <si>
    <t>État des résultats 2014</t>
  </si>
  <si>
    <t xml:space="preserve">  Essence à 100% sans les taxes</t>
  </si>
  <si>
    <t>Total - Frais de déplacement</t>
  </si>
  <si>
    <t xml:space="preserve">  Entretien du véhicule à 100% sans les taxes</t>
  </si>
  <si>
    <t xml:space="preserve">  Entretien du véhicule non-déductible à 7%</t>
  </si>
  <si>
    <t xml:space="preserve">  Entretien du véhicule déductible à 93%</t>
  </si>
  <si>
    <t xml:space="preserve">  SAAQ à 100% sans les taxes</t>
  </si>
  <si>
    <t xml:space="preserve">  SAAQ non-déductible à 7%</t>
  </si>
  <si>
    <t xml:space="preserve">  SAAQ déductible à 93%</t>
  </si>
  <si>
    <t xml:space="preserve">  Assurance automobile à sans 100% sans les taxes</t>
  </si>
  <si>
    <t xml:space="preserve">  Assurance automobile non-déductible à 7%</t>
  </si>
  <si>
    <t xml:space="preserve">  Assurance automobile déductible à 93%</t>
  </si>
  <si>
    <t>Frais de santé</t>
  </si>
  <si>
    <t>Total - Frais de santé</t>
  </si>
  <si>
    <t>Frais généraux d'administration</t>
  </si>
  <si>
    <t xml:space="preserve">  Réparations et entretien</t>
  </si>
  <si>
    <t xml:space="preserve">  Fournitures de bureau</t>
  </si>
  <si>
    <t xml:space="preserve">  Loyer non déductible</t>
  </si>
  <si>
    <t xml:space="preserve">  Location de local à 100%</t>
  </si>
  <si>
    <t xml:space="preserve">  Location de local non déductible à 50%</t>
  </si>
  <si>
    <t xml:space="preserve">  Location de local déductible à 50%</t>
  </si>
  <si>
    <t xml:space="preserve">  Hydro à 100% sans les taxes</t>
  </si>
  <si>
    <t xml:space="preserve">  Hydro non-déductible déductible à 75%</t>
  </si>
  <si>
    <t xml:space="preserve">  Hydro déductible à 25%</t>
  </si>
  <si>
    <t xml:space="preserve">  Internet à 100% sans les taxes</t>
  </si>
  <si>
    <t xml:space="preserve">  Internet non-déductible déductible à 5%</t>
  </si>
  <si>
    <t xml:space="preserve">  Internet déductible à 95%</t>
  </si>
  <si>
    <t xml:space="preserve">  Cotisations syndicales  </t>
  </si>
  <si>
    <t xml:space="preserve">Assurance médicament  </t>
  </si>
  <si>
    <t xml:space="preserve">  Frais comptables et judiciaires à 100%</t>
  </si>
  <si>
    <t xml:space="preserve">  Courrier et frais postaux  à 100%</t>
  </si>
  <si>
    <t xml:space="preserve">  Cellulaire  à 100%</t>
  </si>
  <si>
    <t xml:space="preserve">  Frais de carte de crédit à 100%</t>
  </si>
  <si>
    <t xml:space="preserve">  Assurances instruments à 100%</t>
  </si>
  <si>
    <t>Transfert épargne</t>
  </si>
  <si>
    <t>G37735</t>
  </si>
  <si>
    <t>Frais financiers</t>
  </si>
  <si>
    <t xml:space="preserve">  Intérêts et frais bancaires</t>
  </si>
  <si>
    <t>Total - Frais financiers</t>
  </si>
  <si>
    <t xml:space="preserve">  Médicament  à 100%</t>
  </si>
  <si>
    <t xml:space="preserve">  Divers santé  à 100%</t>
  </si>
  <si>
    <t>Total - Frais d'administration</t>
  </si>
  <si>
    <t>Colonne2</t>
  </si>
  <si>
    <t>Colonne3</t>
  </si>
  <si>
    <t>Transfert à épargne</t>
  </si>
  <si>
    <t>Fournitures de bureau</t>
  </si>
  <si>
    <t>Bureau en gros</t>
  </si>
  <si>
    <t>Retour TPS</t>
  </si>
  <si>
    <t>Retour TVQ</t>
  </si>
  <si>
    <t>Transfert à Scotia Martin</t>
  </si>
  <si>
    <t>G11975</t>
  </si>
  <si>
    <t>G13516</t>
  </si>
  <si>
    <t>Épicerie transfert à compte conjoint Scotia</t>
  </si>
  <si>
    <t>Cash guichet pour Marc</t>
  </si>
  <si>
    <t xml:space="preserve"> %</t>
  </si>
  <si>
    <t> </t>
  </si>
  <si>
    <t>G08146</t>
  </si>
  <si>
    <t>Transfert à chèque</t>
  </si>
  <si>
    <t>9.5%</t>
  </si>
  <si>
    <t>Non-déductible</t>
  </si>
  <si>
    <t>Déductible</t>
  </si>
  <si>
    <t>C31453</t>
  </si>
  <si>
    <t>Transfert Scotia Martin</t>
  </si>
  <si>
    <t>H10162</t>
  </si>
  <si>
    <t>Transfert conjoint auto</t>
  </si>
  <si>
    <t>Correction</t>
  </si>
  <si>
    <t>Dates</t>
  </si>
  <si>
    <t>14juil</t>
  </si>
  <si>
    <t>GABARIT</t>
  </si>
  <si>
    <t xml:space="preserve">AFM  </t>
  </si>
  <si>
    <t>Prêt automobile</t>
  </si>
  <si>
    <t>JANVIER</t>
  </si>
  <si>
    <t>FÉVRIER</t>
  </si>
  <si>
    <t>MARS</t>
  </si>
  <si>
    <t>AVRIL</t>
  </si>
  <si>
    <t>MAI</t>
  </si>
  <si>
    <t>JUIN</t>
  </si>
  <si>
    <t>AOÛT</t>
  </si>
  <si>
    <t>SEPTEMBRE</t>
  </si>
  <si>
    <t>OCTOBRE</t>
  </si>
  <si>
    <t>NOVEMBRE</t>
  </si>
  <si>
    <t>DÉCEMBRE</t>
  </si>
  <si>
    <r>
      <t>Prêt</t>
    </r>
    <r>
      <rPr>
        <sz val="22"/>
        <color theme="1"/>
        <rFont val="Calibri"/>
        <family val="2"/>
      </rPr>
      <t>→</t>
    </r>
  </si>
  <si>
    <t>H9188041</t>
  </si>
  <si>
    <t>H9318653</t>
  </si>
  <si>
    <t>F35946</t>
  </si>
  <si>
    <t>Tangerine</t>
  </si>
  <si>
    <t>H10217289</t>
  </si>
  <si>
    <t>cash</t>
  </si>
  <si>
    <t>XX</t>
  </si>
  <si>
    <t>XXX</t>
  </si>
  <si>
    <t>XXXX</t>
  </si>
  <si>
    <t xml:space="preserve">Fournitures de bureau </t>
  </si>
</sst>
</file>

<file path=xl/styles.xml><?xml version="1.0" encoding="utf-8"?>
<styleSheet xmlns="http://schemas.openxmlformats.org/spreadsheetml/2006/main">
  <numFmts count="9">
    <numFmt numFmtId="44" formatCode="_-&quot;$&quot;* #,##0.00_-;\-&quot;$&quot;* #,##0.00_-;_-&quot;$&quot;* &quot;-&quot;??_-;_-@_-"/>
    <numFmt numFmtId="164" formatCode="_ * #,##0.00_)\ &quot;$&quot;_ ;_ * \(#,##0.00\)\ &quot;$&quot;_ ;_ * &quot;-&quot;??_)\ &quot;$&quot;_ ;_ @_ "/>
    <numFmt numFmtId="165" formatCode="#,##0.00\ &quot;$&quot;"/>
    <numFmt numFmtId="166" formatCode="dd/mm/yy;@"/>
    <numFmt numFmtId="167" formatCode="0.0%"/>
    <numFmt numFmtId="168" formatCode="[$-C0C]d\ mmmm\,\ yyyy;@"/>
    <numFmt numFmtId="169" formatCode="&quot;$&quot;#,##0.00"/>
    <numFmt numFmtId="170" formatCode="[$-F800]dddd\,\ mmmm\ dd\,\ yyyy"/>
    <numFmt numFmtId="171" formatCode="_ * #,##0.00_ \ [$$-C0C]_ ;_ * \-#,##0.00\ \ [$$-C0C]_ ;_ * &quot;-&quot;??_ \ [$$-C0C]_ ;_ @_ "/>
  </numFmts>
  <fonts count="41">
    <font>
      <sz val="11"/>
      <color theme="1"/>
      <name val="Calibri"/>
      <family val="2"/>
      <scheme val="minor"/>
    </font>
    <font>
      <sz val="14"/>
      <color theme="1"/>
      <name val="Cambria"/>
      <family val="1"/>
      <scheme val="major"/>
    </font>
    <font>
      <sz val="14"/>
      <name val="Cambria"/>
      <family val="1"/>
      <scheme val="major"/>
    </font>
    <font>
      <b/>
      <sz val="14"/>
      <color theme="1"/>
      <name val="Cambria"/>
      <family val="1"/>
      <scheme val="major"/>
    </font>
    <font>
      <b/>
      <sz val="14"/>
      <color rgb="FF000000"/>
      <name val="Calibri"/>
      <family val="2"/>
    </font>
    <font>
      <sz val="16"/>
      <color theme="1"/>
      <name val="Cambria"/>
      <family val="1"/>
      <scheme val="major"/>
    </font>
    <font>
      <sz val="16"/>
      <name val="Cambria"/>
      <family val="1"/>
      <scheme val="major"/>
    </font>
    <font>
      <b/>
      <sz val="16"/>
      <name val="Cambria"/>
      <family val="1"/>
      <scheme val="major"/>
    </font>
    <font>
      <b/>
      <sz val="16"/>
      <name val="Calibri"/>
      <family val="2"/>
    </font>
    <font>
      <b/>
      <sz val="16"/>
      <color theme="0"/>
      <name val="Cambria"/>
      <family val="1"/>
      <scheme val="major"/>
    </font>
    <font>
      <sz val="16"/>
      <color theme="0"/>
      <name val="Cambria"/>
      <family val="1"/>
      <scheme val="major"/>
    </font>
    <font>
      <b/>
      <sz val="16"/>
      <color theme="1"/>
      <name val="Cambria"/>
      <family val="1"/>
      <scheme val="major"/>
    </font>
    <font>
      <sz val="16"/>
      <color theme="9"/>
      <name val="Cambria"/>
      <family val="1"/>
      <scheme val="major"/>
    </font>
    <font>
      <sz val="16"/>
      <color theme="9" tint="0.59999389629810485"/>
      <name val="Cambria"/>
      <family val="1"/>
      <scheme val="major"/>
    </font>
    <font>
      <b/>
      <sz val="11"/>
      <color theme="1"/>
      <name val="Calibri"/>
      <family val="2"/>
      <scheme val="minor"/>
    </font>
    <font>
      <sz val="16"/>
      <color theme="5" tint="-0.249977111117893"/>
      <name val="Cambria"/>
      <family val="1"/>
      <scheme val="major"/>
    </font>
    <font>
      <b/>
      <sz val="16"/>
      <color theme="5" tint="-0.249977111117893"/>
      <name val="Cambria"/>
      <family val="1"/>
      <scheme val="major"/>
    </font>
    <font>
      <sz val="16"/>
      <color theme="3" tint="0.39997558519241921"/>
      <name val="Cambria"/>
      <family val="1"/>
      <scheme val="major"/>
    </font>
    <font>
      <b/>
      <sz val="16"/>
      <color theme="3" tint="0.39997558519241921"/>
      <name val="Cambria"/>
      <family val="1"/>
      <scheme val="major"/>
    </font>
    <font>
      <b/>
      <sz val="16"/>
      <color theme="3" tint="0.79998168889431442"/>
      <name val="Cambria"/>
      <family val="1"/>
      <scheme val="major"/>
    </font>
    <font>
      <sz val="16"/>
      <color theme="3" tint="0.79998168889431442"/>
      <name val="Cambria"/>
      <family val="1"/>
      <scheme val="major"/>
    </font>
    <font>
      <sz val="16"/>
      <color theme="5" tint="0.59999389629810485"/>
      <name val="Cambria"/>
      <family val="1"/>
      <scheme val="major"/>
    </font>
    <font>
      <b/>
      <sz val="16"/>
      <color theme="5" tint="0.59999389629810485"/>
      <name val="Cambria"/>
      <family val="1"/>
      <scheme val="major"/>
    </font>
    <font>
      <b/>
      <sz val="16"/>
      <color theme="0" tint="-0.14996795556505021"/>
      <name val="Cambria"/>
      <family val="1"/>
      <scheme val="major"/>
    </font>
    <font>
      <sz val="16"/>
      <color theme="0" tint="-0.14996795556505021"/>
      <name val="Cambria"/>
      <family val="1"/>
      <scheme val="major"/>
    </font>
    <font>
      <b/>
      <sz val="16"/>
      <color theme="5" tint="0.79998168889431442"/>
      <name val="Cambria"/>
      <family val="1"/>
      <scheme val="major"/>
    </font>
    <font>
      <b/>
      <sz val="16"/>
      <color theme="9" tint="0.59999389629810485"/>
      <name val="Cambria"/>
      <family val="1"/>
      <scheme val="major"/>
    </font>
    <font>
      <sz val="16"/>
      <color theme="1"/>
      <name val="Calibri"/>
      <family val="2"/>
      <scheme val="minor"/>
    </font>
    <font>
      <b/>
      <sz val="22"/>
      <color theme="1"/>
      <name val="Calibri"/>
      <family val="2"/>
      <scheme val="minor"/>
    </font>
    <font>
      <sz val="22"/>
      <color theme="1"/>
      <name val="Calibri"/>
      <family val="2"/>
      <scheme val="minor"/>
    </font>
    <font>
      <sz val="22"/>
      <color theme="9" tint="0.79998168889431442"/>
      <name val="Calibri"/>
      <family val="2"/>
      <scheme val="minor"/>
    </font>
    <font>
      <sz val="22"/>
      <color theme="1"/>
      <name val="Calibri"/>
      <family val="2"/>
    </font>
    <font>
      <b/>
      <sz val="16"/>
      <color theme="0" tint="-0.249977111117893"/>
      <name val="Cambria"/>
      <family val="1"/>
      <scheme val="major"/>
    </font>
    <font>
      <sz val="16"/>
      <color theme="0" tint="-0.249977111117893"/>
      <name val="Cambria"/>
      <family val="1"/>
      <scheme val="major"/>
    </font>
    <font>
      <b/>
      <sz val="16"/>
      <color theme="1"/>
      <name val="Calibri"/>
      <family val="2"/>
      <scheme val="minor"/>
    </font>
    <font>
      <sz val="16"/>
      <color theme="0" tint="-0.249977111117893"/>
      <name val="Calibri"/>
      <family val="2"/>
      <scheme val="minor"/>
    </font>
    <font>
      <b/>
      <sz val="16"/>
      <color theme="0" tint="-0.14999847407452621"/>
      <name val="Cambria"/>
      <family val="1"/>
      <scheme val="major"/>
    </font>
    <font>
      <sz val="16"/>
      <color theme="9" tint="0.79998168889431442"/>
      <name val="Cambria"/>
      <family val="1"/>
      <scheme val="major"/>
    </font>
    <font>
      <sz val="16"/>
      <name val="Calibri"/>
      <family val="2"/>
      <scheme val="minor"/>
    </font>
    <font>
      <sz val="16"/>
      <color theme="0" tint="-0.14996795556505021"/>
      <name val="Calibri"/>
      <family val="2"/>
      <scheme val="minor"/>
    </font>
    <font>
      <sz val="16"/>
      <color theme="0" tint="-4.9989318521683403E-2"/>
      <name val="Cambria"/>
      <family val="1"/>
      <scheme val="major"/>
    </font>
  </fonts>
  <fills count="21">
    <fill>
      <patternFill patternType="none"/>
    </fill>
    <fill>
      <patternFill patternType="gray125"/>
    </fill>
    <fill>
      <patternFill patternType="solid">
        <fgColor theme="5" tint="0.79998168889431442"/>
        <bgColor indexed="64"/>
      </patternFill>
    </fill>
    <fill>
      <patternFill patternType="solid">
        <fgColor theme="0" tint="-0.14999847407452621"/>
        <bgColor indexed="64"/>
      </patternFill>
    </fill>
    <fill>
      <patternFill patternType="solid">
        <fgColor theme="9" tint="0.79998168889431442"/>
        <bgColor indexed="64"/>
      </patternFill>
    </fill>
    <fill>
      <patternFill patternType="solid">
        <fgColor theme="6" tint="0.59999389629810485"/>
        <bgColor indexed="64"/>
      </patternFill>
    </fill>
    <fill>
      <patternFill patternType="solid">
        <fgColor theme="5" tint="0.59999389629810485"/>
        <bgColor indexed="64"/>
      </patternFill>
    </fill>
    <fill>
      <patternFill patternType="solid">
        <fgColor rgb="FFFFC000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rgb="FF92D050"/>
        <bgColor indexed="64"/>
      </patternFill>
    </fill>
    <fill>
      <patternFill patternType="solid">
        <fgColor rgb="FFFF0000"/>
        <bgColor indexed="64"/>
      </patternFill>
    </fill>
    <fill>
      <patternFill patternType="solid">
        <fgColor theme="8" tint="0.39997558519241921"/>
        <bgColor indexed="64"/>
      </patternFill>
    </fill>
    <fill>
      <patternFill patternType="solid">
        <fgColor theme="8" tint="0.59999389629810485"/>
        <bgColor indexed="64"/>
      </patternFill>
    </fill>
    <fill>
      <patternFill patternType="solid">
        <fgColor theme="3" tint="0.79998168889431442"/>
        <bgColor indexed="64"/>
      </patternFill>
    </fill>
    <fill>
      <patternFill patternType="solid">
        <fgColor theme="4" tint="0.59999389629810485"/>
        <bgColor indexed="64"/>
      </patternFill>
    </fill>
    <fill>
      <patternFill patternType="solid">
        <fgColor theme="9" tint="0.39997558519241921"/>
        <bgColor indexed="64"/>
      </patternFill>
    </fill>
    <fill>
      <patternFill patternType="solid">
        <fgColor theme="0" tint="-0.499984740745262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3" tint="0.59999389629810485"/>
        <bgColor indexed="64"/>
      </patternFill>
    </fill>
    <fill>
      <patternFill patternType="solid">
        <fgColor theme="9" tint="0.79998168889431442"/>
        <bgColor theme="6" tint="0.79998168889431442"/>
      </patternFill>
    </fill>
    <fill>
      <patternFill patternType="solid">
        <fgColor theme="0" tint="-0.249977111117893"/>
        <bgColor indexed="64"/>
      </patternFill>
    </fill>
  </fills>
  <borders count="4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/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 style="thin">
        <color indexed="64"/>
      </top>
      <bottom/>
      <diagonal/>
    </border>
    <border>
      <left style="medium">
        <color indexed="64"/>
      </left>
      <right style="medium">
        <color indexed="64"/>
      </right>
      <top style="thin">
        <color auto="1"/>
      </top>
      <bottom style="thin">
        <color auto="1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medium">
        <color indexed="64"/>
      </right>
      <top style="thin">
        <color theme="9" tint="0.39997558519241921"/>
      </top>
      <bottom style="thin">
        <color indexed="64"/>
      </bottom>
      <diagonal/>
    </border>
  </borders>
  <cellStyleXfs count="1">
    <xf numFmtId="0" fontId="0" fillId="0" borderId="0"/>
  </cellStyleXfs>
  <cellXfs count="679">
    <xf numFmtId="0" fontId="0" fillId="0" borderId="0" xfId="0"/>
    <xf numFmtId="165" fontId="1" fillId="0" borderId="0" xfId="0" applyNumberFormat="1" applyFont="1" applyAlignment="1">
      <alignment vertical="center"/>
    </xf>
    <xf numFmtId="165" fontId="1" fillId="0" borderId="0" xfId="0" applyNumberFormat="1" applyFont="1"/>
    <xf numFmtId="0" fontId="1" fillId="0" borderId="0" xfId="0" applyFont="1"/>
    <xf numFmtId="165" fontId="1" fillId="0" borderId="0" xfId="0" applyNumberFormat="1" applyFont="1" applyFill="1" applyBorder="1" applyAlignment="1"/>
    <xf numFmtId="164" fontId="1" fillId="0" borderId="0" xfId="0" applyNumberFormat="1" applyFont="1" applyFill="1" applyBorder="1" applyAlignment="1"/>
    <xf numFmtId="0" fontId="1" fillId="0" borderId="0" xfId="0" applyFont="1" applyFill="1" applyBorder="1" applyAlignment="1">
      <alignment horizontal="center" vertical="center"/>
    </xf>
    <xf numFmtId="0" fontId="1" fillId="0" borderId="0" xfId="0" applyFont="1" applyBorder="1" applyAlignment="1"/>
    <xf numFmtId="0" fontId="1" fillId="0" borderId="18" xfId="0" applyFont="1" applyBorder="1" applyAlignment="1"/>
    <xf numFmtId="0" fontId="1" fillId="0" borderId="16" xfId="0" applyFont="1" applyBorder="1" applyAlignment="1"/>
    <xf numFmtId="0" fontId="1" fillId="0" borderId="1" xfId="0" applyFont="1" applyBorder="1" applyAlignment="1"/>
    <xf numFmtId="0" fontId="1" fillId="3" borderId="6" xfId="0" applyFont="1" applyFill="1" applyBorder="1" applyAlignment="1">
      <alignment horizontal="center" vertical="center" wrapText="1"/>
    </xf>
    <xf numFmtId="15" fontId="1" fillId="3" borderId="6" xfId="0" applyNumberFormat="1" applyFont="1" applyFill="1" applyBorder="1" applyAlignment="1">
      <alignment horizontal="center" vertical="center"/>
    </xf>
    <xf numFmtId="0" fontId="1" fillId="3" borderId="6" xfId="0" applyFont="1" applyFill="1" applyBorder="1" applyAlignment="1">
      <alignment horizontal="left" vertical="center" wrapText="1"/>
    </xf>
    <xf numFmtId="0" fontId="1" fillId="3" borderId="6" xfId="0" applyFont="1" applyFill="1" applyBorder="1" applyAlignment="1">
      <alignment horizontal="center" vertical="center"/>
    </xf>
    <xf numFmtId="164" fontId="1" fillId="3" borderId="6" xfId="0" applyNumberFormat="1" applyFont="1" applyFill="1" applyBorder="1" applyAlignment="1">
      <alignment horizontal="center" vertical="center" wrapText="1"/>
    </xf>
    <xf numFmtId="165" fontId="1" fillId="3" borderId="6" xfId="0" applyNumberFormat="1" applyFont="1" applyFill="1" applyBorder="1" applyAlignment="1">
      <alignment horizontal="right" vertical="center" wrapText="1"/>
    </xf>
    <xf numFmtId="165" fontId="1" fillId="4" borderId="13" xfId="0" applyNumberFormat="1" applyFont="1" applyFill="1" applyBorder="1" applyAlignment="1">
      <alignment horizontal="center" vertical="center"/>
    </xf>
    <xf numFmtId="165" fontId="1" fillId="0" borderId="0" xfId="0" applyNumberFormat="1" applyFont="1" applyFill="1" applyBorder="1"/>
    <xf numFmtId="0" fontId="1" fillId="0" borderId="0" xfId="0" applyFont="1" applyFill="1" applyBorder="1"/>
    <xf numFmtId="0" fontId="1" fillId="0" borderId="9" xfId="0" applyFont="1" applyFill="1" applyBorder="1"/>
    <xf numFmtId="0" fontId="1" fillId="0" borderId="2" xfId="0" applyFont="1" applyFill="1" applyBorder="1"/>
    <xf numFmtId="0" fontId="1" fillId="0" borderId="1" xfId="0" applyFont="1" applyFill="1" applyBorder="1"/>
    <xf numFmtId="0" fontId="1" fillId="3" borderId="1" xfId="0" applyFont="1" applyFill="1" applyBorder="1"/>
    <xf numFmtId="0" fontId="1" fillId="0" borderId="7" xfId="0" applyFont="1" applyFill="1" applyBorder="1" applyAlignment="1">
      <alignment horizontal="center" vertical="center"/>
    </xf>
    <xf numFmtId="15" fontId="1" fillId="0" borderId="7" xfId="0" applyNumberFormat="1" applyFont="1" applyFill="1" applyBorder="1" applyAlignment="1">
      <alignment horizontal="center" vertical="center"/>
    </xf>
    <xf numFmtId="0" fontId="1" fillId="0" borderId="7" xfId="0" applyFont="1" applyFill="1" applyBorder="1" applyAlignment="1">
      <alignment horizontal="left" vertical="center"/>
    </xf>
    <xf numFmtId="0" fontId="1" fillId="0" borderId="5" xfId="0" applyFont="1" applyFill="1" applyBorder="1" applyAlignment="1">
      <alignment horizontal="center" vertical="center"/>
    </xf>
    <xf numFmtId="164" fontId="1" fillId="0" borderId="11" xfId="0" applyNumberFormat="1" applyFont="1" applyFill="1" applyBorder="1" applyAlignment="1">
      <alignment horizontal="center" vertical="top"/>
    </xf>
    <xf numFmtId="165" fontId="2" fillId="3" borderId="7" xfId="0" applyNumberFormat="1" applyFont="1" applyFill="1" applyBorder="1" applyAlignment="1">
      <alignment horizontal="right" vertical="center"/>
    </xf>
    <xf numFmtId="0" fontId="1" fillId="0" borderId="2" xfId="0" applyFont="1" applyBorder="1"/>
    <xf numFmtId="0" fontId="1" fillId="0" borderId="15" xfId="0" applyFont="1" applyBorder="1"/>
    <xf numFmtId="0" fontId="1" fillId="0" borderId="1" xfId="0" applyFont="1" applyBorder="1"/>
    <xf numFmtId="0" fontId="1" fillId="8" borderId="5" xfId="0" applyFont="1" applyFill="1" applyBorder="1" applyAlignment="1">
      <alignment horizontal="center" vertical="center"/>
    </xf>
    <xf numFmtId="15" fontId="1" fillId="8" borderId="5" xfId="0" applyNumberFormat="1" applyFont="1" applyFill="1" applyBorder="1" applyAlignment="1">
      <alignment horizontal="center" vertical="center"/>
    </xf>
    <xf numFmtId="0" fontId="1" fillId="8" borderId="5" xfId="0" applyFont="1" applyFill="1" applyBorder="1" applyAlignment="1">
      <alignment horizontal="left" vertical="center"/>
    </xf>
    <xf numFmtId="164" fontId="1" fillId="8" borderId="8" xfId="0" applyNumberFormat="1" applyFont="1" applyFill="1" applyBorder="1"/>
    <xf numFmtId="0" fontId="1" fillId="0" borderId="0" xfId="0" applyFont="1" applyBorder="1"/>
    <xf numFmtId="0" fontId="1" fillId="9" borderId="5" xfId="0" applyFont="1" applyFill="1" applyBorder="1" applyAlignment="1">
      <alignment horizontal="center" vertical="center"/>
    </xf>
    <xf numFmtId="15" fontId="1" fillId="9" borderId="5" xfId="0" applyNumberFormat="1" applyFont="1" applyFill="1" applyBorder="1" applyAlignment="1">
      <alignment horizontal="center" vertical="center"/>
    </xf>
    <xf numFmtId="0" fontId="1" fillId="9" borderId="5" xfId="0" applyFont="1" applyFill="1" applyBorder="1" applyAlignment="1">
      <alignment horizontal="left" vertical="center"/>
    </xf>
    <xf numFmtId="164" fontId="1" fillId="9" borderId="8" xfId="0" applyNumberFormat="1" applyFont="1" applyFill="1" applyBorder="1"/>
    <xf numFmtId="0" fontId="1" fillId="12" borderId="7" xfId="0" applyFont="1" applyFill="1" applyBorder="1" applyAlignment="1">
      <alignment horizontal="center" vertical="center"/>
    </xf>
    <xf numFmtId="15" fontId="1" fillId="12" borderId="7" xfId="0" applyNumberFormat="1" applyFont="1" applyFill="1" applyBorder="1" applyAlignment="1">
      <alignment horizontal="center" vertical="center"/>
    </xf>
    <xf numFmtId="0" fontId="1" fillId="12" borderId="7" xfId="0" applyFont="1" applyFill="1" applyBorder="1" applyAlignment="1">
      <alignment horizontal="left" vertical="center"/>
    </xf>
    <xf numFmtId="0" fontId="1" fillId="12" borderId="5" xfId="0" applyFont="1" applyFill="1" applyBorder="1" applyAlignment="1">
      <alignment horizontal="center" vertical="center"/>
    </xf>
    <xf numFmtId="164" fontId="1" fillId="12" borderId="11" xfId="0" applyNumberFormat="1" applyFont="1" applyFill="1" applyBorder="1" applyAlignment="1">
      <alignment horizontal="center" vertical="top"/>
    </xf>
    <xf numFmtId="0" fontId="1" fillId="2" borderId="5" xfId="0" applyFont="1" applyFill="1" applyBorder="1" applyAlignment="1">
      <alignment horizontal="center" vertical="center"/>
    </xf>
    <xf numFmtId="15" fontId="1" fillId="2" borderId="5" xfId="0" applyNumberFormat="1" applyFont="1" applyFill="1" applyBorder="1" applyAlignment="1">
      <alignment horizontal="center" vertical="center"/>
    </xf>
    <xf numFmtId="0" fontId="1" fillId="2" borderId="5" xfId="0" applyFont="1" applyFill="1" applyBorder="1" applyAlignment="1">
      <alignment horizontal="left" vertical="center"/>
    </xf>
    <xf numFmtId="164" fontId="1" fillId="2" borderId="3" xfId="0" applyNumberFormat="1" applyFont="1" applyFill="1" applyBorder="1" applyAlignment="1">
      <alignment horizontal="center" vertical="center"/>
    </xf>
    <xf numFmtId="164" fontId="1" fillId="2" borderId="8" xfId="0" applyNumberFormat="1" applyFont="1" applyFill="1" applyBorder="1" applyAlignment="1">
      <alignment horizontal="right"/>
    </xf>
    <xf numFmtId="164" fontId="1" fillId="2" borderId="8" xfId="0" applyNumberFormat="1" applyFont="1" applyFill="1" applyBorder="1"/>
    <xf numFmtId="164" fontId="1" fillId="2" borderId="2" xfId="0" applyNumberFormat="1" applyFont="1" applyFill="1" applyBorder="1" applyAlignment="1">
      <alignment horizontal="center" vertical="center"/>
    </xf>
    <xf numFmtId="165" fontId="1" fillId="6" borderId="14" xfId="0" applyNumberFormat="1" applyFont="1" applyFill="1" applyBorder="1" applyAlignment="1">
      <alignment vertical="center"/>
    </xf>
    <xf numFmtId="165" fontId="1" fillId="6" borderId="17" xfId="0" applyNumberFormat="1" applyFont="1" applyFill="1" applyBorder="1" applyAlignment="1">
      <alignment horizontal="center" vertical="center"/>
    </xf>
    <xf numFmtId="165" fontId="1" fillId="0" borderId="0" xfId="0" applyNumberFormat="1" applyFont="1" applyBorder="1"/>
    <xf numFmtId="165" fontId="1" fillId="5" borderId="14" xfId="0" applyNumberFormat="1" applyFont="1" applyFill="1" applyBorder="1" applyAlignment="1">
      <alignment vertical="center"/>
    </xf>
    <xf numFmtId="165" fontId="1" fillId="5" borderId="17" xfId="0" applyNumberFormat="1" applyFont="1" applyFill="1" applyBorder="1" applyAlignment="1">
      <alignment horizontal="center" vertical="center"/>
    </xf>
    <xf numFmtId="0" fontId="1" fillId="3" borderId="5" xfId="0" applyFont="1" applyFill="1" applyBorder="1" applyAlignment="1">
      <alignment horizontal="center" vertical="center"/>
    </xf>
    <xf numFmtId="15" fontId="1" fillId="3" borderId="8" xfId="0" applyNumberFormat="1" applyFont="1" applyFill="1" applyBorder="1" applyAlignment="1">
      <alignment horizontal="center" vertical="center"/>
    </xf>
    <xf numFmtId="0" fontId="1" fillId="3" borderId="5" xfId="0" applyFont="1" applyFill="1" applyBorder="1" applyAlignment="1">
      <alignment horizontal="left" vertical="center"/>
    </xf>
    <xf numFmtId="164" fontId="1" fillId="3" borderId="2" xfId="0" applyNumberFormat="1" applyFont="1" applyFill="1" applyBorder="1" applyAlignment="1">
      <alignment horizontal="center" vertical="center"/>
    </xf>
    <xf numFmtId="164" fontId="1" fillId="3" borderId="8" xfId="0" applyNumberFormat="1" applyFont="1" applyFill="1" applyBorder="1"/>
    <xf numFmtId="0" fontId="1" fillId="0" borderId="5" xfId="0" applyFont="1" applyBorder="1" applyAlignment="1">
      <alignment horizontal="center" vertical="center"/>
    </xf>
    <xf numFmtId="15" fontId="1" fillId="0" borderId="8" xfId="0" applyNumberFormat="1" applyFont="1" applyBorder="1" applyAlignment="1">
      <alignment horizontal="center" vertical="center"/>
    </xf>
    <xf numFmtId="0" fontId="1" fillId="0" borderId="5" xfId="0" applyFont="1" applyBorder="1" applyAlignment="1">
      <alignment horizontal="left" vertical="center"/>
    </xf>
    <xf numFmtId="164" fontId="1" fillId="0" borderId="2" xfId="0" applyNumberFormat="1" applyFont="1" applyBorder="1" applyAlignment="1">
      <alignment horizontal="center" vertical="center"/>
    </xf>
    <xf numFmtId="164" fontId="1" fillId="0" borderId="8" xfId="0" applyNumberFormat="1" applyFont="1" applyBorder="1"/>
    <xf numFmtId="165" fontId="2" fillId="3" borderId="5" xfId="0" applyNumberFormat="1" applyFont="1" applyFill="1" applyBorder="1" applyAlignment="1">
      <alignment horizontal="right" vertical="center" wrapText="1"/>
    </xf>
    <xf numFmtId="0" fontId="1" fillId="0" borderId="18" xfId="0" applyFont="1" applyBorder="1"/>
    <xf numFmtId="164" fontId="1" fillId="3" borderId="3" xfId="0" applyNumberFormat="1" applyFont="1" applyFill="1" applyBorder="1" applyAlignment="1">
      <alignment horizontal="center" vertical="center"/>
    </xf>
    <xf numFmtId="164" fontId="1" fillId="3" borderId="8" xfId="0" applyNumberFormat="1" applyFont="1" applyFill="1" applyBorder="1" applyAlignment="1">
      <alignment horizontal="center" vertical="center"/>
    </xf>
    <xf numFmtId="164" fontId="1" fillId="0" borderId="3" xfId="0" applyNumberFormat="1" applyFont="1" applyBorder="1" applyAlignment="1">
      <alignment horizontal="center" vertical="center"/>
    </xf>
    <xf numFmtId="15" fontId="1" fillId="3" borderId="5" xfId="0" applyNumberFormat="1" applyFont="1" applyFill="1" applyBorder="1" applyAlignment="1">
      <alignment horizontal="center" vertical="center"/>
    </xf>
    <xf numFmtId="0" fontId="1" fillId="3" borderId="7" xfId="0" applyFont="1" applyFill="1" applyBorder="1" applyAlignment="1">
      <alignment horizontal="left" vertical="center"/>
    </xf>
    <xf numFmtId="15" fontId="1" fillId="0" borderId="5" xfId="0" applyNumberFormat="1" applyFont="1" applyBorder="1" applyAlignment="1">
      <alignment horizontal="center" vertical="center"/>
    </xf>
    <xf numFmtId="16" fontId="1" fillId="3" borderId="5" xfId="0" applyNumberFormat="1" applyFont="1" applyFill="1" applyBorder="1" applyAlignment="1">
      <alignment horizontal="left" vertical="center"/>
    </xf>
    <xf numFmtId="164" fontId="1" fillId="0" borderId="5" xfId="0" applyNumberFormat="1" applyFont="1" applyBorder="1" applyAlignment="1">
      <alignment horizontal="center" vertical="center"/>
    </xf>
    <xf numFmtId="164" fontId="1" fillId="0" borderId="5" xfId="0" applyNumberFormat="1" applyFont="1" applyBorder="1"/>
    <xf numFmtId="0" fontId="1" fillId="3" borderId="8" xfId="0" applyNumberFormat="1" applyFont="1" applyFill="1" applyBorder="1" applyAlignment="1">
      <alignment horizontal="center" vertical="center"/>
    </xf>
    <xf numFmtId="0" fontId="1" fillId="0" borderId="8" xfId="0" applyNumberFormat="1" applyFont="1" applyFill="1" applyBorder="1" applyAlignment="1">
      <alignment horizontal="center" vertical="center"/>
    </xf>
    <xf numFmtId="15" fontId="1" fillId="0" borderId="8" xfId="0" applyNumberFormat="1" applyFont="1" applyFill="1" applyBorder="1" applyAlignment="1">
      <alignment horizontal="center" vertical="center"/>
    </xf>
    <xf numFmtId="164" fontId="1" fillId="0" borderId="2" xfId="0" applyNumberFormat="1" applyFont="1" applyFill="1" applyBorder="1" applyAlignment="1">
      <alignment horizontal="center" vertical="center"/>
    </xf>
    <xf numFmtId="164" fontId="1" fillId="8" borderId="3" xfId="0" applyNumberFormat="1" applyFont="1" applyFill="1" applyBorder="1" applyAlignment="1">
      <alignment horizontal="center" vertical="center"/>
    </xf>
    <xf numFmtId="164" fontId="1" fillId="9" borderId="3" xfId="0" applyNumberFormat="1" applyFont="1" applyFill="1" applyBorder="1" applyAlignment="1">
      <alignment horizontal="center" vertical="center"/>
    </xf>
    <xf numFmtId="0" fontId="1" fillId="11" borderId="5" xfId="0" applyFont="1" applyFill="1" applyBorder="1" applyAlignment="1">
      <alignment horizontal="center" vertical="center"/>
    </xf>
    <xf numFmtId="15" fontId="1" fillId="11" borderId="5" xfId="0" applyNumberFormat="1" applyFont="1" applyFill="1" applyBorder="1" applyAlignment="1">
      <alignment horizontal="center" vertical="center"/>
    </xf>
    <xf numFmtId="0" fontId="1" fillId="11" borderId="5" xfId="0" applyFont="1" applyFill="1" applyBorder="1" applyAlignment="1">
      <alignment horizontal="left" vertical="center"/>
    </xf>
    <xf numFmtId="164" fontId="1" fillId="11" borderId="3" xfId="0" applyNumberFormat="1" applyFont="1" applyFill="1" applyBorder="1" applyAlignment="1">
      <alignment horizontal="center" vertical="center"/>
    </xf>
    <xf numFmtId="164" fontId="1" fillId="3" borderId="23" xfId="0" applyNumberFormat="1" applyFont="1" applyFill="1" applyBorder="1" applyAlignment="1">
      <alignment horizontal="center" vertical="center"/>
    </xf>
    <xf numFmtId="165" fontId="2" fillId="3" borderId="22" xfId="0" applyNumberFormat="1" applyFont="1" applyFill="1" applyBorder="1" applyAlignment="1">
      <alignment horizontal="right" vertical="center" wrapText="1"/>
    </xf>
    <xf numFmtId="0" fontId="1" fillId="0" borderId="0" xfId="0" applyFont="1" applyBorder="1" applyAlignment="1">
      <alignment horizontal="center" vertical="center"/>
    </xf>
    <xf numFmtId="15" fontId="1" fillId="0" borderId="0" xfId="0" applyNumberFormat="1" applyFont="1" applyBorder="1" applyAlignment="1">
      <alignment horizontal="center" vertical="center"/>
    </xf>
    <xf numFmtId="0" fontId="1" fillId="0" borderId="0" xfId="0" applyFont="1" applyBorder="1" applyAlignment="1">
      <alignment horizontal="left" vertical="center"/>
    </xf>
    <xf numFmtId="164" fontId="1" fillId="0" borderId="0" xfId="0" applyNumberFormat="1" applyFont="1" applyBorder="1" applyAlignment="1">
      <alignment horizontal="center" vertical="center"/>
    </xf>
    <xf numFmtId="164" fontId="1" fillId="0" borderId="0" xfId="0" applyNumberFormat="1" applyFont="1" applyBorder="1"/>
    <xf numFmtId="165" fontId="1" fillId="0" borderId="0" xfId="0" applyNumberFormat="1" applyFont="1" applyBorder="1" applyAlignment="1">
      <alignment horizontal="right" vertical="center"/>
    </xf>
    <xf numFmtId="0" fontId="1" fillId="0" borderId="6" xfId="0" applyFont="1" applyBorder="1" applyAlignment="1">
      <alignment horizontal="center" vertical="center"/>
    </xf>
    <xf numFmtId="15" fontId="1" fillId="0" borderId="6" xfId="0" applyNumberFormat="1" applyFont="1" applyBorder="1" applyAlignment="1">
      <alignment horizontal="center" vertical="center"/>
    </xf>
    <xf numFmtId="0" fontId="1" fillId="0" borderId="6" xfId="0" applyFont="1" applyBorder="1" applyAlignment="1">
      <alignment horizontal="left" vertical="center"/>
    </xf>
    <xf numFmtId="164" fontId="1" fillId="0" borderId="4" xfId="0" applyNumberFormat="1" applyFont="1" applyBorder="1" applyAlignment="1">
      <alignment horizontal="center" vertical="center"/>
    </xf>
    <xf numFmtId="164" fontId="1" fillId="0" borderId="4" xfId="0" applyNumberFormat="1" applyFont="1" applyBorder="1"/>
    <xf numFmtId="165" fontId="1" fillId="0" borderId="4" xfId="0" applyNumberFormat="1" applyFont="1" applyBorder="1" applyAlignment="1">
      <alignment horizontal="right" vertical="center"/>
    </xf>
    <xf numFmtId="165" fontId="1" fillId="0" borderId="0" xfId="0" applyNumberFormat="1" applyFont="1" applyFill="1" applyBorder="1" applyAlignment="1">
      <alignment vertical="top"/>
    </xf>
    <xf numFmtId="0" fontId="1" fillId="0" borderId="0" xfId="0" applyFont="1" applyFill="1" applyBorder="1" applyAlignment="1">
      <alignment vertical="top"/>
    </xf>
    <xf numFmtId="0" fontId="1" fillId="0" borderId="0" xfId="0" applyFont="1" applyFill="1" applyBorder="1" applyAlignment="1">
      <alignment horizontal="center" vertical="top"/>
    </xf>
    <xf numFmtId="0" fontId="1" fillId="0" borderId="0" xfId="0" applyFont="1" applyBorder="1" applyAlignment="1">
      <alignment vertical="top"/>
    </xf>
    <xf numFmtId="0" fontId="1" fillId="0" borderId="12" xfId="0" applyFont="1" applyBorder="1" applyAlignment="1">
      <alignment vertical="top"/>
    </xf>
    <xf numFmtId="0" fontId="1" fillId="0" borderId="2" xfId="0" applyFont="1" applyBorder="1" applyAlignment="1">
      <alignment vertical="top"/>
    </xf>
    <xf numFmtId="0" fontId="1" fillId="0" borderId="1" xfId="0" applyFont="1" applyBorder="1" applyAlignment="1">
      <alignment vertical="top"/>
    </xf>
    <xf numFmtId="16" fontId="1" fillId="10" borderId="5" xfId="0" applyNumberFormat="1" applyFont="1" applyFill="1" applyBorder="1" applyAlignment="1">
      <alignment horizontal="center" vertical="center"/>
    </xf>
    <xf numFmtId="15" fontId="1" fillId="10" borderId="5" xfId="0" applyNumberFormat="1" applyFont="1" applyFill="1" applyBorder="1" applyAlignment="1">
      <alignment horizontal="center" vertical="center"/>
    </xf>
    <xf numFmtId="0" fontId="1" fillId="10" borderId="5" xfId="0" applyFont="1" applyFill="1" applyBorder="1" applyAlignment="1">
      <alignment horizontal="left" vertical="center"/>
    </xf>
    <xf numFmtId="164" fontId="1" fillId="10" borderId="3" xfId="0" applyNumberFormat="1" applyFont="1" applyFill="1" applyBorder="1" applyAlignment="1">
      <alignment horizontal="center" vertical="center"/>
    </xf>
    <xf numFmtId="0" fontId="1" fillId="10" borderId="5" xfId="0" applyFont="1" applyFill="1" applyBorder="1" applyAlignment="1">
      <alignment horizontal="center" vertical="center"/>
    </xf>
    <xf numFmtId="165" fontId="1" fillId="0" borderId="0" xfId="0" applyNumberFormat="1" applyFont="1" applyBorder="1" applyAlignment="1">
      <alignment vertical="center"/>
    </xf>
    <xf numFmtId="0" fontId="1" fillId="8" borderId="7" xfId="0" applyFont="1" applyFill="1" applyBorder="1" applyAlignment="1">
      <alignment horizontal="center" vertical="center"/>
    </xf>
    <xf numFmtId="15" fontId="1" fillId="8" borderId="7" xfId="0" applyNumberFormat="1" applyFont="1" applyFill="1" applyBorder="1" applyAlignment="1">
      <alignment horizontal="center" vertical="center"/>
    </xf>
    <xf numFmtId="0" fontId="1" fillId="8" borderId="7" xfId="0" applyFont="1" applyFill="1" applyBorder="1" applyAlignment="1">
      <alignment horizontal="left" vertical="center"/>
    </xf>
    <xf numFmtId="164" fontId="1" fillId="0" borderId="10" xfId="0" applyNumberFormat="1" applyFont="1" applyFill="1" applyBorder="1" applyAlignment="1">
      <alignment horizontal="center" vertical="center"/>
    </xf>
    <xf numFmtId="164" fontId="1" fillId="8" borderId="10" xfId="0" applyNumberFormat="1" applyFont="1" applyFill="1" applyBorder="1" applyAlignment="1">
      <alignment horizontal="center" vertical="center"/>
    </xf>
    <xf numFmtId="164" fontId="1" fillId="12" borderId="10" xfId="0" applyNumberFormat="1" applyFont="1" applyFill="1" applyBorder="1" applyAlignment="1">
      <alignment horizontal="center" vertical="center"/>
    </xf>
    <xf numFmtId="0" fontId="1" fillId="3" borderId="7" xfId="0" applyFont="1" applyFill="1" applyBorder="1" applyAlignment="1">
      <alignment horizontal="center" vertical="center"/>
    </xf>
    <xf numFmtId="15" fontId="1" fillId="3" borderId="7" xfId="0" applyNumberFormat="1" applyFont="1" applyFill="1" applyBorder="1" applyAlignment="1">
      <alignment horizontal="center" vertical="center"/>
    </xf>
    <xf numFmtId="164" fontId="1" fillId="3" borderId="10" xfId="0" applyNumberFormat="1" applyFont="1" applyFill="1" applyBorder="1" applyAlignment="1">
      <alignment horizontal="center" vertical="center"/>
    </xf>
    <xf numFmtId="164" fontId="1" fillId="3" borderId="11" xfId="0" applyNumberFormat="1" applyFont="1" applyFill="1" applyBorder="1" applyAlignment="1">
      <alignment horizontal="center" vertical="top"/>
    </xf>
    <xf numFmtId="164" fontId="1" fillId="3" borderId="11" xfId="0" applyNumberFormat="1" applyFont="1" applyFill="1" applyBorder="1" applyAlignment="1">
      <alignment horizontal="center" vertical="center"/>
    </xf>
    <xf numFmtId="0" fontId="1" fillId="4" borderId="7" xfId="0" applyFont="1" applyFill="1" applyBorder="1" applyAlignment="1">
      <alignment horizontal="center" vertical="center"/>
    </xf>
    <xf numFmtId="15" fontId="1" fillId="4" borderId="7" xfId="0" applyNumberFormat="1" applyFont="1" applyFill="1" applyBorder="1" applyAlignment="1">
      <alignment horizontal="center" vertical="center"/>
    </xf>
    <xf numFmtId="0" fontId="1" fillId="4" borderId="7" xfId="0" applyFont="1" applyFill="1" applyBorder="1" applyAlignment="1">
      <alignment horizontal="left" vertical="center"/>
    </xf>
    <xf numFmtId="164" fontId="1" fillId="4" borderId="7" xfId="0" applyNumberFormat="1" applyFont="1" applyFill="1" applyBorder="1" applyAlignment="1">
      <alignment horizontal="center" vertical="center"/>
    </xf>
    <xf numFmtId="165" fontId="1" fillId="4" borderId="7" xfId="0" applyNumberFormat="1" applyFont="1" applyFill="1" applyBorder="1" applyAlignment="1">
      <alignment horizontal="center" vertical="center"/>
    </xf>
    <xf numFmtId="165" fontId="1" fillId="13" borderId="6" xfId="0" applyNumberFormat="1" applyFont="1" applyFill="1" applyBorder="1" applyAlignment="1">
      <alignment vertical="center"/>
    </xf>
    <xf numFmtId="165" fontId="1" fillId="13" borderId="17" xfId="0" applyNumberFormat="1" applyFont="1" applyFill="1" applyBorder="1" applyAlignment="1">
      <alignment horizontal="center" vertical="center"/>
    </xf>
    <xf numFmtId="0" fontId="3" fillId="4" borderId="7" xfId="0" applyFont="1" applyFill="1" applyBorder="1" applyAlignment="1">
      <alignment horizontal="center" vertical="center"/>
    </xf>
    <xf numFmtId="15" fontId="1" fillId="2" borderId="7" xfId="0" applyNumberFormat="1" applyFont="1" applyFill="1" applyBorder="1" applyAlignment="1">
      <alignment horizontal="center" vertical="center"/>
    </xf>
    <xf numFmtId="165" fontId="2" fillId="5" borderId="17" xfId="0" applyNumberFormat="1" applyFont="1" applyFill="1" applyBorder="1" applyAlignment="1">
      <alignment horizontal="center" vertical="center" wrapText="1"/>
    </xf>
    <xf numFmtId="165" fontId="1" fillId="14" borderId="6" xfId="0" applyNumberFormat="1" applyFont="1" applyFill="1" applyBorder="1" applyAlignment="1">
      <alignment vertical="center"/>
    </xf>
    <xf numFmtId="165" fontId="1" fillId="14" borderId="13" xfId="0" applyNumberFormat="1" applyFont="1" applyFill="1" applyBorder="1" applyAlignment="1">
      <alignment horizontal="center" vertical="center"/>
    </xf>
    <xf numFmtId="165" fontId="1" fillId="14" borderId="17" xfId="0" applyNumberFormat="1" applyFont="1" applyFill="1" applyBorder="1" applyAlignment="1">
      <alignment horizontal="center" vertical="center"/>
    </xf>
    <xf numFmtId="164" fontId="1" fillId="3" borderId="23" xfId="0" applyNumberFormat="1" applyFont="1" applyFill="1" applyBorder="1"/>
    <xf numFmtId="0" fontId="1" fillId="10" borderId="22" xfId="0" applyFont="1" applyFill="1" applyBorder="1" applyAlignment="1">
      <alignment horizontal="center" vertical="center"/>
    </xf>
    <xf numFmtId="15" fontId="1" fillId="10" borderId="22" xfId="0" applyNumberFormat="1" applyFont="1" applyFill="1" applyBorder="1" applyAlignment="1">
      <alignment horizontal="center" vertical="center"/>
    </xf>
    <xf numFmtId="0" fontId="1" fillId="10" borderId="22" xfId="0" applyFont="1" applyFill="1" applyBorder="1" applyAlignment="1">
      <alignment horizontal="left" vertical="center"/>
    </xf>
    <xf numFmtId="164" fontId="1" fillId="10" borderId="22" xfId="0" applyNumberFormat="1" applyFont="1" applyFill="1" applyBorder="1" applyAlignment="1">
      <alignment horizontal="center" vertical="center"/>
    </xf>
    <xf numFmtId="165" fontId="1" fillId="0" borderId="0" xfId="0" applyNumberFormat="1" applyFont="1" applyFill="1" applyAlignment="1">
      <alignment vertical="center"/>
    </xf>
    <xf numFmtId="0" fontId="1" fillId="0" borderId="24" xfId="0" applyFont="1" applyFill="1" applyBorder="1" applyAlignment="1">
      <alignment horizontal="center" vertical="center"/>
    </xf>
    <xf numFmtId="15" fontId="1" fillId="0" borderId="0" xfId="0" applyNumberFormat="1" applyFont="1" applyFill="1" applyBorder="1" applyAlignment="1">
      <alignment horizontal="center" vertical="center"/>
    </xf>
    <xf numFmtId="0" fontId="1" fillId="0" borderId="0" xfId="0" applyFont="1" applyFill="1" applyBorder="1" applyAlignment="1">
      <alignment horizontal="left" vertical="center"/>
    </xf>
    <xf numFmtId="164" fontId="1" fillId="0" borderId="0" xfId="0" applyNumberFormat="1" applyFont="1" applyFill="1" applyBorder="1" applyAlignment="1">
      <alignment horizontal="center" vertical="center"/>
    </xf>
    <xf numFmtId="164" fontId="1" fillId="0" borderId="0" xfId="0" applyNumberFormat="1" applyFont="1" applyFill="1" applyBorder="1"/>
    <xf numFmtId="165" fontId="2" fillId="0" borderId="0" xfId="0" applyNumberFormat="1" applyFont="1" applyFill="1" applyBorder="1" applyAlignment="1">
      <alignment horizontal="right" vertical="center" wrapText="1"/>
    </xf>
    <xf numFmtId="165" fontId="1" fillId="0" borderId="0" xfId="0" applyNumberFormat="1" applyFont="1" applyFill="1" applyBorder="1" applyAlignment="1">
      <alignment vertical="center"/>
    </xf>
    <xf numFmtId="165" fontId="2" fillId="3" borderId="11" xfId="0" applyNumberFormat="1" applyFont="1" applyFill="1" applyBorder="1" applyAlignment="1">
      <alignment horizontal="right" vertical="center"/>
    </xf>
    <xf numFmtId="0" fontId="1" fillId="0" borderId="5" xfId="0" applyFont="1" applyFill="1" applyBorder="1" applyAlignment="1">
      <alignment horizontal="left" vertical="center"/>
    </xf>
    <xf numFmtId="164" fontId="1" fillId="11" borderId="10" xfId="0" applyNumberFormat="1" applyFont="1" applyFill="1" applyBorder="1" applyAlignment="1">
      <alignment horizontal="center" vertical="center"/>
    </xf>
    <xf numFmtId="0" fontId="1" fillId="11" borderId="22" xfId="0" applyFont="1" applyFill="1" applyBorder="1" applyAlignment="1">
      <alignment horizontal="center" vertical="center"/>
    </xf>
    <xf numFmtId="15" fontId="1" fillId="11" borderId="22" xfId="0" applyNumberFormat="1" applyFont="1" applyFill="1" applyBorder="1" applyAlignment="1">
      <alignment horizontal="center" vertical="center"/>
    </xf>
    <xf numFmtId="0" fontId="1" fillId="11" borderId="22" xfId="0" applyFont="1" applyFill="1" applyBorder="1" applyAlignment="1">
      <alignment horizontal="left" vertical="center"/>
    </xf>
    <xf numFmtId="164" fontId="1" fillId="11" borderId="25" xfId="0" applyNumberFormat="1" applyFont="1" applyFill="1" applyBorder="1" applyAlignment="1">
      <alignment horizontal="center" vertical="center"/>
    </xf>
    <xf numFmtId="164" fontId="1" fillId="11" borderId="24" xfId="0" applyNumberFormat="1" applyFont="1" applyFill="1" applyBorder="1" applyAlignment="1">
      <alignment horizontal="center" vertical="center"/>
    </xf>
    <xf numFmtId="165" fontId="2" fillId="3" borderId="1" xfId="0" applyNumberFormat="1" applyFont="1" applyFill="1" applyBorder="1" applyAlignment="1">
      <alignment horizontal="right" vertical="center" wrapText="1"/>
    </xf>
    <xf numFmtId="165" fontId="1" fillId="0" borderId="13" xfId="0" applyNumberFormat="1" applyFont="1" applyFill="1" applyBorder="1" applyAlignment="1">
      <alignment vertical="center"/>
    </xf>
    <xf numFmtId="165" fontId="1" fillId="0" borderId="13" xfId="0" applyNumberFormat="1" applyFont="1" applyFill="1" applyBorder="1" applyAlignment="1">
      <alignment horizontal="center" vertical="center"/>
    </xf>
    <xf numFmtId="165" fontId="1" fillId="0" borderId="0" xfId="0" applyNumberFormat="1" applyFont="1" applyFill="1" applyBorder="1" applyAlignment="1">
      <alignment horizontal="center" vertical="center"/>
    </xf>
    <xf numFmtId="165" fontId="2" fillId="0" borderId="26" xfId="0" applyNumberFormat="1" applyFont="1" applyFill="1" applyBorder="1" applyAlignment="1">
      <alignment horizontal="right" vertical="center" wrapText="1"/>
    </xf>
    <xf numFmtId="0" fontId="1" fillId="0" borderId="27" xfId="0" applyFont="1" applyBorder="1" applyAlignment="1">
      <alignment horizontal="left" vertical="center"/>
    </xf>
    <xf numFmtId="0" fontId="1" fillId="0" borderId="7" xfId="0" applyFont="1" applyFill="1" applyBorder="1" applyAlignment="1" applyProtection="1">
      <alignment horizontal="center" vertical="center"/>
      <protection locked="0"/>
    </xf>
    <xf numFmtId="15" fontId="1" fillId="0" borderId="7" xfId="0" applyNumberFormat="1" applyFont="1" applyFill="1" applyBorder="1" applyAlignment="1" applyProtection="1">
      <alignment horizontal="center" vertical="center"/>
      <protection locked="0"/>
    </xf>
    <xf numFmtId="0" fontId="1" fillId="0" borderId="7" xfId="0" applyFont="1" applyFill="1" applyBorder="1" applyAlignment="1" applyProtection="1">
      <alignment horizontal="left" vertical="center"/>
      <protection locked="0"/>
    </xf>
    <xf numFmtId="164" fontId="1" fillId="0" borderId="10" xfId="0" applyNumberFormat="1" applyFont="1" applyFill="1" applyBorder="1" applyAlignment="1" applyProtection="1">
      <alignment horizontal="center" vertical="center"/>
      <protection locked="0"/>
    </xf>
    <xf numFmtId="0" fontId="1" fillId="0" borderId="5" xfId="0" applyFont="1" applyFill="1" applyBorder="1" applyAlignment="1" applyProtection="1">
      <alignment horizontal="center" vertical="center"/>
      <protection locked="0"/>
    </xf>
    <xf numFmtId="164" fontId="1" fillId="0" borderId="11" xfId="0" applyNumberFormat="1" applyFont="1" applyFill="1" applyBorder="1" applyAlignment="1" applyProtection="1">
      <alignment horizontal="center" vertical="top"/>
      <protection locked="0"/>
    </xf>
    <xf numFmtId="0" fontId="1" fillId="3" borderId="7" xfId="0" applyFont="1" applyFill="1" applyBorder="1" applyAlignment="1" applyProtection="1">
      <alignment horizontal="center" vertical="center"/>
      <protection locked="0"/>
    </xf>
    <xf numFmtId="15" fontId="1" fillId="3" borderId="7" xfId="0" applyNumberFormat="1" applyFont="1" applyFill="1" applyBorder="1" applyAlignment="1" applyProtection="1">
      <alignment horizontal="center" vertical="center"/>
      <protection locked="0"/>
    </xf>
    <xf numFmtId="0" fontId="1" fillId="3" borderId="7" xfId="0" applyFont="1" applyFill="1" applyBorder="1" applyAlignment="1" applyProtection="1">
      <alignment horizontal="left" vertical="center"/>
      <protection locked="0"/>
    </xf>
    <xf numFmtId="164" fontId="1" fillId="3" borderId="10" xfId="0" applyNumberFormat="1" applyFont="1" applyFill="1" applyBorder="1" applyAlignment="1" applyProtection="1">
      <alignment horizontal="center" vertical="center"/>
      <protection locked="0"/>
    </xf>
    <xf numFmtId="0" fontId="1" fillId="3" borderId="5" xfId="0" applyFont="1" applyFill="1" applyBorder="1" applyAlignment="1" applyProtection="1">
      <alignment horizontal="center" vertical="center"/>
      <protection locked="0"/>
    </xf>
    <xf numFmtId="164" fontId="1" fillId="3" borderId="11" xfId="0" applyNumberFormat="1" applyFont="1" applyFill="1" applyBorder="1" applyAlignment="1" applyProtection="1">
      <alignment horizontal="center" vertical="top"/>
      <protection locked="0"/>
    </xf>
    <xf numFmtId="0" fontId="1" fillId="2" borderId="5" xfId="0" applyFont="1" applyFill="1" applyBorder="1" applyAlignment="1" applyProtection="1">
      <alignment horizontal="center" vertical="center"/>
      <protection locked="0"/>
    </xf>
    <xf numFmtId="0" fontId="1" fillId="2" borderId="5" xfId="0" applyFont="1" applyFill="1" applyBorder="1" applyAlignment="1" applyProtection="1">
      <alignment horizontal="left" vertical="center"/>
      <protection locked="0"/>
    </xf>
    <xf numFmtId="164" fontId="1" fillId="2" borderId="3" xfId="0" applyNumberFormat="1" applyFont="1" applyFill="1" applyBorder="1" applyAlignment="1" applyProtection="1">
      <alignment horizontal="center" vertical="center"/>
      <protection locked="0"/>
    </xf>
    <xf numFmtId="164" fontId="1" fillId="2" borderId="8" xfId="0" applyNumberFormat="1" applyFont="1" applyFill="1" applyBorder="1" applyProtection="1">
      <protection locked="0"/>
    </xf>
    <xf numFmtId="15" fontId="1" fillId="2" borderId="5" xfId="0" applyNumberFormat="1" applyFont="1" applyFill="1" applyBorder="1" applyAlignment="1" applyProtection="1">
      <alignment horizontal="center" vertical="center"/>
      <protection locked="0"/>
    </xf>
    <xf numFmtId="164" fontId="1" fillId="2" borderId="2" xfId="0" applyNumberFormat="1" applyFont="1" applyFill="1" applyBorder="1" applyAlignment="1" applyProtection="1">
      <alignment horizontal="center" vertical="center"/>
      <protection locked="0"/>
    </xf>
    <xf numFmtId="15" fontId="1" fillId="3" borderId="8" xfId="0" applyNumberFormat="1" applyFont="1" applyFill="1" applyBorder="1" applyAlignment="1" applyProtection="1">
      <alignment horizontal="center" vertical="center"/>
      <protection locked="0"/>
    </xf>
    <xf numFmtId="0" fontId="1" fillId="3" borderId="5" xfId="0" applyFont="1" applyFill="1" applyBorder="1" applyAlignment="1" applyProtection="1">
      <alignment horizontal="left" vertical="center"/>
      <protection locked="0"/>
    </xf>
    <xf numFmtId="164" fontId="1" fillId="3" borderId="2" xfId="0" applyNumberFormat="1" applyFont="1" applyFill="1" applyBorder="1" applyAlignment="1" applyProtection="1">
      <alignment horizontal="center" vertical="center"/>
      <protection locked="0"/>
    </xf>
    <xf numFmtId="164" fontId="1" fillId="3" borderId="8" xfId="0" applyNumberFormat="1" applyFont="1" applyFill="1" applyBorder="1" applyProtection="1">
      <protection locked="0"/>
    </xf>
    <xf numFmtId="0" fontId="1" fillId="0" borderId="5" xfId="0" applyFont="1" applyBorder="1" applyAlignment="1" applyProtection="1">
      <alignment horizontal="center" vertical="center"/>
      <protection locked="0"/>
    </xf>
    <xf numFmtId="15" fontId="1" fillId="0" borderId="8" xfId="0" applyNumberFormat="1" applyFont="1" applyBorder="1" applyAlignment="1" applyProtection="1">
      <alignment horizontal="center" vertical="center"/>
      <protection locked="0"/>
    </xf>
    <xf numFmtId="0" fontId="1" fillId="0" borderId="5" xfId="0" applyFont="1" applyBorder="1" applyAlignment="1" applyProtection="1">
      <alignment horizontal="left" vertical="center"/>
      <protection locked="0"/>
    </xf>
    <xf numFmtId="164" fontId="1" fillId="0" borderId="2" xfId="0" applyNumberFormat="1" applyFont="1" applyBorder="1" applyAlignment="1" applyProtection="1">
      <alignment horizontal="center" vertical="center"/>
      <protection locked="0"/>
    </xf>
    <xf numFmtId="164" fontId="1" fillId="0" borderId="8" xfId="0" applyNumberFormat="1" applyFont="1" applyBorder="1" applyProtection="1">
      <protection locked="0"/>
    </xf>
    <xf numFmtId="164" fontId="1" fillId="3" borderId="3" xfId="0" applyNumberFormat="1" applyFont="1" applyFill="1" applyBorder="1" applyAlignment="1" applyProtection="1">
      <alignment horizontal="center" vertical="center"/>
      <protection locked="0"/>
    </xf>
    <xf numFmtId="164" fontId="1" fillId="3" borderId="8" xfId="0" applyNumberFormat="1" applyFont="1" applyFill="1" applyBorder="1" applyAlignment="1" applyProtection="1">
      <alignment horizontal="center" vertical="center"/>
      <protection locked="0"/>
    </xf>
    <xf numFmtId="164" fontId="1" fillId="0" borderId="3" xfId="0" applyNumberFormat="1" applyFont="1" applyBorder="1" applyAlignment="1" applyProtection="1">
      <alignment horizontal="center" vertical="center"/>
      <protection locked="0"/>
    </xf>
    <xf numFmtId="15" fontId="1" fillId="3" borderId="5" xfId="0" applyNumberFormat="1" applyFont="1" applyFill="1" applyBorder="1" applyAlignment="1" applyProtection="1">
      <alignment horizontal="center" vertical="center"/>
      <protection locked="0"/>
    </xf>
    <xf numFmtId="15" fontId="1" fillId="0" borderId="5" xfId="0" applyNumberFormat="1" applyFont="1" applyBorder="1" applyAlignment="1" applyProtection="1">
      <alignment horizontal="center" vertical="center"/>
      <protection locked="0"/>
    </xf>
    <xf numFmtId="16" fontId="1" fillId="3" borderId="5" xfId="0" applyNumberFormat="1" applyFont="1" applyFill="1" applyBorder="1" applyAlignment="1" applyProtection="1">
      <alignment horizontal="left" vertical="center"/>
      <protection locked="0"/>
    </xf>
    <xf numFmtId="164" fontId="1" fillId="0" borderId="5" xfId="0" applyNumberFormat="1" applyFont="1" applyBorder="1" applyAlignment="1" applyProtection="1">
      <alignment horizontal="center" vertical="center"/>
      <protection locked="0"/>
    </xf>
    <xf numFmtId="164" fontId="1" fillId="0" borderId="5" xfId="0" applyNumberFormat="1" applyFont="1" applyBorder="1" applyProtection="1">
      <protection locked="0"/>
    </xf>
    <xf numFmtId="0" fontId="1" fillId="3" borderId="8" xfId="0" applyNumberFormat="1" applyFont="1" applyFill="1" applyBorder="1" applyAlignment="1" applyProtection="1">
      <alignment horizontal="center" vertical="center"/>
      <protection locked="0"/>
    </xf>
    <xf numFmtId="0" fontId="1" fillId="0" borderId="8" xfId="0" applyNumberFormat="1" applyFont="1" applyFill="1" applyBorder="1" applyAlignment="1" applyProtection="1">
      <alignment horizontal="center" vertical="center"/>
      <protection locked="0"/>
    </xf>
    <xf numFmtId="15" fontId="1" fillId="0" borderId="8" xfId="0" applyNumberFormat="1" applyFont="1" applyFill="1" applyBorder="1" applyAlignment="1" applyProtection="1">
      <alignment horizontal="center" vertical="center"/>
      <protection locked="0"/>
    </xf>
    <xf numFmtId="164" fontId="1" fillId="0" borderId="2" xfId="0" applyNumberFormat="1" applyFont="1" applyFill="1" applyBorder="1" applyAlignment="1" applyProtection="1">
      <alignment horizontal="center" vertical="center"/>
      <protection locked="0"/>
    </xf>
    <xf numFmtId="164" fontId="1" fillId="3" borderId="23" xfId="0" applyNumberFormat="1" applyFont="1" applyFill="1" applyBorder="1" applyAlignment="1" applyProtection="1">
      <alignment horizontal="center" vertical="center"/>
      <protection locked="0"/>
    </xf>
    <xf numFmtId="164" fontId="1" fillId="3" borderId="23" xfId="0" applyNumberFormat="1" applyFont="1" applyFill="1" applyBorder="1" applyProtection="1">
      <protection locked="0"/>
    </xf>
    <xf numFmtId="164" fontId="1" fillId="3" borderId="11" xfId="0" applyNumberFormat="1" applyFont="1" applyFill="1" applyBorder="1" applyAlignment="1" applyProtection="1">
      <alignment horizontal="center" vertical="center"/>
      <protection locked="0"/>
    </xf>
    <xf numFmtId="0" fontId="1" fillId="0" borderId="5" xfId="0" applyFont="1" applyFill="1" applyBorder="1" applyAlignment="1" applyProtection="1">
      <alignment horizontal="left" vertical="center"/>
      <protection locked="0"/>
    </xf>
    <xf numFmtId="0" fontId="5" fillId="0" borderId="0" xfId="0" applyFont="1"/>
    <xf numFmtId="0" fontId="5" fillId="0" borderId="0" xfId="0" applyFont="1" applyFill="1" applyBorder="1" applyAlignment="1">
      <alignment horizontal="center" vertical="center"/>
    </xf>
    <xf numFmtId="0" fontId="5" fillId="0" borderId="0" xfId="0" applyFont="1" applyBorder="1" applyAlignment="1"/>
    <xf numFmtId="0" fontId="5" fillId="0" borderId="1" xfId="0" applyFont="1" applyBorder="1" applyAlignment="1"/>
    <xf numFmtId="0" fontId="5" fillId="0" borderId="0" xfId="0" applyFont="1" applyFill="1" applyBorder="1"/>
    <xf numFmtId="0" fontId="5" fillId="0" borderId="2" xfId="0" applyFont="1" applyFill="1" applyBorder="1"/>
    <xf numFmtId="0" fontId="5" fillId="0" borderId="1" xfId="0" applyFont="1" applyFill="1" applyBorder="1"/>
    <xf numFmtId="0" fontId="5" fillId="3" borderId="1" xfId="0" applyFont="1" applyFill="1" applyBorder="1"/>
    <xf numFmtId="0" fontId="5" fillId="0" borderId="0" xfId="0" applyFont="1" applyFill="1" applyBorder="1" applyAlignment="1">
      <alignment vertical="top"/>
    </xf>
    <xf numFmtId="0" fontId="5" fillId="0" borderId="0" xfId="0" applyFont="1" applyBorder="1" applyAlignment="1">
      <alignment vertical="top"/>
    </xf>
    <xf numFmtId="0" fontId="5" fillId="0" borderId="2" xfId="0" applyFont="1" applyBorder="1" applyAlignment="1">
      <alignment vertical="top"/>
    </xf>
    <xf numFmtId="0" fontId="5" fillId="0" borderId="1" xfId="0" applyFont="1" applyBorder="1" applyAlignment="1">
      <alignment vertical="top"/>
    </xf>
    <xf numFmtId="0" fontId="5" fillId="0" borderId="2" xfId="0" applyFont="1" applyBorder="1"/>
    <xf numFmtId="0" fontId="5" fillId="0" borderId="1" xfId="0" applyFont="1" applyBorder="1"/>
    <xf numFmtId="0" fontId="5" fillId="0" borderId="0" xfId="0" applyFont="1" applyBorder="1"/>
    <xf numFmtId="0" fontId="5" fillId="0" borderId="0" xfId="0" applyFont="1" applyFill="1" applyBorder="1" applyAlignment="1">
      <alignment horizontal="left" vertical="center"/>
    </xf>
    <xf numFmtId="0" fontId="5" fillId="0" borderId="0" xfId="0" applyFont="1" applyBorder="1" applyAlignment="1">
      <alignment horizontal="left" vertical="center"/>
    </xf>
    <xf numFmtId="0" fontId="5" fillId="0" borderId="0" xfId="0" applyFont="1" applyBorder="1" applyAlignment="1">
      <alignment horizontal="center" vertical="center"/>
    </xf>
    <xf numFmtId="0" fontId="5" fillId="0" borderId="6" xfId="0" applyFont="1" applyBorder="1" applyAlignment="1">
      <alignment horizontal="left" vertical="center"/>
    </xf>
    <xf numFmtId="0" fontId="5" fillId="0" borderId="6" xfId="0" applyFont="1" applyBorder="1" applyAlignment="1">
      <alignment horizontal="center" vertical="center"/>
    </xf>
    <xf numFmtId="0" fontId="5" fillId="0" borderId="2" xfId="0" applyFont="1" applyBorder="1" applyAlignment="1"/>
    <xf numFmtId="0" fontId="5" fillId="0" borderId="2" xfId="0" applyFont="1" applyFill="1" applyBorder="1" applyAlignment="1">
      <alignment vertical="top"/>
    </xf>
    <xf numFmtId="0" fontId="5" fillId="0" borderId="1" xfId="0" applyFont="1" applyFill="1" applyBorder="1" applyAlignment="1">
      <alignment vertical="top"/>
    </xf>
    <xf numFmtId="164" fontId="1" fillId="8" borderId="11" xfId="0" applyNumberFormat="1" applyFont="1" applyFill="1" applyBorder="1" applyAlignment="1">
      <alignment horizontal="center" vertical="top"/>
    </xf>
    <xf numFmtId="164" fontId="1" fillId="9" borderId="11" xfId="0" applyNumberFormat="1" applyFont="1" applyFill="1" applyBorder="1" applyAlignment="1">
      <alignment horizontal="center" vertical="top"/>
    </xf>
    <xf numFmtId="164" fontId="1" fillId="10" borderId="11" xfId="0" applyNumberFormat="1" applyFont="1" applyFill="1" applyBorder="1" applyAlignment="1">
      <alignment horizontal="center" vertical="top"/>
    </xf>
    <xf numFmtId="0" fontId="6" fillId="0" borderId="0" xfId="0" applyFont="1" applyFill="1" applyBorder="1" applyAlignment="1">
      <alignment horizontal="left" vertical="center"/>
    </xf>
    <xf numFmtId="0" fontId="7" fillId="0" borderId="0" xfId="0" applyFont="1" applyFill="1" applyBorder="1" applyAlignment="1">
      <alignment horizontal="center" vertical="center"/>
    </xf>
    <xf numFmtId="0" fontId="5" fillId="17" borderId="27" xfId="0" applyFont="1" applyFill="1" applyBorder="1" applyAlignment="1">
      <alignment horizontal="left" vertical="center" wrapText="1"/>
    </xf>
    <xf numFmtId="0" fontId="5" fillId="17" borderId="27" xfId="0" applyFont="1" applyFill="1" applyBorder="1" applyAlignment="1">
      <alignment horizontal="center" vertical="center"/>
    </xf>
    <xf numFmtId="0" fontId="5" fillId="4" borderId="12" xfId="0" applyFont="1" applyFill="1" applyBorder="1" applyAlignment="1" applyProtection="1">
      <alignment horizontal="center" vertical="center"/>
      <protection locked="0"/>
    </xf>
    <xf numFmtId="0" fontId="5" fillId="17" borderId="34" xfId="0" applyFont="1" applyFill="1" applyBorder="1"/>
    <xf numFmtId="166" fontId="6" fillId="0" borderId="13" xfId="0" applyNumberFormat="1" applyFont="1" applyFill="1" applyBorder="1" applyAlignment="1">
      <alignment horizontal="center" vertical="center"/>
    </xf>
    <xf numFmtId="166" fontId="5" fillId="0" borderId="12" xfId="0" applyNumberFormat="1" applyFont="1" applyFill="1" applyBorder="1" applyAlignment="1" applyProtection="1">
      <alignment horizontal="center" vertical="center"/>
      <protection locked="0"/>
    </xf>
    <xf numFmtId="166" fontId="5" fillId="0" borderId="0" xfId="0" applyNumberFormat="1" applyFont="1" applyFill="1" applyBorder="1" applyAlignment="1">
      <alignment horizontal="center" vertical="center"/>
    </xf>
    <xf numFmtId="166" fontId="5" fillId="0" borderId="0" xfId="0" applyNumberFormat="1" applyFont="1" applyBorder="1" applyAlignment="1">
      <alignment horizontal="center" vertical="center"/>
    </xf>
    <xf numFmtId="166" fontId="5" fillId="0" borderId="6" xfId="0" applyNumberFormat="1" applyFont="1" applyBorder="1" applyAlignment="1">
      <alignment horizontal="center" vertical="center"/>
    </xf>
    <xf numFmtId="0" fontId="5" fillId="15" borderId="32" xfId="0" applyFont="1" applyFill="1" applyBorder="1" applyAlignment="1">
      <alignment horizontal="center" vertical="center"/>
    </xf>
    <xf numFmtId="0" fontId="5" fillId="17" borderId="35" xfId="0" applyFont="1" applyFill="1" applyBorder="1" applyAlignment="1"/>
    <xf numFmtId="0" fontId="5" fillId="15" borderId="21" xfId="0" applyFont="1" applyFill="1" applyBorder="1"/>
    <xf numFmtId="0" fontId="10" fillId="16" borderId="9" xfId="0" applyFont="1" applyFill="1" applyBorder="1" applyAlignment="1" applyProtection="1">
      <alignment horizontal="center" vertical="center" wrapText="1"/>
      <protection locked="0"/>
    </xf>
    <xf numFmtId="0" fontId="5" fillId="15" borderId="12" xfId="0" applyFont="1" applyFill="1" applyBorder="1" applyAlignment="1">
      <alignment horizontal="center" vertical="center"/>
    </xf>
    <xf numFmtId="0" fontId="5" fillId="4" borderId="36" xfId="0" applyFont="1" applyFill="1" applyBorder="1" applyAlignment="1" applyProtection="1">
      <alignment horizontal="center"/>
      <protection locked="0"/>
    </xf>
    <xf numFmtId="0" fontId="5" fillId="4" borderId="12" xfId="0" applyFont="1" applyFill="1" applyBorder="1" applyAlignment="1" applyProtection="1">
      <alignment horizontal="center" vertical="center"/>
    </xf>
    <xf numFmtId="0" fontId="5" fillId="0" borderId="12" xfId="0" applyFont="1" applyFill="1" applyBorder="1" applyAlignment="1" applyProtection="1">
      <alignment horizontal="center" vertical="center"/>
      <protection locked="0"/>
    </xf>
    <xf numFmtId="0" fontId="5" fillId="0" borderId="9" xfId="0" applyFont="1" applyFill="1" applyBorder="1" applyAlignment="1" applyProtection="1">
      <alignment horizontal="center" vertical="center"/>
      <protection locked="0"/>
    </xf>
    <xf numFmtId="166" fontId="5" fillId="4" borderId="12" xfId="0" applyNumberFormat="1" applyFont="1" applyFill="1" applyBorder="1" applyAlignment="1" applyProtection="1">
      <alignment horizontal="center" vertical="center"/>
      <protection locked="0"/>
    </xf>
    <xf numFmtId="0" fontId="5" fillId="4" borderId="9" xfId="0" applyFont="1" applyFill="1" applyBorder="1" applyAlignment="1" applyProtection="1">
      <alignment horizontal="left" vertical="center"/>
    </xf>
    <xf numFmtId="0" fontId="5" fillId="4" borderId="12" xfId="0" applyFont="1" applyFill="1" applyBorder="1" applyAlignment="1" applyProtection="1">
      <alignment horizontal="left" vertical="center"/>
    </xf>
    <xf numFmtId="0" fontId="5" fillId="0" borderId="12" xfId="0" applyFont="1" applyFill="1" applyBorder="1" applyAlignment="1" applyProtection="1">
      <alignment horizontal="left" vertical="center"/>
      <protection locked="0"/>
    </xf>
    <xf numFmtId="0" fontId="5" fillId="0" borderId="29" xfId="0" applyFont="1" applyFill="1" applyBorder="1" applyAlignment="1" applyProtection="1">
      <alignment horizontal="left" vertical="center"/>
      <protection locked="0"/>
    </xf>
    <xf numFmtId="166" fontId="10" fillId="16" borderId="9" xfId="0" applyNumberFormat="1" applyFont="1" applyFill="1" applyBorder="1" applyAlignment="1" applyProtection="1">
      <alignment horizontal="center" vertical="center" wrapText="1"/>
      <protection locked="0"/>
    </xf>
    <xf numFmtId="166" fontId="5" fillId="4" borderId="9" xfId="0" applyNumberFormat="1" applyFont="1" applyFill="1" applyBorder="1" applyAlignment="1" applyProtection="1">
      <alignment horizontal="center" vertical="center"/>
      <protection locked="0"/>
    </xf>
    <xf numFmtId="166" fontId="13" fillId="15" borderId="12" xfId="0" applyNumberFormat="1" applyFont="1" applyFill="1" applyBorder="1" applyAlignment="1" applyProtection="1">
      <alignment horizontal="center" vertical="center"/>
      <protection locked="0"/>
    </xf>
    <xf numFmtId="166" fontId="13" fillId="17" borderId="31" xfId="0" applyNumberFormat="1" applyFont="1" applyFill="1" applyBorder="1" applyAlignment="1">
      <alignment horizontal="center" vertical="center"/>
    </xf>
    <xf numFmtId="0" fontId="7" fillId="0" borderId="33" xfId="0" applyFont="1" applyFill="1" applyBorder="1" applyAlignment="1" applyProtection="1">
      <alignment horizontal="center" vertical="center"/>
      <protection locked="0"/>
    </xf>
    <xf numFmtId="166" fontId="7" fillId="0" borderId="0" xfId="0" applyNumberFormat="1" applyFont="1" applyFill="1" applyBorder="1" applyAlignment="1" applyProtection="1">
      <alignment horizontal="center" vertical="center"/>
      <protection locked="0"/>
    </xf>
    <xf numFmtId="166" fontId="11" fillId="17" borderId="27" xfId="0" applyNumberFormat="1" applyFont="1" applyFill="1" applyBorder="1" applyAlignment="1">
      <alignment horizontal="center" vertical="center"/>
    </xf>
    <xf numFmtId="166" fontId="9" fillId="16" borderId="37" xfId="0" applyNumberFormat="1" applyFont="1" applyFill="1" applyBorder="1" applyAlignment="1" applyProtection="1">
      <alignment horizontal="center" vertical="center" wrapText="1"/>
      <protection locked="0"/>
    </xf>
    <xf numFmtId="166" fontId="7" fillId="15" borderId="33" xfId="0" applyNumberFormat="1" applyFont="1" applyFill="1" applyBorder="1" applyAlignment="1" applyProtection="1">
      <alignment horizontal="center" vertical="center"/>
      <protection locked="0"/>
    </xf>
    <xf numFmtId="166" fontId="7" fillId="4" borderId="7" xfId="0" applyNumberFormat="1" applyFont="1" applyFill="1" applyBorder="1" applyAlignment="1" applyProtection="1">
      <alignment horizontal="center" vertical="center"/>
      <protection locked="0"/>
    </xf>
    <xf numFmtId="166" fontId="7" fillId="4" borderId="33" xfId="0" applyNumberFormat="1" applyFont="1" applyFill="1" applyBorder="1" applyAlignment="1" applyProtection="1">
      <alignment horizontal="center" vertical="center"/>
      <protection locked="0"/>
    </xf>
    <xf numFmtId="166" fontId="7" fillId="0" borderId="33" xfId="0" applyNumberFormat="1" applyFont="1" applyFill="1" applyBorder="1" applyAlignment="1" applyProtection="1">
      <alignment horizontal="center" vertical="center"/>
      <protection locked="0"/>
    </xf>
    <xf numFmtId="164" fontId="7" fillId="4" borderId="33" xfId="0" applyNumberFormat="1" applyFont="1" applyFill="1" applyBorder="1" applyAlignment="1" applyProtection="1">
      <alignment horizontal="center" vertical="center"/>
      <protection locked="0"/>
    </xf>
    <xf numFmtId="166" fontId="11" fillId="0" borderId="0" xfId="0" applyNumberFormat="1" applyFont="1" applyFill="1" applyBorder="1" applyAlignment="1">
      <alignment horizontal="center" vertical="center"/>
    </xf>
    <xf numFmtId="166" fontId="11" fillId="0" borderId="0" xfId="0" applyNumberFormat="1" applyFont="1" applyBorder="1" applyAlignment="1">
      <alignment horizontal="center" vertical="center"/>
    </xf>
    <xf numFmtId="166" fontId="11" fillId="0" borderId="6" xfId="0" applyNumberFormat="1" applyFont="1" applyBorder="1" applyAlignment="1">
      <alignment horizontal="center" vertical="center"/>
    </xf>
    <xf numFmtId="166" fontId="5" fillId="9" borderId="12" xfId="0" applyNumberFormat="1" applyFont="1" applyFill="1" applyBorder="1" applyAlignment="1" applyProtection="1">
      <alignment horizontal="center" vertical="center"/>
      <protection locked="0"/>
    </xf>
    <xf numFmtId="0" fontId="6" fillId="0" borderId="0" xfId="0" applyNumberFormat="1" applyFont="1" applyFill="1" applyBorder="1" applyAlignment="1" applyProtection="1">
      <alignment horizontal="center" vertical="center"/>
      <protection locked="0"/>
    </xf>
    <xf numFmtId="0" fontId="6" fillId="4" borderId="33" xfId="0" applyNumberFormat="1" applyFont="1" applyFill="1" applyBorder="1" applyAlignment="1" applyProtection="1">
      <alignment horizontal="center" vertical="center"/>
      <protection locked="0"/>
    </xf>
    <xf numFmtId="0" fontId="6" fillId="0" borderId="33" xfId="0" applyNumberFormat="1" applyFont="1" applyFill="1" applyBorder="1" applyAlignment="1" applyProtection="1">
      <alignment horizontal="center" vertical="center"/>
      <protection locked="0"/>
    </xf>
    <xf numFmtId="0" fontId="5" fillId="0" borderId="0" xfId="0" applyNumberFormat="1" applyFont="1" applyFill="1" applyBorder="1" applyAlignment="1">
      <alignment horizontal="center" vertical="center"/>
    </xf>
    <xf numFmtId="0" fontId="5" fillId="0" borderId="0" xfId="0" applyNumberFormat="1" applyFont="1" applyBorder="1" applyAlignment="1">
      <alignment horizontal="center" vertical="center"/>
    </xf>
    <xf numFmtId="0" fontId="5" fillId="0" borderId="6" xfId="0" applyNumberFormat="1" applyFont="1" applyBorder="1" applyAlignment="1">
      <alignment horizontal="center" vertical="center"/>
    </xf>
    <xf numFmtId="0" fontId="14" fillId="0" borderId="0" xfId="0" applyFont="1"/>
    <xf numFmtId="0" fontId="14" fillId="0" borderId="0" xfId="0" applyFont="1" applyAlignment="1">
      <alignment horizontal="left" vertical="center"/>
    </xf>
    <xf numFmtId="164" fontId="0" fillId="0" borderId="0" xfId="0" applyNumberFormat="1"/>
    <xf numFmtId="164" fontId="0" fillId="0" borderId="9" xfId="0" applyNumberFormat="1" applyBorder="1"/>
    <xf numFmtId="164" fontId="0" fillId="0" borderId="0" xfId="0" applyNumberFormat="1" applyBorder="1"/>
    <xf numFmtId="164" fontId="0" fillId="0" borderId="12" xfId="0" applyNumberFormat="1" applyBorder="1"/>
    <xf numFmtId="0" fontId="5" fillId="17" borderId="0" xfId="0" applyNumberFormat="1" applyFont="1" applyFill="1" applyBorder="1" applyAlignment="1">
      <alignment horizontal="center" vertical="center"/>
    </xf>
    <xf numFmtId="0" fontId="9" fillId="16" borderId="9" xfId="0" applyFont="1" applyFill="1" applyBorder="1" applyAlignment="1" applyProtection="1">
      <alignment horizontal="left" vertical="center" wrapText="1"/>
    </xf>
    <xf numFmtId="0" fontId="5" fillId="15" borderId="12" xfId="0" applyFont="1" applyFill="1" applyBorder="1" applyAlignment="1" applyProtection="1">
      <alignment horizontal="left" vertical="center"/>
    </xf>
    <xf numFmtId="0" fontId="10" fillId="16" borderId="37" xfId="0" applyNumberFormat="1" applyFont="1" applyFill="1" applyBorder="1" applyAlignment="1" applyProtection="1">
      <alignment horizontal="center" vertical="center" wrapText="1"/>
    </xf>
    <xf numFmtId="0" fontId="6" fillId="15" borderId="33" xfId="0" applyNumberFormat="1" applyFont="1" applyFill="1" applyBorder="1" applyAlignment="1" applyProtection="1">
      <alignment horizontal="center" vertical="center"/>
    </xf>
    <xf numFmtId="0" fontId="6" fillId="4" borderId="7" xfId="0" applyNumberFormat="1" applyFont="1" applyFill="1" applyBorder="1" applyAlignment="1" applyProtection="1">
      <alignment horizontal="center" vertical="center"/>
    </xf>
    <xf numFmtId="0" fontId="6" fillId="4" borderId="33" xfId="0" applyNumberFormat="1" applyFont="1" applyFill="1" applyBorder="1" applyAlignment="1" applyProtection="1">
      <alignment horizontal="center" vertical="center"/>
    </xf>
    <xf numFmtId="0" fontId="7" fillId="4" borderId="33" xfId="0" applyFont="1" applyFill="1" applyBorder="1" applyAlignment="1" applyProtection="1">
      <alignment horizontal="center" vertical="center"/>
      <protection locked="0"/>
    </xf>
    <xf numFmtId="0" fontId="6" fillId="4" borderId="12" xfId="0" applyFont="1" applyFill="1" applyBorder="1" applyAlignment="1" applyProtection="1">
      <alignment horizontal="center" vertical="center"/>
    </xf>
    <xf numFmtId="0" fontId="6" fillId="4" borderId="12" xfId="0" applyFont="1" applyFill="1" applyBorder="1" applyAlignment="1" applyProtection="1">
      <alignment horizontal="left" vertical="center"/>
    </xf>
    <xf numFmtId="0" fontId="15" fillId="4" borderId="12" xfId="0" applyFont="1" applyFill="1" applyBorder="1" applyAlignment="1" applyProtection="1">
      <alignment horizontal="left" vertical="center"/>
    </xf>
    <xf numFmtId="0" fontId="15" fillId="4" borderId="33" xfId="0" applyNumberFormat="1" applyFont="1" applyFill="1" applyBorder="1" applyAlignment="1" applyProtection="1">
      <alignment horizontal="center" vertical="center"/>
    </xf>
    <xf numFmtId="0" fontId="15" fillId="4" borderId="12" xfId="0" applyFont="1" applyFill="1" applyBorder="1" applyAlignment="1" applyProtection="1">
      <alignment horizontal="center" vertical="center"/>
    </xf>
    <xf numFmtId="166" fontId="15" fillId="4" borderId="12" xfId="0" applyNumberFormat="1" applyFont="1" applyFill="1" applyBorder="1" applyAlignment="1" applyProtection="1">
      <alignment horizontal="center" vertical="center"/>
      <protection locked="0"/>
    </xf>
    <xf numFmtId="166" fontId="16" fillId="4" borderId="33" xfId="0" applyNumberFormat="1" applyFont="1" applyFill="1" applyBorder="1" applyAlignment="1" applyProtection="1">
      <alignment horizontal="center" vertical="center"/>
      <protection locked="0"/>
    </xf>
    <xf numFmtId="166" fontId="6" fillId="4" borderId="12" xfId="0" applyNumberFormat="1" applyFont="1" applyFill="1" applyBorder="1" applyAlignment="1" applyProtection="1">
      <alignment horizontal="center" vertical="center"/>
      <protection locked="0"/>
    </xf>
    <xf numFmtId="166" fontId="17" fillId="4" borderId="9" xfId="0" applyNumberFormat="1" applyFont="1" applyFill="1" applyBorder="1" applyAlignment="1" applyProtection="1">
      <alignment horizontal="center" vertical="center"/>
      <protection locked="0"/>
    </xf>
    <xf numFmtId="0" fontId="17" fillId="4" borderId="7" xfId="0" applyNumberFormat="1" applyFont="1" applyFill="1" applyBorder="1" applyAlignment="1" applyProtection="1">
      <alignment horizontal="center" vertical="center"/>
    </xf>
    <xf numFmtId="166" fontId="18" fillId="4" borderId="7" xfId="0" applyNumberFormat="1" applyFont="1" applyFill="1" applyBorder="1" applyAlignment="1" applyProtection="1">
      <alignment horizontal="center" vertical="center"/>
      <protection locked="0"/>
    </xf>
    <xf numFmtId="0" fontId="17" fillId="4" borderId="12" xfId="0" applyFont="1" applyFill="1" applyBorder="1" applyAlignment="1" applyProtection="1">
      <alignment horizontal="left" vertical="center"/>
    </xf>
    <xf numFmtId="0" fontId="17" fillId="4" borderId="12" xfId="0" applyFont="1" applyFill="1" applyBorder="1" applyAlignment="1" applyProtection="1">
      <alignment horizontal="center" vertical="center"/>
      <protection locked="0"/>
    </xf>
    <xf numFmtId="0" fontId="17" fillId="4" borderId="12" xfId="0" applyFont="1" applyFill="1" applyBorder="1" applyAlignment="1" applyProtection="1">
      <alignment horizontal="center" vertical="center"/>
    </xf>
    <xf numFmtId="2" fontId="6" fillId="0" borderId="0" xfId="0" applyNumberFormat="1" applyFont="1" applyFill="1" applyBorder="1" applyAlignment="1">
      <alignment horizontal="center" vertical="center"/>
    </xf>
    <xf numFmtId="2" fontId="5" fillId="17" borderId="27" xfId="0" applyNumberFormat="1" applyFont="1" applyFill="1" applyBorder="1" applyAlignment="1">
      <alignment horizontal="center" vertical="center" wrapText="1"/>
    </xf>
    <xf numFmtId="2" fontId="5" fillId="0" borderId="0" xfId="0" applyNumberFormat="1" applyFont="1" applyFill="1" applyBorder="1" applyAlignment="1">
      <alignment horizontal="center" vertical="center"/>
    </xf>
    <xf numFmtId="2" fontId="5" fillId="0" borderId="0" xfId="0" applyNumberFormat="1" applyFont="1" applyBorder="1" applyAlignment="1">
      <alignment horizontal="center" vertical="center"/>
    </xf>
    <xf numFmtId="2" fontId="5" fillId="0" borderId="13" xfId="0" applyNumberFormat="1" applyFont="1" applyBorder="1" applyAlignment="1">
      <alignment horizontal="center" vertical="center"/>
    </xf>
    <xf numFmtId="2" fontId="10" fillId="16" borderId="37" xfId="0" applyNumberFormat="1" applyFont="1" applyFill="1" applyBorder="1" applyAlignment="1" applyProtection="1">
      <alignment horizontal="center" vertical="center" wrapText="1"/>
    </xf>
    <xf numFmtId="2" fontId="5" fillId="15" borderId="33" xfId="0" applyNumberFormat="1" applyFont="1" applyFill="1" applyBorder="1" applyAlignment="1">
      <alignment horizontal="center" vertical="center"/>
    </xf>
    <xf numFmtId="2" fontId="5" fillId="4" borderId="7" xfId="0" applyNumberFormat="1" applyFont="1" applyFill="1" applyBorder="1" applyAlignment="1" applyProtection="1">
      <alignment horizontal="center" vertical="center"/>
    </xf>
    <xf numFmtId="2" fontId="5" fillId="4" borderId="33" xfId="0" applyNumberFormat="1" applyFont="1" applyFill="1" applyBorder="1" applyAlignment="1" applyProtection="1">
      <alignment horizontal="center" vertical="center"/>
    </xf>
    <xf numFmtId="2" fontId="15" fillId="4" borderId="33" xfId="0" applyNumberFormat="1" applyFont="1" applyFill="1" applyBorder="1" applyAlignment="1" applyProtection="1">
      <alignment horizontal="center" vertical="center"/>
    </xf>
    <xf numFmtId="2" fontId="17" fillId="4" borderId="33" xfId="0" applyNumberFormat="1" applyFont="1" applyFill="1" applyBorder="1" applyAlignment="1" applyProtection="1">
      <alignment horizontal="center" vertical="center"/>
    </xf>
    <xf numFmtId="2" fontId="5" fillId="0" borderId="33" xfId="0" applyNumberFormat="1" applyFont="1" applyFill="1" applyBorder="1" applyAlignment="1" applyProtection="1">
      <alignment horizontal="center" vertical="center"/>
      <protection locked="0"/>
    </xf>
    <xf numFmtId="2" fontId="5" fillId="0" borderId="22" xfId="0" applyNumberFormat="1" applyFont="1" applyFill="1" applyBorder="1" applyAlignment="1" applyProtection="1">
      <alignment horizontal="center" vertical="center"/>
      <protection locked="0"/>
    </xf>
    <xf numFmtId="166" fontId="6" fillId="0" borderId="12" xfId="0" applyNumberFormat="1" applyFont="1" applyFill="1" applyBorder="1" applyAlignment="1" applyProtection="1">
      <alignment horizontal="center" vertical="center"/>
    </xf>
    <xf numFmtId="0" fontId="6" fillId="0" borderId="12" xfId="0" applyFont="1" applyFill="1" applyBorder="1" applyAlignment="1" applyProtection="1">
      <alignment horizontal="left" vertical="center"/>
    </xf>
    <xf numFmtId="0" fontId="6" fillId="0" borderId="12" xfId="0" applyFont="1" applyFill="1" applyBorder="1" applyAlignment="1" applyProtection="1">
      <alignment horizontal="center" vertical="center"/>
    </xf>
    <xf numFmtId="2" fontId="6" fillId="0" borderId="33" xfId="0" applyNumberFormat="1" applyFont="1" applyFill="1" applyBorder="1" applyAlignment="1" applyProtection="1">
      <alignment horizontal="center" vertical="center"/>
    </xf>
    <xf numFmtId="166" fontId="6" fillId="0" borderId="12" xfId="0" applyNumberFormat="1" applyFont="1" applyFill="1" applyBorder="1" applyAlignment="1" applyProtection="1">
      <alignment horizontal="center" vertical="center"/>
      <protection locked="0"/>
    </xf>
    <xf numFmtId="0" fontId="6" fillId="0" borderId="12" xfId="0" applyFont="1" applyFill="1" applyBorder="1" applyAlignment="1" applyProtection="1">
      <alignment horizontal="left" vertical="center"/>
      <protection locked="0"/>
    </xf>
    <xf numFmtId="0" fontId="6" fillId="0" borderId="12" xfId="0" applyFont="1" applyFill="1" applyBorder="1" applyAlignment="1" applyProtection="1">
      <alignment horizontal="center" vertical="center"/>
      <protection locked="0"/>
    </xf>
    <xf numFmtId="164" fontId="15" fillId="4" borderId="29" xfId="0" applyNumberFormat="1" applyFont="1" applyFill="1" applyBorder="1" applyAlignment="1" applyProtection="1">
      <alignment horizontal="center" vertical="center"/>
    </xf>
    <xf numFmtId="164" fontId="17" fillId="4" borderId="29" xfId="0" applyNumberFormat="1" applyFont="1" applyFill="1" applyBorder="1" applyAlignment="1" applyProtection="1">
      <alignment horizontal="center" vertical="center"/>
    </xf>
    <xf numFmtId="164" fontId="17" fillId="4" borderId="33" xfId="0" applyNumberFormat="1" applyFont="1" applyFill="1" applyBorder="1" applyAlignment="1" applyProtection="1">
      <alignment horizontal="center" vertical="center"/>
    </xf>
    <xf numFmtId="164" fontId="15" fillId="4" borderId="33" xfId="0" applyNumberFormat="1" applyFont="1" applyFill="1" applyBorder="1" applyAlignment="1" applyProtection="1">
      <alignment horizontal="center" vertical="center"/>
    </xf>
    <xf numFmtId="2" fontId="15" fillId="4" borderId="33" xfId="0" applyNumberFormat="1" applyFont="1" applyFill="1" applyBorder="1" applyAlignment="1" applyProtection="1">
      <alignment horizontal="center" vertical="center"/>
      <protection locked="0"/>
    </xf>
    <xf numFmtId="2" fontId="17" fillId="4" borderId="33" xfId="0" applyNumberFormat="1" applyFont="1" applyFill="1" applyBorder="1" applyAlignment="1" applyProtection="1">
      <alignment horizontal="center" vertical="center"/>
      <protection locked="0"/>
    </xf>
    <xf numFmtId="2" fontId="6" fillId="4" borderId="22" xfId="0" applyNumberFormat="1" applyFont="1" applyFill="1" applyBorder="1" applyAlignment="1" applyProtection="1">
      <alignment horizontal="center" vertical="center"/>
    </xf>
    <xf numFmtId="2" fontId="15" fillId="4" borderId="7" xfId="0" applyNumberFormat="1" applyFont="1" applyFill="1" applyBorder="1" applyAlignment="1" applyProtection="1">
      <alignment horizontal="center" vertical="center"/>
    </xf>
    <xf numFmtId="2" fontId="5" fillId="4" borderId="22" xfId="0" applyNumberFormat="1" applyFont="1" applyFill="1" applyBorder="1" applyAlignment="1" applyProtection="1">
      <alignment horizontal="center" vertical="center"/>
    </xf>
    <xf numFmtId="164" fontId="6" fillId="0" borderId="33" xfId="0" applyNumberFormat="1" applyFont="1" applyFill="1" applyBorder="1" applyAlignment="1" applyProtection="1">
      <alignment horizontal="center" vertical="center"/>
    </xf>
    <xf numFmtId="9" fontId="6" fillId="0" borderId="33" xfId="0" applyNumberFormat="1" applyFont="1" applyFill="1" applyBorder="1" applyAlignment="1" applyProtection="1">
      <alignment horizontal="center" vertical="center"/>
    </xf>
    <xf numFmtId="166" fontId="23" fillId="0" borderId="33" xfId="0" applyNumberFormat="1" applyFont="1" applyFill="1" applyBorder="1" applyAlignment="1" applyProtection="1">
      <alignment horizontal="center" vertical="center"/>
      <protection locked="0"/>
    </xf>
    <xf numFmtId="164" fontId="6" fillId="0" borderId="0" xfId="0" applyNumberFormat="1" applyFont="1" applyFill="1" applyBorder="1" applyAlignment="1">
      <alignment horizontal="center" vertical="center"/>
    </xf>
    <xf numFmtId="164" fontId="5" fillId="17" borderId="27" xfId="0" applyNumberFormat="1" applyFont="1" applyFill="1" applyBorder="1" applyAlignment="1">
      <alignment horizontal="center" vertical="center" wrapText="1"/>
    </xf>
    <xf numFmtId="164" fontId="10" fillId="16" borderId="28" xfId="0" applyNumberFormat="1" applyFont="1" applyFill="1" applyBorder="1" applyAlignment="1" applyProtection="1">
      <alignment horizontal="center" vertical="center" wrapText="1"/>
    </xf>
    <xf numFmtId="164" fontId="5" fillId="15" borderId="28" xfId="0" applyNumberFormat="1" applyFont="1" applyFill="1" applyBorder="1" applyAlignment="1" applyProtection="1">
      <alignment horizontal="center" vertical="center"/>
    </xf>
    <xf numFmtId="164" fontId="5" fillId="15" borderId="2" xfId="0" applyNumberFormat="1" applyFont="1" applyFill="1" applyBorder="1" applyAlignment="1" applyProtection="1">
      <alignment horizontal="center" vertical="center"/>
    </xf>
    <xf numFmtId="164" fontId="5" fillId="4" borderId="28" xfId="0" applyNumberFormat="1" applyFont="1" applyFill="1" applyBorder="1" applyAlignment="1" applyProtection="1">
      <alignment horizontal="center" vertical="center"/>
    </xf>
    <xf numFmtId="164" fontId="5" fillId="4" borderId="29" xfId="0" applyNumberFormat="1" applyFont="1" applyFill="1" applyBorder="1" applyAlignment="1" applyProtection="1">
      <alignment horizontal="center" vertical="center"/>
    </xf>
    <xf numFmtId="164" fontId="6" fillId="4" borderId="29" xfId="0" applyNumberFormat="1" applyFont="1" applyFill="1" applyBorder="1" applyAlignment="1" applyProtection="1">
      <alignment horizontal="center" vertical="center"/>
    </xf>
    <xf numFmtId="164" fontId="15" fillId="4" borderId="30" xfId="0" applyNumberFormat="1" applyFont="1" applyFill="1" applyBorder="1" applyAlignment="1" applyProtection="1">
      <alignment horizontal="center" vertical="center"/>
    </xf>
    <xf numFmtId="164" fontId="6" fillId="4" borderId="28" xfId="0" applyNumberFormat="1" applyFont="1" applyFill="1" applyBorder="1" applyAlignment="1" applyProtection="1">
      <alignment horizontal="center" vertical="center"/>
    </xf>
    <xf numFmtId="164" fontId="5" fillId="0" borderId="29" xfId="0" applyNumberFormat="1" applyFont="1" applyFill="1" applyBorder="1" applyAlignment="1" applyProtection="1">
      <alignment horizontal="center" vertical="center"/>
      <protection locked="0"/>
    </xf>
    <xf numFmtId="164" fontId="5" fillId="0" borderId="28" xfId="0" applyNumberFormat="1" applyFont="1" applyFill="1" applyBorder="1" applyAlignment="1" applyProtection="1">
      <alignment horizontal="center" vertical="center"/>
      <protection locked="0"/>
    </xf>
    <xf numFmtId="164" fontId="6" fillId="0" borderId="29" xfId="0" applyNumberFormat="1" applyFont="1" applyFill="1" applyBorder="1" applyAlignment="1" applyProtection="1">
      <alignment horizontal="center" vertical="center"/>
    </xf>
    <xf numFmtId="164" fontId="5" fillId="0" borderId="0" xfId="0" applyNumberFormat="1" applyFont="1" applyFill="1" applyBorder="1" applyAlignment="1">
      <alignment horizontal="center" vertical="center"/>
    </xf>
    <xf numFmtId="164" fontId="5" fillId="0" borderId="0" xfId="0" applyNumberFormat="1" applyFont="1" applyBorder="1" applyAlignment="1">
      <alignment horizontal="center" vertical="center"/>
    </xf>
    <xf numFmtId="164" fontId="5" fillId="0" borderId="4" xfId="0" applyNumberFormat="1" applyFont="1" applyBorder="1" applyAlignment="1">
      <alignment horizontal="center" vertical="center"/>
    </xf>
    <xf numFmtId="164" fontId="10" fillId="16" borderId="37" xfId="0" applyNumberFormat="1" applyFont="1" applyFill="1" applyBorder="1" applyAlignment="1" applyProtection="1">
      <alignment horizontal="center" vertical="center" wrapText="1"/>
    </xf>
    <xf numFmtId="164" fontId="5" fillId="15" borderId="7" xfId="0" applyNumberFormat="1" applyFont="1" applyFill="1" applyBorder="1" applyAlignment="1">
      <alignment horizontal="center" vertical="center"/>
    </xf>
    <xf numFmtId="164" fontId="5" fillId="15" borderId="33" xfId="0" applyNumberFormat="1" applyFont="1" applyFill="1" applyBorder="1" applyAlignment="1">
      <alignment horizontal="center" vertical="center"/>
    </xf>
    <xf numFmtId="164" fontId="5" fillId="4" borderId="7" xfId="0" applyNumberFormat="1" applyFont="1" applyFill="1" applyBorder="1" applyAlignment="1" applyProtection="1">
      <alignment horizontal="center" vertical="center"/>
    </xf>
    <xf numFmtId="164" fontId="5" fillId="4" borderId="33" xfId="0" applyNumberFormat="1" applyFont="1" applyFill="1" applyBorder="1" applyAlignment="1" applyProtection="1">
      <alignment horizontal="center" vertical="center"/>
    </xf>
    <xf numFmtId="164" fontId="6" fillId="4" borderId="33" xfId="0" applyNumberFormat="1" applyFont="1" applyFill="1" applyBorder="1" applyAlignment="1" applyProtection="1">
      <alignment horizontal="center" vertical="center"/>
    </xf>
    <xf numFmtId="164" fontId="5" fillId="0" borderId="33" xfId="0" applyNumberFormat="1" applyFont="1" applyFill="1" applyBorder="1" applyAlignment="1" applyProtection="1">
      <alignment horizontal="center" vertical="center"/>
      <protection locked="0"/>
    </xf>
    <xf numFmtId="164" fontId="11" fillId="0" borderId="0" xfId="0" applyNumberFormat="1" applyFont="1" applyBorder="1" applyAlignment="1">
      <alignment horizontal="center" vertical="center"/>
    </xf>
    <xf numFmtId="0" fontId="5" fillId="0" borderId="33" xfId="0" applyNumberFormat="1" applyFont="1" applyFill="1" applyBorder="1" applyAlignment="1" applyProtection="1">
      <alignment horizontal="center" vertical="center"/>
      <protection locked="0"/>
    </xf>
    <xf numFmtId="166" fontId="6" fillId="0" borderId="9" xfId="0" applyNumberFormat="1" applyFont="1" applyFill="1" applyBorder="1" applyAlignment="1" applyProtection="1">
      <alignment horizontal="center" vertical="center"/>
    </xf>
    <xf numFmtId="0" fontId="6" fillId="0" borderId="7" xfId="0" applyNumberFormat="1" applyFont="1" applyFill="1" applyBorder="1" applyAlignment="1" applyProtection="1">
      <alignment horizontal="center" vertical="center"/>
      <protection locked="0"/>
    </xf>
    <xf numFmtId="166" fontId="23" fillId="0" borderId="7" xfId="0" applyNumberFormat="1" applyFont="1" applyFill="1" applyBorder="1" applyAlignment="1" applyProtection="1">
      <alignment horizontal="center" vertical="center"/>
      <protection locked="0"/>
    </xf>
    <xf numFmtId="0" fontId="6" fillId="0" borderId="9" xfId="0" applyFont="1" applyFill="1" applyBorder="1" applyAlignment="1" applyProtection="1">
      <alignment horizontal="left" vertical="center"/>
    </xf>
    <xf numFmtId="164" fontId="6" fillId="0" borderId="28" xfId="0" applyNumberFormat="1" applyFont="1" applyFill="1" applyBorder="1" applyAlignment="1" applyProtection="1">
      <alignment horizontal="center" vertical="center"/>
    </xf>
    <xf numFmtId="164" fontId="6" fillId="0" borderId="7" xfId="0" applyNumberFormat="1" applyFont="1" applyFill="1" applyBorder="1" applyAlignment="1" applyProtection="1">
      <alignment horizontal="center" vertical="center"/>
    </xf>
    <xf numFmtId="0" fontId="5" fillId="0" borderId="8" xfId="0" applyFont="1" applyFill="1" applyBorder="1" applyAlignment="1" applyProtection="1">
      <alignment horizontal="center" vertical="center"/>
      <protection locked="0"/>
    </xf>
    <xf numFmtId="0" fontId="10" fillId="16" borderId="39" xfId="0" applyFont="1" applyFill="1" applyBorder="1" applyAlignment="1" applyProtection="1">
      <alignment horizontal="center" vertical="center" wrapText="1"/>
    </xf>
    <xf numFmtId="0" fontId="5" fillId="15" borderId="8" xfId="0" applyFont="1" applyFill="1" applyBorder="1" applyAlignment="1" applyProtection="1">
      <alignment horizontal="center" vertical="center"/>
    </xf>
    <xf numFmtId="16" fontId="5" fillId="15" borderId="8" xfId="0" applyNumberFormat="1" applyFont="1" applyFill="1" applyBorder="1" applyAlignment="1" applyProtection="1">
      <alignment horizontal="center" vertical="center"/>
    </xf>
    <xf numFmtId="0" fontId="5" fillId="4" borderId="11" xfId="0" applyFont="1" applyFill="1" applyBorder="1" applyAlignment="1" applyProtection="1">
      <alignment horizontal="center" vertical="center"/>
    </xf>
    <xf numFmtId="0" fontId="5" fillId="4" borderId="8" xfId="0" applyFont="1" applyFill="1" applyBorder="1" applyAlignment="1" applyProtection="1">
      <alignment horizontal="center" vertical="center"/>
    </xf>
    <xf numFmtId="0" fontId="15" fillId="4" borderId="8" xfId="0" applyNumberFormat="1" applyFont="1" applyFill="1" applyBorder="1" applyAlignment="1" applyProtection="1">
      <alignment horizontal="center" vertical="center"/>
    </xf>
    <xf numFmtId="10" fontId="17" fillId="4" borderId="8" xfId="0" applyNumberFormat="1" applyFont="1" applyFill="1" applyBorder="1" applyAlignment="1" applyProtection="1">
      <alignment horizontal="center" vertical="center"/>
    </xf>
    <xf numFmtId="0" fontId="17" fillId="4" borderId="8" xfId="0" applyNumberFormat="1" applyFont="1" applyFill="1" applyBorder="1" applyAlignment="1" applyProtection="1">
      <alignment horizontal="center" vertical="center"/>
    </xf>
    <xf numFmtId="0" fontId="6" fillId="4" borderId="8" xfId="0" applyFont="1" applyFill="1" applyBorder="1" applyAlignment="1" applyProtection="1">
      <alignment horizontal="center" vertical="center"/>
    </xf>
    <xf numFmtId="0" fontId="15" fillId="4" borderId="8" xfId="0" applyFont="1" applyFill="1" applyBorder="1" applyAlignment="1" applyProtection="1">
      <alignment horizontal="center" vertical="center"/>
    </xf>
    <xf numFmtId="0" fontId="5" fillId="4" borderId="8" xfId="0" applyNumberFormat="1" applyFont="1" applyFill="1" applyBorder="1" applyAlignment="1" applyProtection="1">
      <alignment horizontal="center" vertical="center"/>
    </xf>
    <xf numFmtId="0" fontId="6" fillId="0" borderId="8" xfId="0" applyFont="1" applyFill="1" applyBorder="1" applyAlignment="1" applyProtection="1">
      <alignment horizontal="center" vertical="center"/>
    </xf>
    <xf numFmtId="0" fontId="6" fillId="0" borderId="8" xfId="0" applyNumberFormat="1" applyFont="1" applyFill="1" applyBorder="1" applyAlignment="1" applyProtection="1">
      <alignment horizontal="center" vertical="center"/>
    </xf>
    <xf numFmtId="0" fontId="24" fillId="0" borderId="8" xfId="0" applyNumberFormat="1" applyFont="1" applyFill="1" applyBorder="1" applyAlignment="1" applyProtection="1">
      <alignment horizontal="center" vertical="center"/>
    </xf>
    <xf numFmtId="0" fontId="24" fillId="0" borderId="11" xfId="0" applyNumberFormat="1" applyFont="1" applyFill="1" applyBorder="1" applyAlignment="1" applyProtection="1">
      <alignment horizontal="center" vertical="center"/>
    </xf>
    <xf numFmtId="9" fontId="6" fillId="0" borderId="7" xfId="0" applyNumberFormat="1" applyFont="1" applyFill="1" applyBorder="1" applyAlignment="1" applyProtection="1">
      <alignment horizontal="center" vertical="center"/>
    </xf>
    <xf numFmtId="14" fontId="14" fillId="0" borderId="0" xfId="0" applyNumberFormat="1" applyFont="1"/>
    <xf numFmtId="14" fontId="14" fillId="0" borderId="0" xfId="0" applyNumberFormat="1" applyFont="1" applyAlignment="1">
      <alignment horizontal="left" vertical="center"/>
    </xf>
    <xf numFmtId="14" fontId="0" fillId="0" borderId="0" xfId="0" applyNumberFormat="1"/>
    <xf numFmtId="168" fontId="14" fillId="0" borderId="0" xfId="0" applyNumberFormat="1" applyFont="1" applyAlignment="1">
      <alignment horizontal="left" vertical="center"/>
    </xf>
    <xf numFmtId="166" fontId="24" fillId="0" borderId="0" xfId="0" applyNumberFormat="1" applyFont="1" applyFill="1" applyBorder="1" applyAlignment="1">
      <alignment horizontal="center" vertical="center"/>
    </xf>
    <xf numFmtId="0" fontId="24" fillId="0" borderId="0" xfId="0" applyNumberFormat="1" applyFont="1" applyFill="1" applyBorder="1" applyAlignment="1">
      <alignment horizontal="center" vertical="center"/>
    </xf>
    <xf numFmtId="166" fontId="23" fillId="0" borderId="0" xfId="0" applyNumberFormat="1" applyFont="1" applyFill="1" applyBorder="1" applyAlignment="1">
      <alignment horizontal="center" vertical="center"/>
    </xf>
    <xf numFmtId="9" fontId="5" fillId="0" borderId="0" xfId="0" applyNumberFormat="1" applyFont="1" applyFill="1" applyBorder="1" applyAlignment="1">
      <alignment horizontal="center" vertical="center"/>
    </xf>
    <xf numFmtId="0" fontId="24" fillId="0" borderId="0" xfId="0" applyFont="1" applyFill="1" applyBorder="1" applyAlignment="1">
      <alignment horizontal="center" vertical="center"/>
    </xf>
    <xf numFmtId="167" fontId="5" fillId="0" borderId="0" xfId="0" applyNumberFormat="1" applyFont="1" applyFill="1" applyBorder="1" applyAlignment="1">
      <alignment horizontal="center" vertical="center"/>
    </xf>
    <xf numFmtId="0" fontId="5" fillId="0" borderId="0" xfId="0" applyFont="1" applyFill="1"/>
    <xf numFmtId="0" fontId="11" fillId="0" borderId="0" xfId="0" applyFont="1" applyFill="1"/>
    <xf numFmtId="164" fontId="5" fillId="0" borderId="0" xfId="0" applyNumberFormat="1" applyFont="1" applyFill="1" applyAlignment="1">
      <alignment horizontal="center" vertical="center"/>
    </xf>
    <xf numFmtId="44" fontId="5" fillId="0" borderId="0" xfId="0" applyNumberFormat="1" applyFont="1" applyBorder="1" applyAlignment="1">
      <alignment horizontal="right" vertical="center"/>
    </xf>
    <xf numFmtId="44" fontId="5" fillId="0" borderId="0" xfId="0" applyNumberFormat="1" applyFont="1" applyFill="1" applyBorder="1" applyAlignment="1">
      <alignment horizontal="right" vertical="center"/>
    </xf>
    <xf numFmtId="44" fontId="6" fillId="0" borderId="0" xfId="0" applyNumberFormat="1" applyFont="1" applyFill="1" applyBorder="1" applyAlignment="1">
      <alignment horizontal="right" vertical="center" wrapText="1"/>
    </xf>
    <xf numFmtId="44" fontId="5" fillId="0" borderId="0" xfId="0" applyNumberFormat="1" applyFont="1" applyAlignment="1">
      <alignment horizontal="right" vertical="center"/>
    </xf>
    <xf numFmtId="166" fontId="6" fillId="13" borderId="12" xfId="0" applyNumberFormat="1" applyFont="1" applyFill="1" applyBorder="1" applyAlignment="1" applyProtection="1">
      <alignment horizontal="center" vertical="center"/>
      <protection locked="0"/>
    </xf>
    <xf numFmtId="0" fontId="6" fillId="13" borderId="12" xfId="0" applyFont="1" applyFill="1" applyBorder="1" applyAlignment="1" applyProtection="1">
      <alignment horizontal="left" vertical="center"/>
      <protection locked="0"/>
    </xf>
    <xf numFmtId="164" fontId="24" fillId="13" borderId="8" xfId="0" applyNumberFormat="1" applyFont="1" applyFill="1" applyBorder="1" applyAlignment="1" applyProtection="1">
      <alignment horizontal="center" vertical="center"/>
    </xf>
    <xf numFmtId="2" fontId="6" fillId="13" borderId="33" xfId="0" applyNumberFormat="1" applyFont="1" applyFill="1" applyBorder="1" applyAlignment="1" applyProtection="1">
      <alignment horizontal="center" vertical="center"/>
    </xf>
    <xf numFmtId="164" fontId="6" fillId="13" borderId="29" xfId="0" applyNumberFormat="1" applyFont="1" applyFill="1" applyBorder="1" applyAlignment="1" applyProtection="1">
      <alignment horizontal="center" vertical="center"/>
    </xf>
    <xf numFmtId="0" fontId="6" fillId="13" borderId="12" xfId="0" applyFont="1" applyFill="1" applyBorder="1" applyAlignment="1" applyProtection="1">
      <alignment horizontal="center" vertical="center"/>
      <protection locked="0"/>
    </xf>
    <xf numFmtId="164" fontId="6" fillId="13" borderId="33" xfId="0" applyNumberFormat="1" applyFont="1" applyFill="1" applyBorder="1" applyAlignment="1" applyProtection="1">
      <alignment horizontal="center" vertical="center"/>
      <protection locked="0"/>
    </xf>
    <xf numFmtId="166" fontId="24" fillId="13" borderId="12" xfId="0" applyNumberFormat="1" applyFont="1" applyFill="1" applyBorder="1" applyAlignment="1" applyProtection="1">
      <alignment horizontal="center" vertical="center"/>
    </xf>
    <xf numFmtId="0" fontId="24" fillId="13" borderId="33" xfId="0" applyNumberFormat="1" applyFont="1" applyFill="1" applyBorder="1" applyAlignment="1" applyProtection="1">
      <alignment horizontal="center" vertical="center"/>
      <protection locked="0"/>
    </xf>
    <xf numFmtId="166" fontId="23" fillId="13" borderId="33" xfId="0" applyNumberFormat="1" applyFont="1" applyFill="1" applyBorder="1" applyAlignment="1" applyProtection="1">
      <alignment horizontal="center" vertical="center"/>
      <protection locked="0"/>
    </xf>
    <xf numFmtId="0" fontId="6" fillId="13" borderId="12" xfId="0" applyFont="1" applyFill="1" applyBorder="1" applyAlignment="1" applyProtection="1">
      <alignment horizontal="left" vertical="center"/>
    </xf>
    <xf numFmtId="0" fontId="6" fillId="13" borderId="8" xfId="0" applyFont="1" applyFill="1" applyBorder="1" applyAlignment="1" applyProtection="1">
      <alignment horizontal="center" vertical="center"/>
    </xf>
    <xf numFmtId="9" fontId="6" fillId="13" borderId="33" xfId="0" applyNumberFormat="1" applyFont="1" applyFill="1" applyBorder="1" applyAlignment="1" applyProtection="1">
      <alignment horizontal="center" vertical="center"/>
    </xf>
    <xf numFmtId="0" fontId="24" fillId="13" borderId="12" xfId="0" applyFont="1" applyFill="1" applyBorder="1" applyAlignment="1" applyProtection="1">
      <alignment horizontal="center" vertical="center"/>
    </xf>
    <xf numFmtId="164" fontId="6" fillId="13" borderId="33" xfId="0" applyNumberFormat="1" applyFont="1" applyFill="1" applyBorder="1" applyAlignment="1" applyProtection="1">
      <alignment horizontal="center" vertical="center"/>
    </xf>
    <xf numFmtId="167" fontId="6" fillId="13" borderId="33" xfId="0" applyNumberFormat="1" applyFont="1" applyFill="1" applyBorder="1" applyAlignment="1" applyProtection="1">
      <alignment horizontal="center" vertical="center"/>
    </xf>
    <xf numFmtId="166" fontId="7" fillId="0" borderId="1" xfId="0" applyNumberFormat="1" applyFont="1" applyFill="1" applyBorder="1" applyAlignment="1" applyProtection="1">
      <alignment horizontal="center" vertical="center"/>
      <protection locked="0"/>
    </xf>
    <xf numFmtId="0" fontId="6" fillId="0" borderId="1" xfId="0" applyNumberFormat="1" applyFont="1" applyFill="1" applyBorder="1" applyAlignment="1" applyProtection="1">
      <alignment horizontal="center" vertical="center"/>
      <protection locked="0"/>
    </xf>
    <xf numFmtId="164" fontId="18" fillId="4" borderId="29" xfId="0" applyNumberFormat="1" applyFont="1" applyFill="1" applyBorder="1" applyAlignment="1" applyProtection="1">
      <alignment horizontal="center" vertical="center"/>
    </xf>
    <xf numFmtId="0" fontId="5" fillId="13" borderId="33" xfId="0" applyNumberFormat="1" applyFont="1" applyFill="1" applyBorder="1" applyAlignment="1" applyProtection="1">
      <alignment horizontal="center" vertical="center"/>
      <protection locked="0"/>
    </xf>
    <xf numFmtId="166" fontId="7" fillId="13" borderId="33" xfId="0" applyNumberFormat="1" applyFont="1" applyFill="1" applyBorder="1" applyAlignment="1" applyProtection="1">
      <alignment horizontal="center" vertical="center"/>
      <protection locked="0"/>
    </xf>
    <xf numFmtId="0" fontId="27" fillId="0" borderId="0" xfId="0" applyFont="1" applyFill="1"/>
    <xf numFmtId="0" fontId="27" fillId="0" borderId="0" xfId="0" applyFont="1" applyFill="1" applyAlignment="1">
      <alignment horizontal="center"/>
    </xf>
    <xf numFmtId="164" fontId="29" fillId="15" borderId="26" xfId="0" applyNumberFormat="1" applyFont="1" applyFill="1" applyBorder="1"/>
    <xf numFmtId="164" fontId="29" fillId="15" borderId="41" xfId="0" applyNumberFormat="1" applyFont="1" applyFill="1" applyBorder="1"/>
    <xf numFmtId="0" fontId="29" fillId="0" borderId="0" xfId="0" applyFont="1" applyFill="1"/>
    <xf numFmtId="0" fontId="29" fillId="0" borderId="42" xfId="0" applyFont="1" applyFill="1" applyBorder="1" applyAlignment="1">
      <alignment horizontal="left"/>
    </xf>
    <xf numFmtId="170" fontId="29" fillId="0" borderId="15" xfId="0" applyNumberFormat="1" applyFont="1" applyFill="1" applyBorder="1" applyAlignment="1">
      <alignment horizontal="left" vertical="center"/>
    </xf>
    <xf numFmtId="0" fontId="29" fillId="0" borderId="15" xfId="0" applyFont="1" applyFill="1" applyBorder="1"/>
    <xf numFmtId="164" fontId="29" fillId="0" borderId="15" xfId="0" applyNumberFormat="1" applyFont="1" applyFill="1" applyBorder="1" applyAlignment="1">
      <alignment horizontal="center" vertical="center"/>
    </xf>
    <xf numFmtId="164" fontId="29" fillId="0" borderId="43" xfId="0" applyNumberFormat="1" applyFont="1" applyFill="1" applyBorder="1" applyAlignment="1">
      <alignment horizontal="center" vertical="center"/>
    </xf>
    <xf numFmtId="0" fontId="29" fillId="0" borderId="2" xfId="0" applyFont="1" applyFill="1" applyBorder="1" applyAlignment="1">
      <alignment horizontal="left"/>
    </xf>
    <xf numFmtId="170" fontId="30" fillId="0" borderId="1" xfId="0" applyNumberFormat="1" applyFont="1" applyFill="1" applyBorder="1" applyAlignment="1">
      <alignment horizontal="left" vertical="center"/>
    </xf>
    <xf numFmtId="0" fontId="29" fillId="0" borderId="1" xfId="0" applyFont="1" applyFill="1" applyBorder="1" applyAlignment="1">
      <alignment horizontal="left"/>
    </xf>
    <xf numFmtId="164" fontId="29" fillId="0" borderId="1" xfId="0" applyNumberFormat="1" applyFont="1" applyFill="1" applyBorder="1"/>
    <xf numFmtId="170" fontId="29" fillId="0" borderId="1" xfId="0" applyNumberFormat="1" applyFont="1" applyFill="1" applyBorder="1" applyAlignment="1">
      <alignment horizontal="left" vertical="center"/>
    </xf>
    <xf numFmtId="0" fontId="29" fillId="0" borderId="1" xfId="0" applyFont="1" applyFill="1" applyBorder="1"/>
    <xf numFmtId="164" fontId="29" fillId="0" borderId="36" xfId="0" applyNumberFormat="1" applyFont="1" applyFill="1" applyBorder="1"/>
    <xf numFmtId="0" fontId="29" fillId="0" borderId="16" xfId="0" applyFont="1" applyFill="1" applyBorder="1" applyAlignment="1">
      <alignment horizontal="left"/>
    </xf>
    <xf numFmtId="170" fontId="29" fillId="0" borderId="16" xfId="0" applyNumberFormat="1" applyFont="1" applyFill="1" applyBorder="1" applyAlignment="1">
      <alignment horizontal="left" vertical="center"/>
    </xf>
    <xf numFmtId="0" fontId="29" fillId="0" borderId="16" xfId="0" applyFont="1" applyFill="1" applyBorder="1"/>
    <xf numFmtId="164" fontId="29" fillId="0" borderId="0" xfId="0" applyNumberFormat="1" applyFont="1" applyFill="1" applyBorder="1"/>
    <xf numFmtId="164" fontId="29" fillId="0" borderId="16" xfId="0" applyNumberFormat="1" applyFont="1" applyFill="1" applyBorder="1"/>
    <xf numFmtId="0" fontId="29" fillId="0" borderId="0" xfId="0" applyFont="1" applyFill="1" applyBorder="1" applyAlignment="1">
      <alignment horizontal="left"/>
    </xf>
    <xf numFmtId="0" fontId="29" fillId="0" borderId="0" xfId="0" applyFont="1" applyFill="1" applyBorder="1" applyAlignment="1">
      <alignment horizontal="left" vertical="center"/>
    </xf>
    <xf numFmtId="0" fontId="29" fillId="0" borderId="0" xfId="0" applyFont="1" applyFill="1" applyBorder="1"/>
    <xf numFmtId="170" fontId="29" fillId="0" borderId="0" xfId="0" applyNumberFormat="1" applyFont="1" applyFill="1" applyBorder="1" applyAlignment="1">
      <alignment horizontal="left" vertical="center"/>
    </xf>
    <xf numFmtId="0" fontId="29" fillId="0" borderId="0" xfId="0" applyFont="1" applyFill="1" applyAlignment="1">
      <alignment horizontal="left"/>
    </xf>
    <xf numFmtId="170" fontId="29" fillId="0" borderId="0" xfId="0" applyNumberFormat="1" applyFont="1" applyFill="1" applyAlignment="1">
      <alignment horizontal="left" vertical="center"/>
    </xf>
    <xf numFmtId="164" fontId="29" fillId="0" borderId="0" xfId="0" applyNumberFormat="1" applyFont="1" applyFill="1"/>
    <xf numFmtId="164" fontId="29" fillId="0" borderId="0" xfId="0" applyNumberFormat="1" applyFont="1" applyFill="1" applyAlignment="1">
      <alignment horizontal="left" indent="1"/>
    </xf>
    <xf numFmtId="166" fontId="11" fillId="18" borderId="1" xfId="0" applyNumberFormat="1" applyFont="1" applyFill="1" applyBorder="1" applyAlignment="1">
      <alignment horizontal="center" vertical="center"/>
    </xf>
    <xf numFmtId="169" fontId="6" fillId="0" borderId="0" xfId="0" applyNumberFormat="1" applyFont="1" applyFill="1" applyBorder="1" applyAlignment="1">
      <alignment horizontal="center" vertical="center"/>
    </xf>
    <xf numFmtId="169" fontId="12" fillId="17" borderId="27" xfId="0" applyNumberFormat="1" applyFont="1" applyFill="1" applyBorder="1" applyAlignment="1">
      <alignment horizontal="right" vertical="center" wrapText="1"/>
    </xf>
    <xf numFmtId="169" fontId="6" fillId="4" borderId="28" xfId="0" applyNumberFormat="1" applyFont="1" applyFill="1" applyBorder="1" applyAlignment="1">
      <alignment horizontal="right" vertical="center"/>
    </xf>
    <xf numFmtId="169" fontId="6" fillId="4" borderId="38" xfId="0" applyNumberFormat="1" applyFont="1" applyFill="1" applyBorder="1" applyAlignment="1">
      <alignment horizontal="right" vertical="center"/>
    </xf>
    <xf numFmtId="169" fontId="6" fillId="0" borderId="0" xfId="0" applyNumberFormat="1" applyFont="1" applyFill="1" applyAlignment="1">
      <alignment horizontal="right" vertical="center" wrapText="1"/>
    </xf>
    <xf numFmtId="169" fontId="5" fillId="0" borderId="0" xfId="0" applyNumberFormat="1" applyFont="1" applyBorder="1" applyAlignment="1">
      <alignment horizontal="right" vertical="center"/>
    </xf>
    <xf numFmtId="169" fontId="5" fillId="0" borderId="4" xfId="0" applyNumberFormat="1" applyFont="1" applyBorder="1" applyAlignment="1">
      <alignment horizontal="right" vertical="center"/>
    </xf>
    <xf numFmtId="169" fontId="5" fillId="0" borderId="0" xfId="0" applyNumberFormat="1" applyFont="1" applyFill="1" applyBorder="1" applyAlignment="1">
      <alignment horizontal="right" vertical="center"/>
    </xf>
    <xf numFmtId="0" fontId="5" fillId="0" borderId="0" xfId="0" applyFont="1" applyFill="1" applyBorder="1" applyAlignment="1"/>
    <xf numFmtId="0" fontId="6" fillId="4" borderId="1" xfId="0" applyNumberFormat="1" applyFont="1" applyFill="1" applyBorder="1" applyAlignment="1" applyProtection="1">
      <alignment horizontal="center" vertical="center"/>
    </xf>
    <xf numFmtId="166" fontId="7" fillId="4" borderId="1" xfId="0" applyNumberFormat="1" applyFont="1" applyFill="1" applyBorder="1" applyAlignment="1" applyProtection="1">
      <alignment horizontal="center" vertical="center"/>
      <protection locked="0"/>
    </xf>
    <xf numFmtId="0" fontId="5" fillId="4" borderId="1" xfId="0" applyFont="1" applyFill="1" applyBorder="1" applyAlignment="1" applyProtection="1">
      <alignment horizontal="left" vertical="center"/>
    </xf>
    <xf numFmtId="0" fontId="6" fillId="19" borderId="1" xfId="0" applyNumberFormat="1" applyFont="1" applyFill="1" applyBorder="1" applyAlignment="1">
      <alignment horizontal="center" vertical="center"/>
    </xf>
    <xf numFmtId="166" fontId="7" fillId="19" borderId="1" xfId="0" applyNumberFormat="1" applyFont="1" applyFill="1" applyBorder="1" applyAlignment="1">
      <alignment horizontal="center" vertical="center"/>
    </xf>
    <xf numFmtId="0" fontId="5" fillId="19" borderId="1" xfId="0" applyFont="1" applyFill="1" applyBorder="1" applyAlignment="1">
      <alignment horizontal="left" vertical="center"/>
    </xf>
    <xf numFmtId="2" fontId="5" fillId="19" borderId="1" xfId="0" applyNumberFormat="1" applyFont="1" applyFill="1" applyBorder="1" applyAlignment="1">
      <alignment horizontal="center" vertical="center"/>
    </xf>
    <xf numFmtId="0" fontId="5" fillId="19" borderId="1" xfId="0" applyFont="1" applyFill="1" applyBorder="1" applyAlignment="1">
      <alignment horizontal="center" vertical="center"/>
    </xf>
    <xf numFmtId="166" fontId="11" fillId="19" borderId="1" xfId="0" applyNumberFormat="1" applyFont="1" applyFill="1" applyBorder="1" applyAlignment="1">
      <alignment horizontal="center" vertical="center"/>
    </xf>
    <xf numFmtId="164" fontId="11" fillId="19" borderId="1" xfId="0" applyNumberFormat="1" applyFont="1" applyFill="1" applyBorder="1" applyAlignment="1">
      <alignment horizontal="center" vertical="center"/>
    </xf>
    <xf numFmtId="166" fontId="11" fillId="4" borderId="1" xfId="0" applyNumberFormat="1" applyFont="1" applyFill="1" applyBorder="1" applyAlignment="1">
      <alignment horizontal="center" vertical="center"/>
    </xf>
    <xf numFmtId="2" fontId="5" fillId="4" borderId="1" xfId="0" applyNumberFormat="1" applyFont="1" applyFill="1" applyBorder="1" applyAlignment="1" applyProtection="1">
      <alignment horizontal="center" vertical="center"/>
    </xf>
    <xf numFmtId="164" fontId="11" fillId="4" borderId="1" xfId="0" applyNumberFormat="1" applyFont="1" applyFill="1" applyBorder="1" applyAlignment="1" applyProtection="1">
      <alignment horizontal="center" vertical="center"/>
    </xf>
    <xf numFmtId="0" fontId="5" fillId="4" borderId="1" xfId="0" applyFont="1" applyFill="1" applyBorder="1" applyAlignment="1" applyProtection="1">
      <alignment horizontal="center" vertical="center"/>
      <protection locked="0"/>
    </xf>
    <xf numFmtId="166" fontId="19" fillId="4" borderId="1" xfId="0" applyNumberFormat="1" applyFont="1" applyFill="1" applyBorder="1" applyAlignment="1">
      <alignment horizontal="center" vertical="center"/>
    </xf>
    <xf numFmtId="166" fontId="25" fillId="4" borderId="1" xfId="0" applyNumberFormat="1" applyFont="1" applyFill="1" applyBorder="1" applyAlignment="1">
      <alignment horizontal="center" vertical="center"/>
    </xf>
    <xf numFmtId="166" fontId="18" fillId="4" borderId="1" xfId="0" applyNumberFormat="1" applyFont="1" applyFill="1" applyBorder="1" applyAlignment="1">
      <alignment horizontal="center" vertical="center"/>
    </xf>
    <xf numFmtId="166" fontId="16" fillId="4" borderId="1" xfId="0" applyNumberFormat="1" applyFont="1" applyFill="1" applyBorder="1" applyAlignment="1">
      <alignment horizontal="center" vertical="center"/>
    </xf>
    <xf numFmtId="166" fontId="22" fillId="4" borderId="1" xfId="0" applyNumberFormat="1" applyFont="1" applyFill="1" applyBorder="1" applyAlignment="1">
      <alignment horizontal="center" vertical="center"/>
    </xf>
    <xf numFmtId="0" fontId="5" fillId="19" borderId="1" xfId="0" applyNumberFormat="1" applyFont="1" applyFill="1" applyBorder="1" applyAlignment="1">
      <alignment horizontal="center" vertical="center"/>
    </xf>
    <xf numFmtId="166" fontId="26" fillId="20" borderId="1" xfId="0" applyNumberFormat="1" applyFont="1" applyFill="1" applyBorder="1" applyAlignment="1" applyProtection="1">
      <alignment horizontal="center" vertical="center"/>
      <protection locked="0"/>
    </xf>
    <xf numFmtId="0" fontId="6" fillId="20" borderId="1" xfId="0" applyNumberFormat="1" applyFont="1" applyFill="1" applyBorder="1" applyAlignment="1" applyProtection="1">
      <alignment horizontal="center" vertical="center"/>
    </xf>
    <xf numFmtId="166" fontId="7" fillId="20" borderId="1" xfId="0" applyNumberFormat="1" applyFont="1" applyFill="1" applyBorder="1" applyAlignment="1" applyProtection="1">
      <alignment horizontal="center" vertical="center"/>
      <protection locked="0"/>
    </xf>
    <xf numFmtId="0" fontId="5" fillId="20" borderId="1" xfId="0" applyFont="1" applyFill="1" applyBorder="1" applyAlignment="1" applyProtection="1">
      <alignment horizontal="left" vertical="center"/>
    </xf>
    <xf numFmtId="0" fontId="5" fillId="20" borderId="1" xfId="0" applyFont="1" applyFill="1" applyBorder="1" applyAlignment="1" applyProtection="1">
      <alignment horizontal="center" vertical="center"/>
    </xf>
    <xf numFmtId="2" fontId="5" fillId="20" borderId="1" xfId="0" applyNumberFormat="1" applyFont="1" applyFill="1" applyBorder="1" applyAlignment="1">
      <alignment horizontal="center" vertical="center"/>
    </xf>
    <xf numFmtId="164" fontId="5" fillId="20" borderId="1" xfId="0" applyNumberFormat="1" applyFont="1" applyFill="1" applyBorder="1" applyAlignment="1" applyProtection="1">
      <alignment horizontal="center" vertical="center"/>
    </xf>
    <xf numFmtId="0" fontId="5" fillId="20" borderId="1" xfId="0" applyFont="1" applyFill="1" applyBorder="1" applyAlignment="1">
      <alignment horizontal="center" vertical="center"/>
    </xf>
    <xf numFmtId="164" fontId="5" fillId="20" borderId="1" xfId="0" applyNumberFormat="1" applyFont="1" applyFill="1" applyBorder="1" applyAlignment="1">
      <alignment horizontal="center" vertical="center"/>
    </xf>
    <xf numFmtId="166" fontId="6" fillId="0" borderId="0" xfId="0" applyNumberFormat="1" applyFont="1" applyFill="1" applyBorder="1" applyAlignment="1" applyProtection="1">
      <alignment horizontal="center" vertical="center"/>
    </xf>
    <xf numFmtId="0" fontId="6" fillId="0" borderId="6" xfId="0" applyNumberFormat="1" applyFont="1" applyFill="1" applyBorder="1" applyAlignment="1" applyProtection="1">
      <alignment horizontal="center" vertical="center"/>
      <protection locked="0"/>
    </xf>
    <xf numFmtId="166" fontId="23" fillId="0" borderId="6" xfId="0" applyNumberFormat="1" applyFont="1" applyFill="1" applyBorder="1" applyAlignment="1" applyProtection="1">
      <alignment horizontal="center" vertical="center"/>
      <protection locked="0"/>
    </xf>
    <xf numFmtId="0" fontId="6" fillId="0" borderId="0" xfId="0" applyFont="1" applyFill="1" applyBorder="1" applyAlignment="1" applyProtection="1">
      <alignment horizontal="left" vertical="center"/>
    </xf>
    <xf numFmtId="0" fontId="24" fillId="0" borderId="13" xfId="0" applyNumberFormat="1" applyFont="1" applyFill="1" applyBorder="1" applyAlignment="1" applyProtection="1">
      <alignment horizontal="center" vertical="center"/>
    </xf>
    <xf numFmtId="9" fontId="6" fillId="0" borderId="6" xfId="0" applyNumberFormat="1" applyFont="1" applyFill="1" applyBorder="1" applyAlignment="1" applyProtection="1">
      <alignment horizontal="center" vertical="center"/>
    </xf>
    <xf numFmtId="0" fontId="6" fillId="0" borderId="32" xfId="0" applyFont="1" applyFill="1" applyBorder="1" applyAlignment="1" applyProtection="1">
      <alignment horizontal="center" vertical="center"/>
    </xf>
    <xf numFmtId="164" fontId="6" fillId="0" borderId="6" xfId="0" applyNumberFormat="1" applyFont="1" applyFill="1" applyBorder="1" applyAlignment="1" applyProtection="1">
      <alignment horizontal="center" vertical="center"/>
    </xf>
    <xf numFmtId="171" fontId="5" fillId="17" borderId="1" xfId="0" applyNumberFormat="1" applyFont="1" applyFill="1" applyBorder="1" applyAlignment="1"/>
    <xf numFmtId="171" fontId="5" fillId="17" borderId="3" xfId="0" applyNumberFormat="1" applyFont="1" applyFill="1" applyBorder="1" applyAlignment="1">
      <alignment horizontal="right" vertical="center"/>
    </xf>
    <xf numFmtId="164" fontId="37" fillId="17" borderId="10" xfId="0" applyNumberFormat="1" applyFont="1" applyFill="1" applyBorder="1" applyAlignment="1">
      <alignment horizontal="right" vertical="center"/>
    </xf>
    <xf numFmtId="14" fontId="5" fillId="0" borderId="0" xfId="0" applyNumberFormat="1" applyFont="1" applyBorder="1" applyAlignment="1">
      <alignment horizontal="right" vertical="center"/>
    </xf>
    <xf numFmtId="14" fontId="5" fillId="0" borderId="0" xfId="0" applyNumberFormat="1" applyFont="1" applyFill="1"/>
    <xf numFmtId="14" fontId="24" fillId="0" borderId="0" xfId="0" applyNumberFormat="1" applyFont="1" applyFill="1"/>
    <xf numFmtId="0" fontId="24" fillId="0" borderId="0" xfId="0" applyFont="1" applyFill="1"/>
    <xf numFmtId="0" fontId="27" fillId="0" borderId="0" xfId="0" applyNumberFormat="1" applyFont="1" applyFill="1" applyAlignment="1">
      <alignment horizontal="center"/>
    </xf>
    <xf numFmtId="0" fontId="38" fillId="0" borderId="0" xfId="0" applyNumberFormat="1" applyFont="1" applyFill="1" applyAlignment="1">
      <alignment horizontal="center"/>
    </xf>
    <xf numFmtId="171" fontId="6" fillId="0" borderId="0" xfId="0" applyNumberFormat="1" applyFont="1" applyBorder="1"/>
    <xf numFmtId="0" fontId="39" fillId="0" borderId="0" xfId="0" applyFont="1" applyFill="1" applyAlignment="1">
      <alignment horizontal="center"/>
    </xf>
    <xf numFmtId="171" fontId="7" fillId="0" borderId="0" xfId="0" applyNumberFormat="1" applyFont="1" applyBorder="1"/>
    <xf numFmtId="14" fontId="33" fillId="0" borderId="0" xfId="0" applyNumberFormat="1" applyFont="1" applyFill="1"/>
    <xf numFmtId="0" fontId="33" fillId="0" borderId="0" xfId="0" applyFont="1" applyFill="1"/>
    <xf numFmtId="0" fontId="32" fillId="0" borderId="0" xfId="0" applyFont="1" applyFill="1"/>
    <xf numFmtId="171" fontId="27" fillId="0" borderId="0" xfId="0" applyNumberFormat="1" applyFont="1" applyFill="1" applyAlignment="1">
      <alignment horizontal="center"/>
    </xf>
    <xf numFmtId="171" fontId="34" fillId="0" borderId="0" xfId="0" applyNumberFormat="1" applyFont="1" applyFill="1" applyAlignment="1">
      <alignment horizontal="center"/>
    </xf>
    <xf numFmtId="0" fontId="35" fillId="0" borderId="0" xfId="0" applyFont="1" applyFill="1" applyAlignment="1">
      <alignment horizontal="center"/>
    </xf>
    <xf numFmtId="2" fontId="10" fillId="16" borderId="28" xfId="0" applyNumberFormat="1" applyFont="1" applyFill="1" applyBorder="1" applyAlignment="1" applyProtection="1">
      <alignment horizontal="center" vertical="center" wrapText="1"/>
    </xf>
    <xf numFmtId="2" fontId="5" fillId="15" borderId="28" xfId="0" applyNumberFormat="1" applyFont="1" applyFill="1" applyBorder="1" applyAlignment="1">
      <alignment horizontal="center" vertical="center"/>
    </xf>
    <xf numFmtId="2" fontId="5" fillId="15" borderId="12" xfId="0" applyNumberFormat="1" applyFont="1" applyFill="1" applyBorder="1" applyAlignment="1">
      <alignment horizontal="center" vertical="center"/>
    </xf>
    <xf numFmtId="2" fontId="5" fillId="4" borderId="28" xfId="0" applyNumberFormat="1" applyFont="1" applyFill="1" applyBorder="1" applyAlignment="1" applyProtection="1">
      <alignment horizontal="center" vertical="center"/>
    </xf>
    <xf numFmtId="2" fontId="5" fillId="4" borderId="29" xfId="0" applyNumberFormat="1" applyFont="1" applyFill="1" applyBorder="1" applyAlignment="1" applyProtection="1">
      <alignment horizontal="center" vertical="center"/>
    </xf>
    <xf numFmtId="2" fontId="17" fillId="4" borderId="29" xfId="0" applyNumberFormat="1" applyFont="1" applyFill="1" applyBorder="1" applyAlignment="1" applyProtection="1">
      <alignment horizontal="center" vertical="center"/>
      <protection locked="0"/>
    </xf>
    <xf numFmtId="2" fontId="17" fillId="4" borderId="29" xfId="0" applyNumberFormat="1" applyFont="1" applyFill="1" applyBorder="1" applyAlignment="1" applyProtection="1">
      <alignment horizontal="center" vertical="center"/>
    </xf>
    <xf numFmtId="2" fontId="6" fillId="4" borderId="30" xfId="0" applyNumberFormat="1" applyFont="1" applyFill="1" applyBorder="1" applyAlignment="1" applyProtection="1">
      <alignment horizontal="center" vertical="center"/>
    </xf>
    <xf numFmtId="2" fontId="15" fillId="4" borderId="29" xfId="0" applyNumberFormat="1" applyFont="1" applyFill="1" applyBorder="1" applyAlignment="1" applyProtection="1">
      <alignment horizontal="center" vertical="center"/>
      <protection locked="0"/>
    </xf>
    <xf numFmtId="2" fontId="15" fillId="4" borderId="28" xfId="0" applyNumberFormat="1" applyFont="1" applyFill="1" applyBorder="1" applyAlignment="1" applyProtection="1">
      <alignment horizontal="center" vertical="center"/>
    </xf>
    <xf numFmtId="2" fontId="15" fillId="4" borderId="30" xfId="0" applyNumberFormat="1" applyFont="1" applyFill="1" applyBorder="1" applyAlignment="1" applyProtection="1">
      <alignment horizontal="center" vertical="center"/>
    </xf>
    <xf numFmtId="2" fontId="15" fillId="4" borderId="29" xfId="0" applyNumberFormat="1" applyFont="1" applyFill="1" applyBorder="1" applyAlignment="1" applyProtection="1">
      <alignment horizontal="center" vertical="center"/>
    </xf>
    <xf numFmtId="2" fontId="5" fillId="4" borderId="30" xfId="0" applyNumberFormat="1" applyFont="1" applyFill="1" applyBorder="1" applyAlignment="1" applyProtection="1">
      <alignment horizontal="center" vertical="center"/>
    </xf>
    <xf numFmtId="2" fontId="6" fillId="4" borderId="38" xfId="0" applyNumberFormat="1" applyFont="1" applyFill="1" applyBorder="1" applyAlignment="1" applyProtection="1">
      <alignment horizontal="center" vertical="center"/>
    </xf>
    <xf numFmtId="2" fontId="5" fillId="0" borderId="29" xfId="0" applyNumberFormat="1" applyFont="1" applyFill="1" applyBorder="1" applyAlignment="1" applyProtection="1">
      <alignment horizontal="center" vertical="center"/>
      <protection locked="0"/>
    </xf>
    <xf numFmtId="2" fontId="5" fillId="0" borderId="30" xfId="0" applyNumberFormat="1" applyFont="1" applyFill="1" applyBorder="1" applyAlignment="1" applyProtection="1">
      <alignment horizontal="center" vertical="center"/>
      <protection locked="0"/>
    </xf>
    <xf numFmtId="2" fontId="5" fillId="0" borderId="28" xfId="0" applyNumberFormat="1" applyFont="1" applyFill="1" applyBorder="1" applyAlignment="1" applyProtection="1">
      <alignment horizontal="center" vertical="center"/>
      <protection locked="0"/>
    </xf>
    <xf numFmtId="2" fontId="6" fillId="13" borderId="29" xfId="0" applyNumberFormat="1" applyFont="1" applyFill="1" applyBorder="1" applyAlignment="1" applyProtection="1">
      <alignment horizontal="center" vertical="center"/>
    </xf>
    <xf numFmtId="167" fontId="6" fillId="13" borderId="29" xfId="0" applyNumberFormat="1" applyFont="1" applyFill="1" applyBorder="1" applyAlignment="1" applyProtection="1">
      <alignment horizontal="center" vertical="center"/>
    </xf>
    <xf numFmtId="2" fontId="6" fillId="0" borderId="29" xfId="0" applyNumberFormat="1" applyFont="1" applyFill="1" applyBorder="1" applyAlignment="1" applyProtection="1">
      <alignment horizontal="center" vertical="center"/>
    </xf>
    <xf numFmtId="2" fontId="27" fillId="0" borderId="0" xfId="0" applyNumberFormat="1" applyFont="1" applyFill="1" applyBorder="1"/>
    <xf numFmtId="0" fontId="6" fillId="0" borderId="0" xfId="0" applyNumberFormat="1" applyFont="1" applyFill="1" applyBorder="1" applyAlignment="1">
      <alignment horizontal="center" vertical="center"/>
    </xf>
    <xf numFmtId="0" fontId="5" fillId="17" borderId="27" xfId="0" applyNumberFormat="1" applyFont="1" applyFill="1" applyBorder="1" applyAlignment="1">
      <alignment horizontal="center" vertical="center" wrapText="1"/>
    </xf>
    <xf numFmtId="0" fontId="5" fillId="4" borderId="1" xfId="0" applyNumberFormat="1" applyFont="1" applyFill="1" applyBorder="1" applyAlignment="1" applyProtection="1">
      <alignment horizontal="center" vertical="center"/>
    </xf>
    <xf numFmtId="0" fontId="5" fillId="0" borderId="0" xfId="0" applyNumberFormat="1" applyFont="1" applyBorder="1"/>
    <xf numFmtId="0" fontId="24" fillId="0" borderId="0" xfId="0" applyNumberFormat="1" applyFont="1" applyBorder="1"/>
    <xf numFmtId="0" fontId="35" fillId="0" borderId="0" xfId="0" applyNumberFormat="1" applyFont="1" applyFill="1" applyAlignment="1">
      <alignment horizontal="center"/>
    </xf>
    <xf numFmtId="171" fontId="6" fillId="0" borderId="0" xfId="0" applyNumberFormat="1" applyFont="1" applyFill="1" applyBorder="1" applyAlignment="1">
      <alignment horizontal="center" vertical="center"/>
    </xf>
    <xf numFmtId="171" fontId="5" fillId="17" borderId="27" xfId="0" applyNumberFormat="1" applyFont="1" applyFill="1" applyBorder="1" applyAlignment="1">
      <alignment horizontal="center" vertical="center" wrapText="1"/>
    </xf>
    <xf numFmtId="171" fontId="11" fillId="19" borderId="1" xfId="0" applyNumberFormat="1" applyFont="1" applyFill="1" applyBorder="1" applyAlignment="1">
      <alignment horizontal="center" vertical="center"/>
    </xf>
    <xf numFmtId="171" fontId="11" fillId="4" borderId="1" xfId="0" applyNumberFormat="1" applyFont="1" applyFill="1" applyBorder="1" applyAlignment="1" applyProtection="1">
      <alignment horizontal="center" vertical="center"/>
    </xf>
    <xf numFmtId="171" fontId="6" fillId="0" borderId="29" xfId="0" applyNumberFormat="1" applyFont="1" applyFill="1" applyBorder="1" applyAlignment="1" applyProtection="1">
      <alignment horizontal="center" vertical="center"/>
    </xf>
    <xf numFmtId="171" fontId="6" fillId="0" borderId="28" xfId="0" applyNumberFormat="1" applyFont="1" applyFill="1" applyBorder="1" applyAlignment="1" applyProtection="1">
      <alignment horizontal="center" vertical="center"/>
    </xf>
    <xf numFmtId="171" fontId="6" fillId="0" borderId="38" xfId="0" applyNumberFormat="1" applyFont="1" applyFill="1" applyBorder="1" applyAlignment="1" applyProtection="1">
      <alignment horizontal="center" vertical="center"/>
    </xf>
    <xf numFmtId="171" fontId="5" fillId="0" borderId="0" xfId="0" applyNumberFormat="1" applyFont="1" applyBorder="1"/>
    <xf numFmtId="171" fontId="5" fillId="0" borderId="0" xfId="0" applyNumberFormat="1" applyFont="1" applyFill="1"/>
    <xf numFmtId="171" fontId="5" fillId="0" borderId="0" xfId="0" applyNumberFormat="1" applyFont="1" applyFill="1" applyBorder="1" applyAlignment="1">
      <alignment horizontal="center" vertical="center"/>
    </xf>
    <xf numFmtId="171" fontId="11" fillId="0" borderId="0" xfId="0" applyNumberFormat="1" applyFont="1" applyFill="1" applyBorder="1" applyAlignment="1">
      <alignment horizontal="center" vertical="center"/>
    </xf>
    <xf numFmtId="171" fontId="11" fillId="0" borderId="0" xfId="0" applyNumberFormat="1" applyFont="1" applyBorder="1" applyAlignment="1">
      <alignment horizontal="center" vertical="center"/>
    </xf>
    <xf numFmtId="171" fontId="5" fillId="0" borderId="0" xfId="0" applyNumberFormat="1" applyFont="1" applyBorder="1" applyAlignment="1">
      <alignment horizontal="center" vertical="center"/>
    </xf>
    <xf numFmtId="171" fontId="5" fillId="0" borderId="4" xfId="0" applyNumberFormat="1" applyFont="1" applyBorder="1" applyAlignment="1">
      <alignment horizontal="center" vertical="center"/>
    </xf>
    <xf numFmtId="169" fontId="7" fillId="4" borderId="44" xfId="0" applyNumberFormat="1" applyFont="1" applyFill="1" applyBorder="1" applyAlignment="1">
      <alignment horizontal="right" vertical="center"/>
    </xf>
    <xf numFmtId="0" fontId="5" fillId="4" borderId="1" xfId="0" applyNumberFormat="1" applyFont="1" applyFill="1" applyBorder="1" applyAlignment="1">
      <alignment horizontal="center" vertical="center"/>
    </xf>
    <xf numFmtId="0" fontId="6" fillId="4" borderId="1" xfId="0" applyFont="1" applyFill="1" applyBorder="1" applyAlignment="1">
      <alignment horizontal="center" vertical="center"/>
    </xf>
    <xf numFmtId="0" fontId="6" fillId="4" borderId="1" xfId="0" applyNumberFormat="1" applyFont="1" applyFill="1" applyBorder="1" applyAlignment="1">
      <alignment horizontal="center" vertical="center"/>
    </xf>
    <xf numFmtId="2" fontId="6" fillId="4" borderId="1" xfId="0" applyNumberFormat="1" applyFont="1" applyFill="1" applyBorder="1" applyAlignment="1">
      <alignment horizontal="center" vertical="center"/>
    </xf>
    <xf numFmtId="171" fontId="5" fillId="4" borderId="1" xfId="0" applyNumberFormat="1" applyFont="1" applyFill="1" applyBorder="1" applyAlignment="1">
      <alignment horizontal="center" vertical="center"/>
    </xf>
    <xf numFmtId="0" fontId="6" fillId="4" borderId="1" xfId="0" applyFont="1" applyFill="1" applyBorder="1" applyAlignment="1">
      <alignment horizontal="center"/>
    </xf>
    <xf numFmtId="164" fontId="5" fillId="4" borderId="1" xfId="0" applyNumberFormat="1" applyFont="1" applyFill="1" applyBorder="1" applyAlignment="1">
      <alignment horizontal="center" vertical="center"/>
    </xf>
    <xf numFmtId="166" fontId="36" fillId="4" borderId="1" xfId="0" applyNumberFormat="1" applyFont="1" applyFill="1" applyBorder="1" applyAlignment="1">
      <alignment horizontal="center" vertical="center"/>
    </xf>
    <xf numFmtId="166" fontId="7" fillId="4" borderId="1" xfId="0" applyNumberFormat="1" applyFont="1" applyFill="1" applyBorder="1" applyAlignment="1">
      <alignment horizontal="center" vertical="center"/>
    </xf>
    <xf numFmtId="0" fontId="5" fillId="4" borderId="1" xfId="0" applyFont="1" applyFill="1" applyBorder="1" applyAlignment="1">
      <alignment horizontal="left" vertical="center"/>
    </xf>
    <xf numFmtId="2" fontId="5" fillId="4" borderId="1" xfId="0" applyNumberFormat="1" applyFont="1" applyFill="1" applyBorder="1" applyAlignment="1">
      <alignment horizontal="center" vertical="center"/>
    </xf>
    <xf numFmtId="0" fontId="5" fillId="4" borderId="1" xfId="0" applyFont="1" applyFill="1" applyBorder="1" applyAlignment="1">
      <alignment horizontal="center" vertical="center"/>
    </xf>
    <xf numFmtId="171" fontId="11" fillId="4" borderId="1" xfId="0" applyNumberFormat="1" applyFont="1" applyFill="1" applyBorder="1" applyAlignment="1">
      <alignment horizontal="center" vertical="center"/>
    </xf>
    <xf numFmtId="164" fontId="11" fillId="4" borderId="1" xfId="0" applyNumberFormat="1" applyFont="1" applyFill="1" applyBorder="1" applyAlignment="1">
      <alignment horizontal="center" vertical="center"/>
    </xf>
    <xf numFmtId="171" fontId="11" fillId="4" borderId="1" xfId="0" applyNumberFormat="1" applyFont="1" applyFill="1" applyBorder="1" applyAlignment="1">
      <alignment horizontal="center"/>
    </xf>
    <xf numFmtId="0" fontId="5" fillId="4" borderId="1" xfId="0" applyFont="1" applyFill="1" applyBorder="1" applyAlignment="1">
      <alignment horizontal="center"/>
    </xf>
    <xf numFmtId="0" fontId="6" fillId="4" borderId="1" xfId="0" applyFont="1" applyFill="1" applyBorder="1" applyAlignment="1">
      <alignment horizontal="left" vertical="center"/>
    </xf>
    <xf numFmtId="171" fontId="7" fillId="4" borderId="1" xfId="0" applyNumberFormat="1" applyFont="1" applyFill="1" applyBorder="1" applyAlignment="1">
      <alignment horizontal="center" vertical="center"/>
    </xf>
    <xf numFmtId="164" fontId="7" fillId="4" borderId="1" xfId="0" applyNumberFormat="1" applyFont="1" applyFill="1" applyBorder="1" applyAlignment="1">
      <alignment horizontal="center" vertical="center"/>
    </xf>
    <xf numFmtId="0" fontId="15" fillId="4" borderId="1" xfId="0" applyNumberFormat="1" applyFont="1" applyFill="1" applyBorder="1" applyAlignment="1">
      <alignment horizontal="center" vertical="center"/>
    </xf>
    <xf numFmtId="0" fontId="15" fillId="4" borderId="1" xfId="0" applyFont="1" applyFill="1" applyBorder="1" applyAlignment="1">
      <alignment horizontal="left" vertical="center"/>
    </xf>
    <xf numFmtId="0" fontId="15" fillId="4" borderId="1" xfId="0" applyNumberFormat="1" applyFont="1" applyFill="1" applyBorder="1" applyAlignment="1">
      <alignment horizontal="center" vertical="center" wrapText="1"/>
    </xf>
    <xf numFmtId="165" fontId="15" fillId="4" borderId="1" xfId="0" applyNumberFormat="1" applyFont="1" applyFill="1" applyBorder="1" applyAlignment="1">
      <alignment horizontal="center" vertical="center"/>
    </xf>
    <xf numFmtId="171" fontId="16" fillId="4" borderId="1" xfId="0" applyNumberFormat="1" applyFont="1" applyFill="1" applyBorder="1" applyAlignment="1">
      <alignment horizontal="center" vertical="center"/>
    </xf>
    <xf numFmtId="0" fontId="15" fillId="4" borderId="1" xfId="0" applyFont="1" applyFill="1" applyBorder="1" applyAlignment="1">
      <alignment horizontal="center" vertical="center"/>
    </xf>
    <xf numFmtId="164" fontId="16" fillId="4" borderId="1" xfId="0" applyNumberFormat="1" applyFont="1" applyFill="1" applyBorder="1" applyAlignment="1">
      <alignment horizontal="center" vertical="center"/>
    </xf>
    <xf numFmtId="9" fontId="15" fillId="4" borderId="1" xfId="0" applyNumberFormat="1" applyFont="1" applyFill="1" applyBorder="1" applyAlignment="1">
      <alignment horizontal="center" vertical="center" wrapText="1"/>
    </xf>
    <xf numFmtId="171" fontId="15" fillId="4" borderId="1" xfId="0" applyNumberFormat="1" applyFont="1" applyFill="1" applyBorder="1" applyAlignment="1">
      <alignment horizontal="center" vertical="center"/>
    </xf>
    <xf numFmtId="171" fontId="10" fillId="4" borderId="1" xfId="0" applyNumberFormat="1" applyFont="1" applyFill="1" applyBorder="1" applyAlignment="1">
      <alignment horizontal="center" vertical="center"/>
    </xf>
    <xf numFmtId="0" fontId="21" fillId="4" borderId="1" xfId="0" applyFont="1" applyFill="1" applyBorder="1" applyAlignment="1">
      <alignment horizontal="center" vertical="center"/>
    </xf>
    <xf numFmtId="164" fontId="15" fillId="4" borderId="1" xfId="0" applyNumberFormat="1" applyFont="1" applyFill="1" applyBorder="1" applyAlignment="1">
      <alignment horizontal="center" vertical="center"/>
    </xf>
    <xf numFmtId="9" fontId="15" fillId="4" borderId="1" xfId="0" applyNumberFormat="1" applyFont="1" applyFill="1" applyBorder="1" applyAlignment="1">
      <alignment horizontal="center" vertical="center"/>
    </xf>
    <xf numFmtId="166" fontId="19" fillId="4" borderId="15" xfId="0" applyNumberFormat="1" applyFont="1" applyFill="1" applyBorder="1" applyAlignment="1">
      <alignment horizontal="center" vertical="center"/>
    </xf>
    <xf numFmtId="0" fontId="17" fillId="4" borderId="15" xfId="0" applyNumberFormat="1" applyFont="1" applyFill="1" applyBorder="1" applyAlignment="1">
      <alignment horizontal="center" vertical="center"/>
    </xf>
    <xf numFmtId="166" fontId="18" fillId="4" borderId="15" xfId="0" applyNumberFormat="1" applyFont="1" applyFill="1" applyBorder="1" applyAlignment="1">
      <alignment horizontal="center" vertical="center"/>
    </xf>
    <xf numFmtId="0" fontId="17" fillId="4" borderId="15" xfId="0" applyFont="1" applyFill="1" applyBorder="1" applyAlignment="1">
      <alignment horizontal="left" vertical="center"/>
    </xf>
    <xf numFmtId="164" fontId="17" fillId="4" borderId="15" xfId="0" applyNumberFormat="1" applyFont="1" applyFill="1" applyBorder="1" applyAlignment="1">
      <alignment horizontal="center" vertical="center"/>
    </xf>
    <xf numFmtId="171" fontId="18" fillId="4" borderId="15" xfId="0" applyNumberFormat="1" applyFont="1" applyFill="1" applyBorder="1" applyAlignment="1">
      <alignment horizontal="center" vertical="center"/>
    </xf>
    <xf numFmtId="0" fontId="17" fillId="4" borderId="15" xfId="0" applyFont="1" applyFill="1" applyBorder="1" applyAlignment="1">
      <alignment horizontal="center" vertical="center"/>
    </xf>
    <xf numFmtId="164" fontId="18" fillId="4" borderId="15" xfId="0" applyNumberFormat="1" applyFont="1" applyFill="1" applyBorder="1" applyAlignment="1">
      <alignment horizontal="center" vertical="center"/>
    </xf>
    <xf numFmtId="0" fontId="17" fillId="4" borderId="1" xfId="0" applyNumberFormat="1" applyFont="1" applyFill="1" applyBorder="1" applyAlignment="1">
      <alignment horizontal="center" vertical="center"/>
    </xf>
    <xf numFmtId="0" fontId="17" fillId="4" borderId="1" xfId="0" applyFont="1" applyFill="1" applyBorder="1" applyAlignment="1">
      <alignment horizontal="left" vertical="center"/>
    </xf>
    <xf numFmtId="9" fontId="17" fillId="4" borderId="1" xfId="0" applyNumberFormat="1" applyFont="1" applyFill="1" applyBorder="1" applyAlignment="1">
      <alignment horizontal="center" vertical="center"/>
    </xf>
    <xf numFmtId="171" fontId="17" fillId="4" borderId="1" xfId="0" applyNumberFormat="1" applyFont="1" applyFill="1" applyBorder="1" applyAlignment="1">
      <alignment horizontal="center" vertical="center"/>
    </xf>
    <xf numFmtId="0" fontId="20" fillId="4" borderId="1" xfId="0" applyFont="1" applyFill="1" applyBorder="1" applyAlignment="1">
      <alignment horizontal="center" vertical="center"/>
    </xf>
    <xf numFmtId="164" fontId="17" fillId="4" borderId="1" xfId="0" applyNumberFormat="1" applyFont="1" applyFill="1" applyBorder="1" applyAlignment="1">
      <alignment horizontal="center" vertical="center"/>
    </xf>
    <xf numFmtId="0" fontId="21" fillId="4" borderId="1" xfId="0" applyNumberFormat="1" applyFont="1" applyFill="1" applyBorder="1" applyAlignment="1">
      <alignment horizontal="center" vertical="center"/>
    </xf>
    <xf numFmtId="167" fontId="15" fillId="4" borderId="1" xfId="0" applyNumberFormat="1" applyFont="1" applyFill="1" applyBorder="1" applyAlignment="1">
      <alignment horizontal="center" vertical="center"/>
    </xf>
    <xf numFmtId="0" fontId="20" fillId="4" borderId="1" xfId="0" applyNumberFormat="1" applyFont="1" applyFill="1" applyBorder="1" applyAlignment="1">
      <alignment horizontal="center" vertical="center"/>
    </xf>
    <xf numFmtId="171" fontId="18" fillId="4" borderId="1" xfId="0" applyNumberFormat="1" applyFont="1" applyFill="1" applyBorder="1" applyAlignment="1">
      <alignment horizontal="center" vertical="center"/>
    </xf>
    <xf numFmtId="0" fontId="17" fillId="4" borderId="1" xfId="0" applyFont="1" applyFill="1" applyBorder="1" applyAlignment="1">
      <alignment horizontal="center" vertical="center"/>
    </xf>
    <xf numFmtId="164" fontId="18" fillId="4" borderId="1" xfId="0" applyNumberFormat="1" applyFont="1" applyFill="1" applyBorder="1" applyAlignment="1">
      <alignment horizontal="center" vertical="center"/>
    </xf>
    <xf numFmtId="167" fontId="17" fillId="4" borderId="1" xfId="0" applyNumberFormat="1" applyFont="1" applyFill="1" applyBorder="1" applyAlignment="1">
      <alignment horizontal="center" vertical="center"/>
    </xf>
    <xf numFmtId="2" fontId="15" fillId="4" borderId="1" xfId="0" applyNumberFormat="1" applyFont="1" applyFill="1" applyBorder="1" applyAlignment="1">
      <alignment horizontal="center" vertical="center"/>
    </xf>
    <xf numFmtId="166" fontId="23" fillId="4" borderId="1" xfId="0" applyNumberFormat="1" applyFont="1" applyFill="1" applyBorder="1" applyAlignment="1">
      <alignment horizontal="center" vertical="center"/>
    </xf>
    <xf numFmtId="0" fontId="24" fillId="4" borderId="1" xfId="0" applyNumberFormat="1" applyFont="1" applyFill="1" applyBorder="1" applyAlignment="1">
      <alignment horizontal="center" vertical="center"/>
    </xf>
    <xf numFmtId="0" fontId="17" fillId="4" borderId="1" xfId="0" applyNumberFormat="1" applyFont="1" applyFill="1" applyBorder="1" applyAlignment="1">
      <alignment horizontal="center" vertical="center" wrapText="1"/>
    </xf>
    <xf numFmtId="2" fontId="17" fillId="4" borderId="1" xfId="0" applyNumberFormat="1" applyFont="1" applyFill="1" applyBorder="1" applyAlignment="1">
      <alignment horizontal="center" vertical="center"/>
    </xf>
    <xf numFmtId="9" fontId="17" fillId="4" borderId="1" xfId="0" applyNumberFormat="1" applyFont="1" applyFill="1" applyBorder="1" applyAlignment="1">
      <alignment horizontal="center" vertical="center" wrapText="1"/>
    </xf>
    <xf numFmtId="0" fontId="7" fillId="4" borderId="1" xfId="0" applyFont="1" applyFill="1" applyBorder="1" applyAlignment="1">
      <alignment horizontal="center" vertical="center"/>
    </xf>
    <xf numFmtId="166" fontId="5" fillId="0" borderId="0" xfId="0" applyNumberFormat="1" applyFont="1" applyFill="1" applyBorder="1"/>
    <xf numFmtId="0" fontId="5" fillId="0" borderId="0" xfId="0" applyNumberFormat="1" applyFont="1" applyFill="1" applyBorder="1"/>
    <xf numFmtId="166" fontId="11" fillId="0" borderId="0" xfId="0" applyNumberFormat="1" applyFont="1" applyFill="1" applyBorder="1"/>
    <xf numFmtId="0" fontId="27" fillId="0" borderId="0" xfId="0" applyFont="1" applyFill="1" applyBorder="1"/>
    <xf numFmtId="0" fontId="27" fillId="0" borderId="0" xfId="0" applyNumberFormat="1" applyFont="1" applyFill="1" applyBorder="1" applyAlignment="1">
      <alignment horizontal="center"/>
    </xf>
    <xf numFmtId="171" fontId="5" fillId="0" borderId="0" xfId="0" applyNumberFormat="1" applyFont="1" applyFill="1" applyBorder="1"/>
    <xf numFmtId="0" fontId="27" fillId="0" borderId="0" xfId="0" applyFont="1" applyFill="1" applyBorder="1" applyAlignment="1">
      <alignment horizontal="center"/>
    </xf>
    <xf numFmtId="169" fontId="6" fillId="0" borderId="0" xfId="0" applyNumberFormat="1" applyFont="1" applyFill="1" applyBorder="1" applyAlignment="1">
      <alignment horizontal="right" vertical="center" wrapText="1"/>
    </xf>
    <xf numFmtId="171" fontId="5" fillId="19" borderId="1" xfId="0" applyNumberFormat="1" applyFont="1" applyFill="1" applyBorder="1" applyAlignment="1">
      <alignment horizontal="center" vertical="center"/>
    </xf>
    <xf numFmtId="171" fontId="5" fillId="4" borderId="1" xfId="0" applyNumberFormat="1" applyFont="1" applyFill="1" applyBorder="1" applyAlignment="1" applyProtection="1">
      <alignment horizontal="center" vertical="center"/>
    </xf>
    <xf numFmtId="171" fontId="27" fillId="0" borderId="0" xfId="0" applyNumberFormat="1" applyFont="1" applyFill="1" applyBorder="1"/>
    <xf numFmtId="171" fontId="27" fillId="0" borderId="0" xfId="0" applyNumberFormat="1" applyFont="1" applyFill="1"/>
    <xf numFmtId="171" fontId="6" fillId="4" borderId="1" xfId="0" applyNumberFormat="1" applyFont="1" applyFill="1" applyBorder="1" applyAlignment="1">
      <alignment horizontal="center" vertical="center"/>
    </xf>
    <xf numFmtId="171" fontId="17" fillId="4" borderId="15" xfId="0" applyNumberFormat="1" applyFont="1" applyFill="1" applyBorder="1" applyAlignment="1">
      <alignment horizontal="center" vertical="center"/>
    </xf>
    <xf numFmtId="171" fontId="5" fillId="0" borderId="13" xfId="0" applyNumberFormat="1" applyFont="1" applyBorder="1" applyAlignment="1">
      <alignment horizontal="center" vertical="center"/>
    </xf>
    <xf numFmtId="0" fontId="1" fillId="7" borderId="19" xfId="0" applyFont="1" applyFill="1" applyBorder="1" applyAlignment="1">
      <alignment horizontal="center" vertical="center"/>
    </xf>
    <xf numFmtId="0" fontId="1" fillId="7" borderId="20" xfId="0" applyFont="1" applyFill="1" applyBorder="1" applyAlignment="1">
      <alignment horizontal="center" vertical="center"/>
    </xf>
    <xf numFmtId="0" fontId="1" fillId="7" borderId="21" xfId="0" applyFont="1" applyFill="1" applyBorder="1" applyAlignment="1">
      <alignment horizontal="center" vertical="center"/>
    </xf>
    <xf numFmtId="0" fontId="11" fillId="15" borderId="19" xfId="0" applyFont="1" applyFill="1" applyBorder="1" applyAlignment="1">
      <alignment horizontal="center" vertical="center"/>
    </xf>
    <xf numFmtId="0" fontId="11" fillId="15" borderId="20" xfId="0" applyFont="1" applyFill="1" applyBorder="1" applyAlignment="1">
      <alignment horizontal="center" vertical="center"/>
    </xf>
    <xf numFmtId="0" fontId="11" fillId="15" borderId="20" xfId="0" applyNumberFormat="1" applyFont="1" applyFill="1" applyBorder="1" applyAlignment="1">
      <alignment horizontal="center" vertical="center"/>
    </xf>
    <xf numFmtId="171" fontId="11" fillId="15" borderId="20" xfId="0" applyNumberFormat="1" applyFont="1" applyFill="1" applyBorder="1" applyAlignment="1">
      <alignment horizontal="center" vertical="center"/>
    </xf>
    <xf numFmtId="0" fontId="28" fillId="15" borderId="40" xfId="0" applyFont="1" applyFill="1" applyBorder="1" applyAlignment="1">
      <alignment horizontal="center" vertical="center"/>
    </xf>
    <xf numFmtId="0" fontId="28" fillId="15" borderId="26" xfId="0" applyFont="1" applyFill="1" applyBorder="1" applyAlignment="1">
      <alignment horizontal="center" vertical="center"/>
    </xf>
    <xf numFmtId="171" fontId="6" fillId="13" borderId="29" xfId="0" applyNumberFormat="1" applyFont="1" applyFill="1" applyBorder="1" applyAlignment="1" applyProtection="1">
      <alignment horizontal="center" vertical="center"/>
    </xf>
    <xf numFmtId="166" fontId="6" fillId="0" borderId="32" xfId="0" applyNumberFormat="1" applyFont="1" applyFill="1" applyBorder="1" applyAlignment="1" applyProtection="1">
      <alignment horizontal="center" vertical="center"/>
    </xf>
    <xf numFmtId="0" fontId="6" fillId="0" borderId="22" xfId="0" applyNumberFormat="1" applyFont="1" applyFill="1" applyBorder="1" applyAlignment="1" applyProtection="1">
      <alignment horizontal="center" vertical="center"/>
      <protection locked="0"/>
    </xf>
    <xf numFmtId="166" fontId="7" fillId="0" borderId="22" xfId="0" applyNumberFormat="1" applyFont="1" applyFill="1" applyBorder="1" applyAlignment="1" applyProtection="1">
      <alignment horizontal="center" vertical="center"/>
      <protection locked="0"/>
    </xf>
    <xf numFmtId="0" fontId="6" fillId="0" borderId="32" xfId="0" applyFont="1" applyFill="1" applyBorder="1" applyAlignment="1" applyProtection="1">
      <alignment horizontal="left" vertical="center"/>
    </xf>
    <xf numFmtId="0" fontId="6" fillId="0" borderId="24" xfId="0" applyNumberFormat="1" applyFont="1" applyFill="1" applyBorder="1" applyAlignment="1" applyProtection="1">
      <alignment horizontal="center" vertical="center"/>
    </xf>
    <xf numFmtId="2" fontId="6" fillId="0" borderId="22" xfId="0" applyNumberFormat="1" applyFont="1" applyFill="1" applyBorder="1" applyAlignment="1" applyProtection="1">
      <alignment horizontal="center" vertical="center"/>
    </xf>
    <xf numFmtId="171" fontId="6" fillId="0" borderId="30" xfId="0" applyNumberFormat="1" applyFont="1" applyFill="1" applyBorder="1" applyAlignment="1" applyProtection="1">
      <alignment horizontal="center" vertical="center"/>
    </xf>
    <xf numFmtId="164" fontId="6" fillId="0" borderId="22" xfId="0" applyNumberFormat="1" applyFont="1" applyFill="1" applyBorder="1" applyAlignment="1" applyProtection="1">
      <alignment horizontal="center" vertical="center"/>
    </xf>
    <xf numFmtId="0" fontId="5" fillId="0" borderId="7" xfId="0" applyNumberFormat="1" applyFont="1" applyFill="1" applyBorder="1" applyAlignment="1" applyProtection="1">
      <alignment horizontal="center" vertical="center"/>
      <protection locked="0"/>
    </xf>
    <xf numFmtId="166" fontId="7" fillId="0" borderId="7" xfId="0" applyNumberFormat="1" applyFont="1" applyFill="1" applyBorder="1" applyAlignment="1" applyProtection="1">
      <alignment horizontal="center" vertical="center"/>
      <protection locked="0"/>
    </xf>
    <xf numFmtId="0" fontId="6" fillId="0" borderId="11" xfId="0" applyNumberFormat="1" applyFont="1" applyFill="1" applyBorder="1" applyAlignment="1" applyProtection="1">
      <alignment horizontal="center" vertical="center"/>
    </xf>
    <xf numFmtId="2" fontId="6" fillId="0" borderId="7" xfId="0" applyNumberFormat="1" applyFont="1" applyFill="1" applyBorder="1" applyAlignment="1" applyProtection="1">
      <alignment horizontal="center" vertical="center"/>
    </xf>
    <xf numFmtId="0" fontId="6" fillId="0" borderId="9" xfId="0" applyFont="1" applyFill="1" applyBorder="1" applyAlignment="1" applyProtection="1">
      <alignment horizontal="center" vertical="center"/>
    </xf>
    <xf numFmtId="166" fontId="6" fillId="0" borderId="1" xfId="0" applyNumberFormat="1" applyFont="1" applyFill="1" applyBorder="1" applyAlignment="1" applyProtection="1">
      <alignment horizontal="center" vertical="center"/>
    </xf>
    <xf numFmtId="0" fontId="6" fillId="0" borderId="1" xfId="0" applyFont="1" applyFill="1" applyBorder="1" applyAlignment="1" applyProtection="1">
      <alignment horizontal="left" vertical="center"/>
    </xf>
    <xf numFmtId="0" fontId="40" fillId="0" borderId="1" xfId="0" applyNumberFormat="1" applyFont="1" applyFill="1" applyBorder="1" applyAlignment="1" applyProtection="1">
      <alignment horizontal="center" vertical="center"/>
    </xf>
    <xf numFmtId="2" fontId="6" fillId="0" borderId="1" xfId="0" applyNumberFormat="1" applyFont="1" applyFill="1" applyBorder="1" applyAlignment="1" applyProtection="1">
      <alignment horizontal="center" vertical="center"/>
    </xf>
    <xf numFmtId="171" fontId="6" fillId="0" borderId="1" xfId="0" applyNumberFormat="1" applyFont="1" applyFill="1" applyBorder="1" applyAlignment="1" applyProtection="1">
      <alignment horizontal="center" vertical="center"/>
    </xf>
    <xf numFmtId="171" fontId="7" fillId="0" borderId="1" xfId="0" applyNumberFormat="1" applyFont="1" applyFill="1" applyBorder="1" applyAlignment="1" applyProtection="1">
      <alignment horizontal="center" vertical="center"/>
    </xf>
    <xf numFmtId="0" fontId="6" fillId="0" borderId="1" xfId="0" applyFont="1" applyFill="1" applyBorder="1" applyAlignment="1" applyProtection="1">
      <alignment horizontal="center" vertical="center"/>
    </xf>
    <xf numFmtId="0" fontId="40" fillId="0" borderId="1" xfId="0" applyNumberFormat="1" applyFont="1" applyFill="1" applyBorder="1" applyAlignment="1" applyProtection="1">
      <alignment horizontal="center" vertical="center"/>
      <protection locked="0"/>
    </xf>
    <xf numFmtId="0" fontId="6" fillId="0" borderId="1" xfId="0" applyNumberFormat="1" applyFont="1" applyFill="1" applyBorder="1" applyAlignment="1" applyProtection="1">
      <alignment horizontal="center" vertical="center"/>
    </xf>
    <xf numFmtId="9" fontId="6" fillId="0" borderId="1" xfId="0" applyNumberFormat="1" applyFont="1" applyFill="1" applyBorder="1" applyAlignment="1" applyProtection="1">
      <alignment horizontal="center" vertical="center"/>
    </xf>
    <xf numFmtId="171" fontId="40" fillId="0" borderId="1" xfId="0" applyNumberFormat="1" applyFont="1" applyFill="1" applyBorder="1" applyAlignment="1" applyProtection="1">
      <alignment horizontal="center" vertical="center"/>
    </xf>
    <xf numFmtId="167" fontId="6" fillId="0" borderId="1" xfId="0" applyNumberFormat="1" applyFont="1" applyFill="1" applyBorder="1" applyAlignment="1" applyProtection="1">
      <alignment horizontal="center" vertical="center"/>
    </xf>
    <xf numFmtId="166" fontId="40" fillId="0" borderId="1" xfId="0" applyNumberFormat="1" applyFont="1" applyFill="1" applyBorder="1" applyAlignment="1" applyProtection="1">
      <alignment horizontal="center" vertical="center"/>
    </xf>
  </cellXfs>
  <cellStyles count="1">
    <cellStyle name="Normal" xfId="0" builtinId="0"/>
  </cellStyles>
  <dxfs count="65">
    <dxf>
      <font>
        <b val="0"/>
        <i val="0"/>
        <strike val="0"/>
        <condense val="0"/>
        <extend val="0"/>
        <outline val="0"/>
        <shadow val="0"/>
        <u val="none"/>
        <vertAlign val="baseline"/>
        <sz val="16"/>
        <color auto="1"/>
        <name val="Cambria"/>
        <scheme val="major"/>
      </font>
      <numFmt numFmtId="169" formatCode="&quot;$&quot;#,##0.00"/>
      <fill>
        <patternFill patternType="none">
          <fgColor indexed="64"/>
          <bgColor indexed="65"/>
        </patternFill>
      </fill>
      <alignment horizontal="right" vertical="center" textRotation="0" wrapText="1" indent="0" relativeIndent="0" justifyLastLine="0" shrinkToFit="0" mergeCell="0" readingOrder="0"/>
      <border diagonalUp="0" diagonalDown="0" outline="0">
        <left/>
        <right/>
        <top/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6"/>
        <color theme="1"/>
        <name val="Cambria"/>
        <scheme val="major"/>
      </font>
      <numFmt numFmtId="164" formatCode="_ * #,##0.00_)\ &quot;$&quot;_ ;_ * \(#,##0.00\)\ &quot;$&quot;_ ;_ * &quot;-&quot;??_)\ &quot;$&quot;_ ;_ @_ "/>
      <fill>
        <patternFill patternType="none">
          <fgColor indexed="64"/>
          <bgColor indexed="65"/>
        </patternFill>
      </fill>
      <alignment horizontal="center" vertical="center" textRotation="0" wrapText="0" indent="0" relativeIndent="0" justifyLastLine="0" shrinkToFit="0" mergeCell="0" readingOrder="0"/>
      <border diagonalUp="0" diagonalDown="0" outline="0">
        <left/>
        <right/>
        <top/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6"/>
        <color theme="1"/>
        <name val="Calibri"/>
        <scheme val="minor"/>
      </font>
      <fill>
        <patternFill patternType="none">
          <fgColor indexed="64"/>
          <bgColor indexed="65"/>
        </patternFill>
      </fill>
      <alignment horizontal="center" vertical="bottom" textRotation="0" wrapText="0" indent="0" relativeIndent="0" justifyLastLine="0" shrinkToFit="0" mergeCell="0" readingOrder="0"/>
      <border diagonalUp="0" diagonalDown="0" outline="0">
        <left/>
        <right/>
        <top/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6"/>
        <color theme="1"/>
        <name val="Cambria"/>
        <scheme val="major"/>
      </font>
      <numFmt numFmtId="171" formatCode="_ * #,##0.00_ \ [$$-C0C]_ ;_ * \-#,##0.00\ \ [$$-C0C]_ ;_ * &quot;-&quot;??_ \ [$$-C0C]_ ;_ @_ "/>
      <fill>
        <patternFill patternType="none">
          <fgColor indexed="64"/>
          <bgColor indexed="65"/>
        </patternFill>
      </fill>
      <border diagonalUp="0" diagonalDown="0" outline="0">
        <left/>
        <right/>
        <top/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6"/>
        <color theme="1"/>
        <name val="Calibri"/>
        <scheme val="minor"/>
      </font>
      <numFmt numFmtId="171" formatCode="_ * #,##0.00_ \ [$$-C0C]_ ;_ * \-#,##0.00\ \ [$$-C0C]_ ;_ * &quot;-&quot;??_ \ [$$-C0C]_ ;_ @_ "/>
      <fill>
        <patternFill patternType="none">
          <fgColor indexed="64"/>
          <bgColor indexed="65"/>
        </patternFill>
      </fill>
      <border diagonalUp="0" diagonalDown="0" outline="0">
        <left/>
        <right/>
        <top/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6"/>
        <color theme="1"/>
        <name val="Calibri"/>
        <scheme val="minor"/>
      </font>
      <numFmt numFmtId="2" formatCode="0.00"/>
      <fill>
        <patternFill patternType="none">
          <fgColor indexed="64"/>
          <bgColor indexed="65"/>
        </patternFill>
      </fill>
      <border diagonalUp="0" diagonalDown="0" outline="0">
        <left/>
        <right/>
        <top/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6"/>
        <color theme="1"/>
        <name val="Calibri"/>
        <scheme val="minor"/>
      </font>
      <numFmt numFmtId="0" formatCode="General"/>
      <fill>
        <patternFill patternType="none">
          <fgColor indexed="64"/>
          <bgColor indexed="65"/>
        </patternFill>
      </fill>
      <alignment horizontal="center" vertical="bottom" textRotation="0" wrapText="0" indent="0" relativeIndent="0" justifyLastLine="0" shrinkToFit="0" mergeCell="0" readingOrder="0"/>
      <border diagonalUp="0" diagonalDown="0" outline="0">
        <left/>
        <right/>
        <top/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6"/>
        <color theme="1"/>
        <name val="Calibri"/>
        <scheme val="minor"/>
      </font>
      <fill>
        <patternFill patternType="none">
          <fgColor indexed="64"/>
          <bgColor indexed="65"/>
        </patternFill>
      </fill>
      <border diagonalUp="0" diagonalDown="0" outline="0">
        <left/>
        <right/>
        <top/>
        <bottom/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6"/>
        <color theme="1"/>
        <name val="Cambria"/>
        <scheme val="major"/>
      </font>
      <numFmt numFmtId="166" formatCode="dd/mm/yy;@"/>
      <fill>
        <patternFill patternType="none">
          <fgColor indexed="64"/>
          <bgColor indexed="65"/>
        </patternFill>
      </fill>
      <border diagonalUp="0" diagonalDown="0" outline="0">
        <left/>
        <right/>
        <top/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6"/>
        <color theme="1"/>
        <name val="Cambria"/>
        <scheme val="major"/>
      </font>
      <numFmt numFmtId="0" formatCode="General"/>
      <fill>
        <patternFill patternType="none">
          <fgColor indexed="64"/>
          <bgColor indexed="65"/>
        </patternFill>
      </fill>
      <border diagonalUp="0" diagonalDown="0" outline="0">
        <left/>
        <right/>
        <top/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6"/>
        <color theme="1"/>
        <name val="Cambria"/>
        <scheme val="major"/>
      </font>
      <numFmt numFmtId="166" formatCode="dd/mm/yy;@"/>
      <fill>
        <patternFill patternType="none">
          <fgColor indexed="64"/>
          <bgColor indexed="65"/>
        </patternFill>
      </fill>
      <border diagonalUp="0" diagonalDown="0" outline="0">
        <left/>
        <right/>
        <top/>
        <bottom/>
      </border>
    </dxf>
    <dxf>
      <numFmt numFmtId="171" formatCode="_ * #,##0.00_ \ [$$-C0C]_ ;_ * \-#,##0.00\ \ [$$-C0C]_ ;_ * &quot;-&quot;??_ \ [$$-C0C]_ ;_ @_ "/>
    </dxf>
    <dxf>
      <numFmt numFmtId="164" formatCode="_ * #,##0.00_)\ &quot;$&quot;_ ;_ * \(#,##0.00\)\ &quot;$&quot;_ ;_ * &quot;-&quot;??_)\ &quot;$&quot;_ ;_ @_ "/>
    </dxf>
    <dxf>
      <numFmt numFmtId="164" formatCode="_ * #,##0.00_)\ &quot;$&quot;_ ;_ * \(#,##0.00\)\ &quot;$&quot;_ ;_ * &quot;-&quot;??_)\ &quot;$&quot;_ ;_ @_ "/>
    </dxf>
    <dxf>
      <numFmt numFmtId="164" formatCode="_ * #,##0.00_)\ &quot;$&quot;_ ;_ * \(#,##0.00\)\ &quot;$&quot;_ ;_ * &quot;-&quot;??_)\ &quot;$&quot;_ ;_ @_ "/>
    </dxf>
    <dxf>
      <numFmt numFmtId="19" formatCode="dd/mm/yyyy"/>
    </dxf>
    <dxf>
      <numFmt numFmtId="164" formatCode="_ * #,##0.00_)\ &quot;$&quot;_ ;_ * \(#,##0.00\)\ &quot;$&quot;_ ;_ * &quot;-&quot;??_)\ &quot;$&quot;_ ;_ @_ 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22"/>
        <color theme="1"/>
        <name val="Calibri"/>
        <scheme val="minor"/>
      </font>
      <numFmt numFmtId="164" formatCode="_ * #,##0.00_)\ &quot;$&quot;_ ;_ * \(#,##0.00\)\ &quot;$&quot;_ ;_ * &quot;-&quot;??_)\ &quot;$&quot;_ ;_ @_ "/>
      <fill>
        <patternFill patternType="none">
          <fgColor indexed="64"/>
          <bgColor indexed="65"/>
        </patternFill>
      </fill>
      <border diagonalUp="0" diagonalDown="0" outline="0">
        <left/>
        <right/>
        <top/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22"/>
        <color theme="1"/>
        <name val="Calibri"/>
        <scheme val="minor"/>
      </font>
      <numFmt numFmtId="164" formatCode="_ * #,##0.00_)\ &quot;$&quot;_ ;_ * \(#,##0.00\)\ &quot;$&quot;_ ;_ * &quot;-&quot;??_)\ &quot;$&quot;_ ;_ @_ "/>
      <fill>
        <patternFill patternType="none">
          <fgColor indexed="64"/>
          <bgColor indexed="65"/>
        </patternFill>
      </fill>
      <border diagonalUp="0" diagonalDown="0" outline="0">
        <left style="thin">
          <color indexed="64"/>
        </left>
        <right/>
        <top style="thin">
          <color indexed="64"/>
        </top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22"/>
        <color theme="1"/>
        <name val="Calibri"/>
        <scheme val="minor"/>
      </font>
      <numFmt numFmtId="164" formatCode="_ * #,##0.00_)\ &quot;$&quot;_ ;_ * \(#,##0.00\)\ &quot;$&quot;_ ;_ * &quot;-&quot;??_)\ &quot;$&quot;_ ;_ @_ "/>
      <fill>
        <patternFill patternType="none">
          <fgColor indexed="64"/>
          <bgColor indexed="65"/>
        </patternFill>
      </fill>
      <border diagonalUp="0" diagonalDown="0" outline="0">
        <left/>
        <right/>
        <top/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22"/>
        <color theme="1"/>
        <name val="Calibri"/>
        <scheme val="minor"/>
      </font>
      <numFmt numFmtId="164" formatCode="_ * #,##0.00_)\ &quot;$&quot;_ ;_ * \(#,##0.00\)\ &quot;$&quot;_ ;_ * &quot;-&quot;??_)\ &quot;$&quot;_ ;_ @_ "/>
      <fill>
        <patternFill patternType="none">
          <fgColor indexed="64"/>
          <bgColor indexed="65"/>
        </patternFill>
      </fill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22"/>
        <color theme="1"/>
        <name val="Calibri"/>
        <scheme val="minor"/>
      </font>
      <numFmt numFmtId="164" formatCode="_ * #,##0.00_)\ &quot;$&quot;_ ;_ * \(#,##0.00\)\ &quot;$&quot;_ ;_ * &quot;-&quot;??_)\ &quot;$&quot;_ ;_ @_ "/>
      <fill>
        <patternFill patternType="none">
          <fgColor indexed="64"/>
          <bgColor indexed="65"/>
        </patternFill>
      </fill>
      <border diagonalUp="0" diagonalDown="0" outline="0">
        <left/>
        <right/>
        <top/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22"/>
        <color theme="1"/>
        <name val="Calibri"/>
        <scheme val="minor"/>
      </font>
      <numFmt numFmtId="164" formatCode="_ * #,##0.00_)\ &quot;$&quot;_ ;_ * \(#,##0.00\)\ &quot;$&quot;_ ;_ * &quot;-&quot;??_)\ &quot;$&quot;_ ;_ @_ "/>
      <fill>
        <patternFill patternType="none">
          <fgColor indexed="64"/>
          <bgColor indexed="65"/>
        </patternFill>
      </fill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22"/>
        <color theme="1"/>
        <name val="Calibri"/>
        <scheme val="minor"/>
      </font>
      <numFmt numFmtId="164" formatCode="_ * #,##0.00_)\ &quot;$&quot;_ ;_ * \(#,##0.00\)\ &quot;$&quot;_ ;_ * &quot;-&quot;??_)\ &quot;$&quot;_ ;_ @_ "/>
      <fill>
        <patternFill patternType="none">
          <fgColor indexed="64"/>
          <bgColor indexed="65"/>
        </patternFill>
      </fill>
      <border diagonalUp="0" diagonalDown="0" outline="0">
        <left/>
        <right/>
        <top/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22"/>
        <color theme="1"/>
        <name val="Calibri"/>
        <scheme val="minor"/>
      </font>
      <numFmt numFmtId="164" formatCode="_ * #,##0.00_)\ &quot;$&quot;_ ;_ * \(#,##0.00\)\ &quot;$&quot;_ ;_ * &quot;-&quot;??_)\ &quot;$&quot;_ ;_ @_ "/>
      <fill>
        <patternFill patternType="none">
          <fgColor indexed="64"/>
          <bgColor indexed="65"/>
        </patternFill>
      </fill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22"/>
        <color theme="1"/>
        <name val="Calibri"/>
        <scheme val="minor"/>
      </font>
      <numFmt numFmtId="164" formatCode="_ * #,##0.00_)\ &quot;$&quot;_ ;_ * \(#,##0.00\)\ &quot;$&quot;_ ;_ * &quot;-&quot;??_)\ &quot;$&quot;_ ;_ @_ "/>
      <fill>
        <patternFill patternType="none">
          <fgColor indexed="64"/>
          <bgColor indexed="65"/>
        </patternFill>
      </fill>
      <border diagonalUp="0" diagonalDown="0" outline="0">
        <left/>
        <right/>
        <top/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22"/>
        <color theme="1"/>
        <name val="Calibri"/>
        <scheme val="minor"/>
      </font>
      <numFmt numFmtId="164" formatCode="_ * #,##0.00_)\ &quot;$&quot;_ ;_ * \(#,##0.00\)\ &quot;$&quot;_ ;_ * &quot;-&quot;??_)\ &quot;$&quot;_ ;_ @_ "/>
      <fill>
        <patternFill patternType="none">
          <fgColor indexed="64"/>
          <bgColor indexed="65"/>
        </patternFill>
      </fill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22"/>
        <color theme="1"/>
        <name val="Calibri"/>
        <scheme val="minor"/>
      </font>
      <numFmt numFmtId="164" formatCode="_ * #,##0.00_)\ &quot;$&quot;_ ;_ * \(#,##0.00\)\ &quot;$&quot;_ ;_ * &quot;-&quot;??_)\ &quot;$&quot;_ ;_ @_ "/>
      <fill>
        <patternFill patternType="none">
          <fgColor indexed="64"/>
          <bgColor indexed="65"/>
        </patternFill>
      </fill>
      <border diagonalUp="0" diagonalDown="0" outline="0">
        <left/>
        <right/>
        <top/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22"/>
        <color theme="1"/>
        <name val="Calibri"/>
        <scheme val="minor"/>
      </font>
      <numFmt numFmtId="164" formatCode="_ * #,##0.00_)\ &quot;$&quot;_ ;_ * \(#,##0.00\)\ &quot;$&quot;_ ;_ * &quot;-&quot;??_)\ &quot;$&quot;_ ;_ @_ "/>
      <fill>
        <patternFill patternType="none">
          <fgColor indexed="64"/>
          <bgColor indexed="65"/>
        </patternFill>
      </fill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/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22"/>
        <color theme="1"/>
        <name val="Calibri"/>
        <scheme val="minor"/>
      </font>
      <numFmt numFmtId="164" formatCode="_ * #,##0.00_)\ &quot;$&quot;_ ;_ * \(#,##0.00\)\ &quot;$&quot;_ ;_ * &quot;-&quot;??_)\ &quot;$&quot;_ ;_ @_ "/>
      <fill>
        <patternFill patternType="none">
          <fgColor indexed="64"/>
          <bgColor indexed="65"/>
        </patternFill>
      </fill>
      <border diagonalUp="0" diagonalDown="0" outline="0">
        <left/>
        <right/>
        <top/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22"/>
        <color theme="1"/>
        <name val="Calibri"/>
        <scheme val="minor"/>
      </font>
      <numFmt numFmtId="164" formatCode="_ * #,##0.00_)\ &quot;$&quot;_ ;_ * \(#,##0.00\)\ &quot;$&quot;_ ;_ * &quot;-&quot;??_)\ &quot;$&quot;_ ;_ @_ "/>
      <fill>
        <patternFill patternType="none">
          <fgColor indexed="64"/>
          <bgColor indexed="65"/>
        </patternFill>
      </fill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22"/>
        <color theme="1"/>
        <name val="Calibri"/>
        <scheme val="minor"/>
      </font>
      <numFmt numFmtId="164" formatCode="_ * #,##0.00_)\ &quot;$&quot;_ ;_ * \(#,##0.00\)\ &quot;$&quot;_ ;_ * &quot;-&quot;??_)\ &quot;$&quot;_ ;_ @_ "/>
      <fill>
        <patternFill patternType="none">
          <fgColor indexed="64"/>
          <bgColor indexed="65"/>
        </patternFill>
      </fill>
      <border diagonalUp="0" diagonalDown="0" outline="0">
        <left/>
        <right/>
        <top/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22"/>
        <color theme="1"/>
        <name val="Calibri"/>
        <scheme val="minor"/>
      </font>
      <numFmt numFmtId="164" formatCode="_ * #,##0.00_)\ &quot;$&quot;_ ;_ * \(#,##0.00\)\ &quot;$&quot;_ ;_ * &quot;-&quot;??_)\ &quot;$&quot;_ ;_ @_ "/>
      <fill>
        <patternFill patternType="none">
          <fgColor indexed="64"/>
          <bgColor indexed="65"/>
        </patternFill>
      </fill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/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22"/>
        <color theme="1"/>
        <name val="Calibri"/>
        <scheme val="minor"/>
      </font>
      <numFmt numFmtId="164" formatCode="_ * #,##0.00_)\ &quot;$&quot;_ ;_ * \(#,##0.00\)\ &quot;$&quot;_ ;_ * &quot;-&quot;??_)\ &quot;$&quot;_ ;_ @_ "/>
      <fill>
        <patternFill patternType="none">
          <fgColor indexed="64"/>
          <bgColor indexed="65"/>
        </patternFill>
      </fill>
      <border diagonalUp="0" diagonalDown="0" outline="0">
        <left/>
        <right/>
        <top/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22"/>
        <color theme="1"/>
        <name val="Calibri"/>
        <scheme val="minor"/>
      </font>
      <numFmt numFmtId="164" formatCode="_ * #,##0.00_)\ &quot;$&quot;_ ;_ * \(#,##0.00\)\ &quot;$&quot;_ ;_ * &quot;-&quot;??_)\ &quot;$&quot;_ ;_ @_ "/>
      <fill>
        <patternFill patternType="none">
          <fgColor indexed="64"/>
          <bgColor indexed="65"/>
        </patternFill>
      </fill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/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22"/>
        <color theme="1"/>
        <name val="Calibri"/>
        <scheme val="minor"/>
      </font>
      <numFmt numFmtId="164" formatCode="_ * #,##0.00_)\ &quot;$&quot;_ ;_ * \(#,##0.00\)\ &quot;$&quot;_ ;_ * &quot;-&quot;??_)\ &quot;$&quot;_ ;_ @_ "/>
      <fill>
        <patternFill patternType="none">
          <fgColor indexed="64"/>
          <bgColor indexed="65"/>
        </patternFill>
      </fill>
      <border diagonalUp="0" diagonalDown="0" outline="0">
        <left/>
        <right/>
        <top/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22"/>
        <color theme="1"/>
        <name val="Calibri"/>
        <scheme val="minor"/>
      </font>
      <numFmt numFmtId="164" formatCode="_ * #,##0.00_)\ &quot;$&quot;_ ;_ * \(#,##0.00\)\ &quot;$&quot;_ ;_ * &quot;-&quot;??_)\ &quot;$&quot;_ ;_ @_ "/>
      <fill>
        <patternFill patternType="none">
          <fgColor indexed="64"/>
          <bgColor indexed="65"/>
        </patternFill>
      </fill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/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22"/>
        <color theme="1"/>
        <name val="Calibri"/>
        <scheme val="minor"/>
      </font>
      <numFmt numFmtId="164" formatCode="_ * #,##0.00_)\ &quot;$&quot;_ ;_ * \(#,##0.00\)\ &quot;$&quot;_ ;_ * &quot;-&quot;??_)\ &quot;$&quot;_ ;_ @_ "/>
      <fill>
        <patternFill patternType="none">
          <fgColor indexed="64"/>
          <bgColor indexed="65"/>
        </patternFill>
      </fill>
      <border diagonalUp="0" diagonalDown="0" outline="0">
        <left/>
        <right/>
        <top/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22"/>
        <color theme="1"/>
        <name val="Calibri"/>
        <scheme val="minor"/>
      </font>
      <numFmt numFmtId="164" formatCode="_ * #,##0.00_)\ &quot;$&quot;_ ;_ * \(#,##0.00\)\ &quot;$&quot;_ ;_ * &quot;-&quot;??_)\ &quot;$&quot;_ ;_ @_ "/>
      <fill>
        <patternFill patternType="none">
          <fgColor indexed="64"/>
          <bgColor indexed="65"/>
        </patternFill>
      </fill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/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22"/>
        <color theme="1"/>
        <name val="Calibri"/>
        <scheme val="minor"/>
      </font>
      <numFmt numFmtId="164" formatCode="_ * #,##0.00_)\ &quot;$&quot;_ ;_ * \(#,##0.00\)\ &quot;$&quot;_ ;_ * &quot;-&quot;??_)\ &quot;$&quot;_ ;_ @_ "/>
      <fill>
        <patternFill patternType="none">
          <fgColor indexed="64"/>
          <bgColor indexed="65"/>
        </patternFill>
      </fill>
      <border diagonalUp="0" diagonalDown="0" outline="0">
        <left/>
        <right/>
        <top/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22"/>
        <color theme="1"/>
        <name val="Calibri"/>
        <scheme val="minor"/>
      </font>
      <numFmt numFmtId="164" formatCode="_ * #,##0.00_)\ &quot;$&quot;_ ;_ * \(#,##0.00\)\ &quot;$&quot;_ ;_ * &quot;-&quot;??_)\ &quot;$&quot;_ ;_ @_ "/>
      <fill>
        <patternFill patternType="none">
          <fgColor indexed="64"/>
          <bgColor indexed="65"/>
        </patternFill>
      </fill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/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22"/>
        <color theme="1"/>
        <name val="Calibri"/>
        <scheme val="minor"/>
      </font>
      <fill>
        <patternFill patternType="none">
          <fgColor indexed="64"/>
          <bgColor indexed="65"/>
        </patternFill>
      </fill>
      <border diagonalUp="0" diagonalDown="0" outline="0">
        <left/>
        <right/>
        <top/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22"/>
        <color theme="1"/>
        <name val="Calibri"/>
        <scheme val="minor"/>
      </font>
      <fill>
        <patternFill patternType="none">
          <fgColor indexed="64"/>
          <bgColor indexed="65"/>
        </patternFill>
      </fill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22"/>
        <color theme="1"/>
        <name val="Calibri"/>
        <scheme val="minor"/>
      </font>
      <fill>
        <patternFill patternType="none">
          <fgColor indexed="64"/>
          <bgColor indexed="65"/>
        </patternFill>
      </fill>
      <alignment horizontal="left" vertical="center" textRotation="0" wrapText="0" indent="0" relativeIndent="0" justifyLastLine="0" shrinkToFit="0" mergeCell="0" readingOrder="0"/>
      <border diagonalUp="0" diagonalDown="0" outline="0">
        <left/>
        <right/>
        <top/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22"/>
        <color theme="1"/>
        <name val="Calibri"/>
        <scheme val="minor"/>
      </font>
      <numFmt numFmtId="170" formatCode="[$-F800]dddd\,\ mmmm\ dd\,\ yyyy"/>
      <fill>
        <patternFill patternType="none">
          <fgColor indexed="64"/>
          <bgColor indexed="65"/>
        </patternFill>
      </fill>
      <alignment horizontal="left" vertical="center" textRotation="0" wrapText="0" indent="0" relativeIndent="0" justifyLastLine="0" shrinkToFit="0" mergeCell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22"/>
        <color theme="1"/>
        <name val="Calibri"/>
        <scheme val="minor"/>
      </font>
      <fill>
        <patternFill patternType="none">
          <fgColor indexed="64"/>
          <bgColor indexed="65"/>
        </patternFill>
      </fill>
      <alignment horizontal="left" vertical="bottom" textRotation="0" wrapText="0" indent="0" relativeIndent="0" justifyLastLine="0" shrinkToFit="0" mergeCell="0" readingOrder="0"/>
      <border diagonalUp="0" diagonalDown="0" outline="0">
        <left/>
        <right/>
        <top/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22"/>
        <color theme="1"/>
        <name val="Calibri"/>
        <scheme val="minor"/>
      </font>
      <fill>
        <patternFill patternType="none">
          <fgColor indexed="64"/>
          <bgColor indexed="65"/>
        </patternFill>
      </fill>
      <alignment horizontal="left" vertical="bottom" textRotation="0" wrapText="0" indent="0" relativeIndent="0" justifyLastLine="0" shrinkToFit="0" mergeCell="0" readingOrder="0"/>
      <border diagonalUp="0" diagonalDown="0">
        <left/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border outline="0">
        <left style="medium">
          <color indexed="64"/>
        </left>
        <right style="medium">
          <color indexed="64"/>
        </right>
        <top style="medium">
          <color indexed="64"/>
        </top>
        <bottom style="thin">
          <color indexed="64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22"/>
        <color theme="1"/>
        <name val="Calibri"/>
        <scheme val="minor"/>
      </font>
      <fill>
        <patternFill patternType="none">
          <fgColor indexed="64"/>
          <bgColor indexed="65"/>
        </patternFill>
      </fill>
    </dxf>
    <dxf>
      <border outline="0">
        <bottom style="thin">
          <color indexed="64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22"/>
        <color theme="1"/>
        <name val="Calibri"/>
        <scheme val="minor"/>
      </font>
      <numFmt numFmtId="164" formatCode="_ * #,##0.00_)\ &quot;$&quot;_ ;_ * \(#,##0.00\)\ &quot;$&quot;_ ;_ * &quot;-&quot;??_)\ &quot;$&quot;_ ;_ @_ "/>
      <fill>
        <patternFill patternType="none">
          <fgColor indexed="64"/>
          <bgColor indexed="65"/>
        </patternFill>
      </fill>
      <alignment horizontal="center" vertical="center" textRotation="0" wrapText="0" indent="0" relativeIndent="0" justifyLastLine="0" shrinkToFit="0" mergeCell="0" readingOrder="0"/>
      <border diagonalUp="0" diagonalDown="0" outline="0">
        <left style="thin">
          <color indexed="64"/>
        </left>
        <right style="thin">
          <color indexed="64"/>
        </right>
        <top/>
        <bottom/>
      </border>
    </dxf>
    <dxf>
      <font>
        <strike val="0"/>
        <outline val="0"/>
        <shadow val="0"/>
        <u val="none"/>
        <vertAlign val="baseline"/>
        <sz val="16"/>
      </font>
      <numFmt numFmtId="169" formatCode="&quot;$&quot;#,##0.00"/>
    </dxf>
    <dxf>
      <font>
        <strike val="0"/>
        <outline val="0"/>
        <shadow val="0"/>
        <u val="none"/>
        <vertAlign val="baseline"/>
        <sz val="16"/>
      </font>
    </dxf>
    <dxf>
      <font>
        <strike val="0"/>
        <outline val="0"/>
        <shadow val="0"/>
        <u val="none"/>
        <vertAlign val="baseline"/>
        <sz val="16"/>
      </font>
    </dxf>
    <dxf>
      <font>
        <strike val="0"/>
        <outline val="0"/>
        <shadow val="0"/>
        <u val="none"/>
        <vertAlign val="baseline"/>
        <sz val="16"/>
      </font>
    </dxf>
    <dxf>
      <font>
        <strike val="0"/>
        <outline val="0"/>
        <shadow val="0"/>
        <u val="none"/>
        <vertAlign val="baseline"/>
        <sz val="16"/>
      </font>
    </dxf>
    <dxf>
      <font>
        <strike val="0"/>
        <outline val="0"/>
        <shadow val="0"/>
        <u val="none"/>
        <vertAlign val="baseline"/>
        <sz val="16"/>
      </font>
      <alignment horizontal="center" textRotation="0" indent="0" relativeIndent="255" justifyLastLine="0" shrinkToFit="0" readingOrder="0"/>
    </dxf>
    <dxf>
      <font>
        <strike val="0"/>
        <outline val="0"/>
        <shadow val="0"/>
        <u val="none"/>
        <vertAlign val="baseline"/>
        <sz val="16"/>
      </font>
    </dxf>
    <dxf>
      <font>
        <strike val="0"/>
        <outline val="0"/>
        <shadow val="0"/>
        <u val="none"/>
        <vertAlign val="baseline"/>
        <sz val="16"/>
      </font>
    </dxf>
    <dxf>
      <font>
        <strike val="0"/>
        <outline val="0"/>
        <shadow val="0"/>
        <u val="none"/>
        <vertAlign val="baseline"/>
        <sz val="16"/>
      </font>
    </dxf>
    <dxf>
      <font>
        <strike val="0"/>
        <outline val="0"/>
        <shadow val="0"/>
        <u val="none"/>
        <vertAlign val="baseline"/>
        <sz val="16"/>
      </font>
    </dxf>
    <dxf>
      <font>
        <strike val="0"/>
        <outline val="0"/>
        <shadow val="0"/>
        <u val="none"/>
        <vertAlign val="baseline"/>
        <sz val="16"/>
      </font>
      <fill>
        <patternFill patternType="none">
          <fgColor indexed="64"/>
          <bgColor indexed="65"/>
        </patternFill>
      </fill>
    </dxf>
    <dxf>
      <border outline="0">
        <left style="medium">
          <color indexed="64"/>
        </left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6"/>
        <color theme="1"/>
        <name val="Cambria"/>
        <scheme val="major"/>
      </font>
      <fill>
        <patternFill>
          <fgColor indexed="64"/>
        </patternFill>
      </fill>
    </dxf>
    <dxf>
      <font>
        <strike val="0"/>
        <outline val="0"/>
        <shadow val="0"/>
        <u val="none"/>
        <vertAlign val="baseline"/>
        <sz val="16"/>
        <color auto="1"/>
      </font>
    </dxf>
  </dxfs>
  <tableStyles count="1" defaultTableStyle="TableStyleMedium9" defaultPivotStyle="PivotStyleLight16">
    <tableStyle name="Style de tableau 1" pivot="0" count="0"/>
  </tableStyles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worksheet" Target="worksheets/sheet13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17" Type="http://schemas.openxmlformats.org/officeDocument/2006/relationships/calcChain" Target="calcChain.xml"/><Relationship Id="rId2" Type="http://schemas.openxmlformats.org/officeDocument/2006/relationships/worksheet" Target="worksheets/sheet2.xml"/><Relationship Id="rId16" Type="http://schemas.openxmlformats.org/officeDocument/2006/relationships/sharedStrings" Target="sharedStrings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5" Type="http://schemas.openxmlformats.org/officeDocument/2006/relationships/worksheet" Target="worksheets/sheet5.xml"/><Relationship Id="rId15" Type="http://schemas.openxmlformats.org/officeDocument/2006/relationships/styles" Target="styles.xml"/><Relationship Id="rId10" Type="http://schemas.openxmlformats.org/officeDocument/2006/relationships/worksheet" Target="worksheets/sheet10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theme" Target="theme/theme1.xml"/></Relationships>
</file>

<file path=xl/tables/table1.xml><?xml version="1.0" encoding="utf-8"?>
<table xmlns="http://schemas.openxmlformats.org/spreadsheetml/2006/main" id="3" name="Tableau3" displayName="Tableau3" ref="A2:K87" totalsRowCount="1" headerRowDxfId="64" dataDxfId="63" totalsRowDxfId="61" tableBorderDxfId="62">
  <autoFilter ref="A2:K86">
    <filterColumn colId="0">
      <filters>
        <filter val="x"/>
        <dateGroupItem year="2014" month="8" dateTimeGrouping="month"/>
      </filters>
    </filterColumn>
    <filterColumn colId="1"/>
    <filterColumn colId="2"/>
    <filterColumn colId="3"/>
    <filterColumn colId="6"/>
  </autoFilter>
  <tableColumns count="11">
    <tableColumn id="1" name="Date" totalsRowLabel="Total" dataDxfId="60" totalsRowDxfId="10"/>
    <tableColumn id="11" name="Trans." dataDxfId="59" totalsRowDxfId="9"/>
    <tableColumn id="9" name="Colonne1" dataDxfId="58" totalsRowDxfId="8"/>
    <tableColumn id="2" name="Description" dataDxfId="57" totalsRowDxfId="7"/>
    <tableColumn id="3" name="Code" dataDxfId="56" totalsRowDxfId="6"/>
    <tableColumn id="4" name=" %" dataDxfId="55" totalsRowDxfId="5"/>
    <tableColumn id="12" name="Colonne3" dataDxfId="11" totalsRowDxfId="4">
      <calculatedColumnFormula>#REF!</calculatedColumnFormula>
    </tableColumn>
    <tableColumn id="5" name="Débit (-)" totalsRowFunction="sum" dataDxfId="54" totalsRowDxfId="3"/>
    <tableColumn id="6" name=" √" dataDxfId="53" totalsRowDxfId="2"/>
    <tableColumn id="7" name="Crédit (+)" totalsRowFunction="sum" dataDxfId="52" totalsRowDxfId="1"/>
    <tableColumn id="8" name="Solde" dataDxfId="51" totalsRowDxfId="0"/>
  </tableColumns>
  <tableStyleInfo name="TableStyleMedium7" showFirstColumn="1" showLastColumn="1" showRowStripes="1" showColumnStripes="0"/>
</table>
</file>

<file path=xl/tables/table2.xml><?xml version="1.0" encoding="utf-8"?>
<table xmlns="http://schemas.openxmlformats.org/spreadsheetml/2006/main" id="4" name="Tableau4" displayName="Tableau4" ref="A2:O14" totalsRowCount="1" headerRowDxfId="50" dataDxfId="48" headerRowBorderDxfId="49" tableBorderDxfId="47">
  <autoFilter ref="A2:O13"/>
  <tableColumns count="15">
    <tableColumn id="1" name="Numéro" totalsRowLabel="Total" dataDxfId="46" totalsRowDxfId="45"/>
    <tableColumn id="2" name="Date" dataDxfId="44" totalsRowDxfId="43"/>
    <tableColumn id="3" name="Description" dataDxfId="42" totalsRowDxfId="41"/>
    <tableColumn id="5" name="JANVIER" totalsRowFunction="custom" dataDxfId="40" totalsRowDxfId="39">
      <totalsRowFormula>SUM(D4:D13)</totalsRowFormula>
    </tableColumn>
    <tableColumn id="6" name="FÉVRIER" totalsRowFunction="custom" dataDxfId="38" totalsRowDxfId="37">
      <totalsRowFormula>SUM(E4:E13)</totalsRowFormula>
    </tableColumn>
    <tableColumn id="7" name="MARS" totalsRowFunction="custom" dataDxfId="36" totalsRowDxfId="35">
      <totalsRowFormula>SUM(F4:F13)</totalsRowFormula>
    </tableColumn>
    <tableColumn id="8" name="AVRIL" totalsRowFunction="custom" dataDxfId="34" totalsRowDxfId="33">
      <totalsRowFormula>SUM(G4:G13)</totalsRowFormula>
    </tableColumn>
    <tableColumn id="9" name="MAI" totalsRowFunction="custom" dataDxfId="32" totalsRowDxfId="31">
      <totalsRowFormula>SUM(H4:H13)</totalsRowFormula>
    </tableColumn>
    <tableColumn id="10" name="JUIN" totalsRowFunction="custom" dataDxfId="30" totalsRowDxfId="29">
      <totalsRowFormula>SUM(I4:I13)</totalsRowFormula>
    </tableColumn>
    <tableColumn id="11" name="JUILLET" totalsRowFunction="custom" dataDxfId="28" totalsRowDxfId="27">
      <totalsRowFormula>SUM(J4:J13)</totalsRowFormula>
    </tableColumn>
    <tableColumn id="12" name="AOÛT" totalsRowFunction="custom" dataDxfId="26" totalsRowDxfId="25">
      <calculatedColumnFormula>Tableau4[[#This Row],[JUILLET]]-Tableau4[[#Totals],[JUILLET]]</calculatedColumnFormula>
      <totalsRowFormula>SUM(K4:K13)</totalsRowFormula>
    </tableColumn>
    <tableColumn id="13" name="SEPTEMBRE" totalsRowFunction="custom" dataDxfId="24" totalsRowDxfId="23">
      <calculatedColumnFormula>Tableau4[[#This Row],[JUILLET]]-Tableau4[[#Totals],[JUILLET]]</calculatedColumnFormula>
      <totalsRowFormula>SUM(L4:L13)</totalsRowFormula>
    </tableColumn>
    <tableColumn id="14" name="OCTOBRE" totalsRowFunction="custom" dataDxfId="22" totalsRowDxfId="21">
      <calculatedColumnFormula>Tableau4[[#This Row],[SEPTEMBRE]]-Tableau4[[#Totals],[SEPTEMBRE]]</calculatedColumnFormula>
      <totalsRowFormula>SUM(M4:M13)</totalsRowFormula>
    </tableColumn>
    <tableColumn id="15" name="NOVEMBRE" totalsRowFunction="custom" dataDxfId="20" totalsRowDxfId="19">
      <calculatedColumnFormula>Tableau4[[#This Row],[OCTOBRE]]-Tableau4[[#Totals],[OCTOBRE]]</calculatedColumnFormula>
      <totalsRowFormula>SUM(N4:N13)</totalsRowFormula>
    </tableColumn>
    <tableColumn id="16" name="DÉCEMBRE" totalsRowFunction="custom" dataDxfId="18" totalsRowDxfId="17">
      <calculatedColumnFormula>Tableau4[[#This Row],[NOVEMBRE]]-Tableau4[[#Totals],[NOVEMBRE]]</calculatedColumnFormula>
      <totalsRowFormula>SUM(O4:O13)</totalsRowFormula>
    </tableColumn>
  </tableColumns>
  <tableStyleInfo name="TableStyleMedium7" showFirstColumn="0" showLastColumn="0" showRowStripes="1" showColumnStripes="0"/>
</table>
</file>

<file path=xl/tables/table3.xml><?xml version="1.0" encoding="utf-8"?>
<table xmlns="http://schemas.openxmlformats.org/spreadsheetml/2006/main" id="1" name="Tableau1" displayName="Tableau1" ref="A3:E216" totalsRowShown="0" headerRowDxfId="16">
  <autoFilter ref="A3:E216">
    <filterColumn colId="1"/>
  </autoFilter>
  <tableColumns count="5">
    <tableColumn id="1" name=" "/>
    <tableColumn id="5" name="Dates" dataDxfId="15"/>
    <tableColumn id="2" name="Colonne1" dataDxfId="14"/>
    <tableColumn id="3" name="Colonne2" dataDxfId="13"/>
    <tableColumn id="4" name="Colonne3" dataDxfId="12"/>
  </tableColumns>
  <tableStyleInfo name="Style de tableau 1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_rels/sheet8.xml.rels><?xml version="1.0" encoding="UTF-8" standalone="yes"?>
<Relationships xmlns="http://schemas.openxmlformats.org/package/2006/relationships"><Relationship Id="rId2" Type="http://schemas.openxmlformats.org/officeDocument/2006/relationships/table" Target="../tables/table1.xml"/><Relationship Id="rId1" Type="http://schemas.openxmlformats.org/officeDocument/2006/relationships/printerSettings" Target="../printerSettings/printerSettings8.bin"/></Relationships>
</file>

<file path=xl/worksheets/_rels/sheet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9.bin"/></Relationships>
</file>

<file path=xl/worksheets/_rels/sheet1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0.bin"/></Relationships>
</file>

<file path=xl/worksheets/_rels/sheet1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1.bin"/></Relationships>
</file>

<file path=xl/worksheets/_rels/sheet12.xml.rels><?xml version="1.0" encoding="UTF-8" standalone="yes"?>
<Relationships xmlns="http://schemas.openxmlformats.org/package/2006/relationships"><Relationship Id="rId1" Type="http://schemas.openxmlformats.org/officeDocument/2006/relationships/table" Target="../tables/table2.xml"/></Relationships>
</file>

<file path=xl/worksheets/_rels/sheet13.xml.rels><?xml version="1.0" encoding="UTF-8" standalone="yes"?>
<Relationships xmlns="http://schemas.openxmlformats.org/package/2006/relationships"><Relationship Id="rId2" Type="http://schemas.openxmlformats.org/officeDocument/2006/relationships/table" Target="../tables/table3.xml"/><Relationship Id="rId1" Type="http://schemas.openxmlformats.org/officeDocument/2006/relationships/printerSettings" Target="../printerSettings/printerSettings12.bin"/></Relationships>
</file>

<file path=xl/worksheets/sheet1.xml><?xml version="1.0" encoding="utf-8"?>
<worksheet xmlns="http://schemas.openxmlformats.org/spreadsheetml/2006/main" xmlns:r="http://schemas.openxmlformats.org/officeDocument/2006/relationships">
  <sheetPr codeName="Feuil1">
    <tabColor rgb="FFFF0000"/>
  </sheetPr>
  <dimension ref="A1:T347"/>
  <sheetViews>
    <sheetView workbookViewId="0">
      <pane xSplit="8" ySplit="8" topLeftCell="I140" activePane="bottomRight" state="frozenSplit"/>
      <selection pane="topRight"/>
      <selection pane="bottomLeft"/>
      <selection pane="bottomRight" activeCell="A7" sqref="A7"/>
    </sheetView>
  </sheetViews>
  <sheetFormatPr baseColWidth="10" defaultColWidth="11.42578125" defaultRowHeight="18"/>
  <cols>
    <col min="1" max="1" width="12.85546875" style="98" customWidth="1"/>
    <col min="2" max="2" width="14.28515625" style="99" customWidth="1"/>
    <col min="3" max="3" width="60.85546875" style="100" customWidth="1"/>
    <col min="4" max="4" width="17.28515625" style="101" customWidth="1"/>
    <col min="5" max="5" width="3.5703125" style="98" customWidth="1"/>
    <col min="6" max="6" width="17.42578125" style="102" customWidth="1"/>
    <col min="7" max="7" width="17.7109375" style="103" customWidth="1"/>
    <col min="8" max="8" width="24.5703125" style="1" customWidth="1"/>
    <col min="9" max="9" width="11.42578125" style="2" customWidth="1"/>
    <col min="10" max="10" width="11.42578125" style="3" customWidth="1"/>
    <col min="11" max="16384" width="11.42578125" style="3"/>
  </cols>
  <sheetData>
    <row r="1" spans="1:20" ht="36.75" customHeight="1">
      <c r="A1" s="643" t="s">
        <v>10</v>
      </c>
      <c r="B1" s="644"/>
      <c r="C1" s="644"/>
      <c r="D1" s="644"/>
      <c r="E1" s="644"/>
      <c r="F1" s="644"/>
      <c r="G1" s="644"/>
      <c r="H1" s="645"/>
    </row>
    <row r="2" spans="1:20" s="10" customFormat="1" ht="24.95" customHeight="1">
      <c r="A2" s="128" t="s">
        <v>5</v>
      </c>
      <c r="B2" s="129" t="s">
        <v>1</v>
      </c>
      <c r="C2" s="130" t="s">
        <v>0</v>
      </c>
      <c r="D2" s="131" t="s">
        <v>2</v>
      </c>
      <c r="E2" s="135" t="s">
        <v>84</v>
      </c>
      <c r="F2" s="131" t="s">
        <v>3</v>
      </c>
      <c r="G2" s="132" t="s">
        <v>4</v>
      </c>
      <c r="H2" s="133" t="s">
        <v>7</v>
      </c>
      <c r="I2" s="4"/>
      <c r="J2" s="5" t="s">
        <v>85</v>
      </c>
      <c r="K2" s="6" t="s">
        <v>85</v>
      </c>
      <c r="L2" s="7"/>
      <c r="M2" s="8"/>
      <c r="N2" s="9"/>
    </row>
    <row r="3" spans="1:20" s="23" customFormat="1" ht="17.25" hidden="1" customHeight="1">
      <c r="A3" s="11"/>
      <c r="B3" s="12"/>
      <c r="C3" s="13"/>
      <c r="D3" s="15"/>
      <c r="E3" s="14"/>
      <c r="F3" s="15" t="s">
        <v>85</v>
      </c>
      <c r="G3" s="16"/>
      <c r="H3" s="17"/>
      <c r="I3" s="18"/>
      <c r="J3" s="19"/>
      <c r="K3" s="6"/>
      <c r="L3" s="19"/>
      <c r="M3" s="20"/>
      <c r="N3" s="19"/>
      <c r="O3" s="21"/>
      <c r="P3" s="22"/>
      <c r="Q3" s="22"/>
      <c r="R3" s="22"/>
      <c r="S3" s="22"/>
      <c r="T3" s="22"/>
    </row>
    <row r="4" spans="1:20" s="110" customFormat="1" ht="18" customHeight="1">
      <c r="A4" s="24"/>
      <c r="B4" s="25" t="s">
        <v>85</v>
      </c>
      <c r="C4" s="26" t="s">
        <v>6</v>
      </c>
      <c r="D4" s="120">
        <v>0</v>
      </c>
      <c r="E4" s="27" t="s">
        <v>85</v>
      </c>
      <c r="F4" s="28">
        <v>0</v>
      </c>
      <c r="G4" s="29">
        <f>IF(AND(ISBLANK(D4),ISBLANK(F4)),"",G3-D4+F4)</f>
        <v>0</v>
      </c>
      <c r="H4" s="134">
        <f>SUM(D9:D35)</f>
        <v>1896.68</v>
      </c>
      <c r="I4" s="104"/>
      <c r="J4" s="105"/>
      <c r="K4" s="106"/>
      <c r="L4" s="107"/>
      <c r="M4" s="108"/>
      <c r="N4" s="107"/>
      <c r="O4" s="109"/>
    </row>
    <row r="5" spans="1:20" s="110" customFormat="1" ht="18" customHeight="1">
      <c r="A5" s="123"/>
      <c r="B5" s="124">
        <v>41821</v>
      </c>
      <c r="C5" s="75" t="s">
        <v>25</v>
      </c>
      <c r="D5" s="125">
        <v>0</v>
      </c>
      <c r="E5" s="59"/>
      <c r="F5" s="126">
        <v>0</v>
      </c>
      <c r="G5" s="29">
        <f t="shared" ref="G5:G68" si="0">IF(AND(ISBLANK(D5),ISBLANK(F5)),"",G4-D5+F5)</f>
        <v>0</v>
      </c>
      <c r="H5" s="54" t="s">
        <v>9</v>
      </c>
      <c r="I5" s="104"/>
      <c r="J5" s="105"/>
      <c r="K5" s="106"/>
      <c r="L5" s="107"/>
      <c r="M5" s="108"/>
      <c r="N5" s="107"/>
      <c r="O5" s="109"/>
    </row>
    <row r="6" spans="1:20" s="32" customFormat="1" ht="18" customHeight="1">
      <c r="A6" s="38" t="s">
        <v>15</v>
      </c>
      <c r="B6" s="39"/>
      <c r="C6" s="40" t="s">
        <v>26</v>
      </c>
      <c r="D6" s="85">
        <f>'GABARIT Celi'!F142</f>
        <v>0</v>
      </c>
      <c r="E6" s="38" t="s">
        <v>85</v>
      </c>
      <c r="F6" s="85">
        <f>'GABARIT Celi'!D142</f>
        <v>0</v>
      </c>
      <c r="G6" s="29">
        <f t="shared" si="0"/>
        <v>0</v>
      </c>
      <c r="H6" s="55">
        <f>1486-H4</f>
        <v>-410.68000000000006</v>
      </c>
      <c r="I6" s="18"/>
      <c r="J6" s="19"/>
      <c r="K6" s="19"/>
      <c r="L6" s="19"/>
      <c r="M6" s="30"/>
      <c r="N6" s="31"/>
    </row>
    <row r="7" spans="1:20" s="32" customFormat="1">
      <c r="A7" s="111" t="s">
        <v>85</v>
      </c>
      <c r="B7" s="112" t="s">
        <v>85</v>
      </c>
      <c r="C7" s="113" t="s">
        <v>20</v>
      </c>
      <c r="D7" s="114">
        <f>'GABARIT Scotia'!F142</f>
        <v>0</v>
      </c>
      <c r="E7" s="115" t="s">
        <v>85</v>
      </c>
      <c r="F7" s="114">
        <f>'GABARIT Scotia'!D142</f>
        <v>0</v>
      </c>
      <c r="G7" s="29">
        <f t="shared" si="0"/>
        <v>0</v>
      </c>
      <c r="H7" s="57" t="s">
        <v>8</v>
      </c>
      <c r="I7" s="18"/>
      <c r="J7" s="19"/>
      <c r="K7" s="37"/>
      <c r="L7" s="37"/>
      <c r="M7" s="30"/>
    </row>
    <row r="8" spans="1:20" s="32" customFormat="1">
      <c r="A8" s="117"/>
      <c r="B8" s="118"/>
      <c r="C8" s="119" t="s">
        <v>22</v>
      </c>
      <c r="D8" s="121">
        <f>'GABARIT Épargne'!F141</f>
        <v>0</v>
      </c>
      <c r="E8" s="33" t="s">
        <v>85</v>
      </c>
      <c r="F8" s="121">
        <f>'GABARIT Épargne'!D141</f>
        <v>0</v>
      </c>
      <c r="G8" s="29">
        <f t="shared" si="0"/>
        <v>0</v>
      </c>
      <c r="H8" s="58">
        <f>SUMPRODUCT((($E4:$E140="X")+($E4:$E140="C")+($E4:$E140="S")+($E4:$E140="CE")+($E4:$E140="E"))*(($F4:$F140)-($D4:$D140)))</f>
        <v>0</v>
      </c>
      <c r="I8" s="18"/>
      <c r="J8" s="19"/>
      <c r="K8" s="37"/>
      <c r="L8" s="37"/>
      <c r="M8" s="30"/>
    </row>
    <row r="9" spans="1:20" s="32" customFormat="1">
      <c r="A9" s="47"/>
      <c r="B9" s="48">
        <v>41821</v>
      </c>
      <c r="C9" s="49" t="s">
        <v>27</v>
      </c>
      <c r="D9" s="50">
        <v>17.079999999999998</v>
      </c>
      <c r="E9" s="47" t="s">
        <v>85</v>
      </c>
      <c r="F9" s="52">
        <v>0</v>
      </c>
      <c r="G9" s="29">
        <f t="shared" si="0"/>
        <v>-17.079999999999998</v>
      </c>
      <c r="H9" s="152"/>
      <c r="I9" s="18"/>
      <c r="J9" s="19"/>
      <c r="K9" s="37"/>
      <c r="L9" s="37"/>
      <c r="M9" s="30"/>
    </row>
    <row r="10" spans="1:20" s="32" customFormat="1">
      <c r="A10" s="47"/>
      <c r="B10" s="48">
        <v>41823</v>
      </c>
      <c r="C10" s="49" t="s">
        <v>28</v>
      </c>
      <c r="D10" s="50">
        <v>35.159999999999997</v>
      </c>
      <c r="E10" s="47" t="s">
        <v>85</v>
      </c>
      <c r="F10" s="51">
        <v>0</v>
      </c>
      <c r="G10" s="29">
        <f t="shared" si="0"/>
        <v>-52.239999999999995</v>
      </c>
      <c r="H10" s="6" t="s">
        <v>85</v>
      </c>
      <c r="I10" s="18"/>
      <c r="J10" s="19"/>
      <c r="K10" s="37"/>
      <c r="L10" s="37"/>
      <c r="M10" s="30"/>
    </row>
    <row r="11" spans="1:20" s="32" customFormat="1">
      <c r="A11" s="47"/>
      <c r="B11" s="48">
        <v>41824</v>
      </c>
      <c r="C11" s="49" t="s">
        <v>29</v>
      </c>
      <c r="D11" s="50">
        <v>71.319999999999993</v>
      </c>
      <c r="E11" s="47" t="s">
        <v>85</v>
      </c>
      <c r="F11" s="52">
        <v>0</v>
      </c>
      <c r="G11" s="29">
        <f t="shared" si="0"/>
        <v>-123.55999999999999</v>
      </c>
      <c r="H11" s="153" t="s">
        <v>85</v>
      </c>
      <c r="I11" s="18"/>
      <c r="J11" s="19"/>
      <c r="K11" s="37"/>
      <c r="L11" s="37"/>
      <c r="M11" s="30"/>
    </row>
    <row r="12" spans="1:20" s="32" customFormat="1">
      <c r="A12" s="47"/>
      <c r="B12" s="48">
        <v>41835</v>
      </c>
      <c r="C12" s="49" t="s">
        <v>31</v>
      </c>
      <c r="D12" s="50">
        <v>70.12</v>
      </c>
      <c r="E12" s="47" t="s">
        <v>85</v>
      </c>
      <c r="F12" s="52">
        <v>0</v>
      </c>
      <c r="G12" s="29">
        <f t="shared" si="0"/>
        <v>-193.68</v>
      </c>
      <c r="H12" s="153" t="s">
        <v>85</v>
      </c>
      <c r="I12" s="18"/>
      <c r="J12" s="19"/>
      <c r="K12" s="37"/>
      <c r="L12" s="37"/>
      <c r="M12" s="30"/>
    </row>
    <row r="13" spans="1:20" s="32" customFormat="1">
      <c r="A13" s="47"/>
      <c r="B13" s="48">
        <v>41837</v>
      </c>
      <c r="C13" s="49" t="s">
        <v>30</v>
      </c>
      <c r="D13" s="50">
        <v>185</v>
      </c>
      <c r="E13" s="47" t="s">
        <v>85</v>
      </c>
      <c r="F13" s="52">
        <v>0</v>
      </c>
      <c r="G13" s="29">
        <f t="shared" si="0"/>
        <v>-378.68</v>
      </c>
      <c r="H13" s="153" t="s">
        <v>85</v>
      </c>
      <c r="I13" s="18"/>
      <c r="J13" s="19"/>
      <c r="K13" s="37"/>
      <c r="L13" s="37"/>
      <c r="M13" s="30"/>
    </row>
    <row r="14" spans="1:20" s="32" customFormat="1">
      <c r="A14" s="47"/>
      <c r="B14" s="48">
        <v>41851</v>
      </c>
      <c r="C14" s="49" t="s">
        <v>30</v>
      </c>
      <c r="D14" s="50">
        <v>185</v>
      </c>
      <c r="E14" s="47" t="s">
        <v>85</v>
      </c>
      <c r="F14" s="52">
        <v>0</v>
      </c>
      <c r="G14" s="29">
        <f t="shared" si="0"/>
        <v>-563.68000000000006</v>
      </c>
      <c r="H14" s="153" t="s">
        <v>85</v>
      </c>
      <c r="I14" s="18"/>
      <c r="J14" s="19"/>
      <c r="K14" s="37"/>
      <c r="L14" s="37"/>
      <c r="M14" s="30"/>
    </row>
    <row r="15" spans="1:20" s="32" customFormat="1">
      <c r="A15" s="47"/>
      <c r="B15" s="48" t="s">
        <v>85</v>
      </c>
      <c r="C15" s="49" t="s">
        <v>32</v>
      </c>
      <c r="D15" s="50">
        <v>400</v>
      </c>
      <c r="E15" s="47" t="s">
        <v>85</v>
      </c>
      <c r="F15" s="52">
        <v>0</v>
      </c>
      <c r="G15" s="29">
        <f t="shared" si="0"/>
        <v>-963.68000000000006</v>
      </c>
      <c r="H15" s="153" t="s">
        <v>85</v>
      </c>
      <c r="I15" s="18"/>
      <c r="J15" s="19"/>
      <c r="K15" s="37"/>
      <c r="L15" s="37"/>
      <c r="M15" s="30"/>
    </row>
    <row r="16" spans="1:20" s="32" customFormat="1">
      <c r="A16" s="47"/>
      <c r="B16" s="48" t="s">
        <v>85</v>
      </c>
      <c r="C16" s="49" t="s">
        <v>33</v>
      </c>
      <c r="D16" s="50">
        <v>80</v>
      </c>
      <c r="E16" s="47" t="s">
        <v>85</v>
      </c>
      <c r="F16" s="52">
        <v>0</v>
      </c>
      <c r="G16" s="29">
        <f t="shared" si="0"/>
        <v>-1043.68</v>
      </c>
      <c r="H16" s="153" t="s">
        <v>85</v>
      </c>
      <c r="I16" s="18"/>
      <c r="J16" s="19"/>
      <c r="K16" s="37"/>
      <c r="L16" s="37"/>
      <c r="M16" s="30"/>
    </row>
    <row r="17" spans="1:13" s="32" customFormat="1">
      <c r="A17" s="47"/>
      <c r="B17" s="48" t="s">
        <v>85</v>
      </c>
      <c r="C17" s="49" t="s">
        <v>34</v>
      </c>
      <c r="D17" s="50">
        <v>80</v>
      </c>
      <c r="E17" s="47" t="s">
        <v>85</v>
      </c>
      <c r="F17" s="52">
        <v>0</v>
      </c>
      <c r="G17" s="29">
        <f t="shared" si="0"/>
        <v>-1123.68</v>
      </c>
      <c r="H17" s="165" t="s">
        <v>85</v>
      </c>
      <c r="I17" s="18"/>
      <c r="J17" s="19"/>
      <c r="K17" s="37"/>
      <c r="L17" s="37"/>
      <c r="M17" s="30"/>
    </row>
    <row r="18" spans="1:13" s="32" customFormat="1">
      <c r="A18" s="47"/>
      <c r="B18" s="48" t="s">
        <v>85</v>
      </c>
      <c r="C18" s="49" t="s">
        <v>35</v>
      </c>
      <c r="D18" s="50">
        <v>50</v>
      </c>
      <c r="E18" s="47" t="s">
        <v>85</v>
      </c>
      <c r="F18" s="52">
        <v>0</v>
      </c>
      <c r="G18" s="29">
        <f t="shared" si="0"/>
        <v>-1173.68</v>
      </c>
      <c r="H18" s="163" t="s">
        <v>85</v>
      </c>
      <c r="I18" s="18"/>
      <c r="J18" s="19"/>
      <c r="K18" s="37"/>
      <c r="L18" s="37"/>
      <c r="M18" s="30"/>
    </row>
    <row r="19" spans="1:13" s="32" customFormat="1">
      <c r="A19" s="47"/>
      <c r="B19" s="48" t="s">
        <v>85</v>
      </c>
      <c r="C19" s="49" t="s">
        <v>36</v>
      </c>
      <c r="D19" s="53">
        <v>100</v>
      </c>
      <c r="E19" s="47" t="s">
        <v>85</v>
      </c>
      <c r="F19" s="52">
        <v>0</v>
      </c>
      <c r="G19" s="29">
        <f t="shared" si="0"/>
        <v>-1273.68</v>
      </c>
      <c r="H19" s="164" t="s">
        <v>85</v>
      </c>
      <c r="I19" s="18"/>
      <c r="J19" s="19"/>
      <c r="K19" s="37"/>
      <c r="L19" s="37"/>
      <c r="M19" s="30"/>
    </row>
    <row r="20" spans="1:13" s="32" customFormat="1">
      <c r="A20" s="47"/>
      <c r="B20" s="48" t="s">
        <v>85</v>
      </c>
      <c r="C20" s="49" t="s">
        <v>37</v>
      </c>
      <c r="D20" s="50">
        <v>50</v>
      </c>
      <c r="E20" s="47" t="s">
        <v>85</v>
      </c>
      <c r="F20" s="52">
        <v>0</v>
      </c>
      <c r="G20" s="29">
        <f t="shared" si="0"/>
        <v>-1323.68</v>
      </c>
      <c r="H20" s="164"/>
      <c r="I20" s="18"/>
      <c r="J20" s="19"/>
      <c r="K20" s="37"/>
      <c r="L20" s="37"/>
      <c r="M20" s="30"/>
    </row>
    <row r="21" spans="1:13" s="32" customFormat="1">
      <c r="A21" s="47"/>
      <c r="B21" s="48" t="s">
        <v>85</v>
      </c>
      <c r="C21" s="49" t="s">
        <v>38</v>
      </c>
      <c r="D21" s="53">
        <v>100</v>
      </c>
      <c r="E21" s="47" t="s">
        <v>85</v>
      </c>
      <c r="F21" s="52">
        <v>0</v>
      </c>
      <c r="G21" s="29">
        <f t="shared" si="0"/>
        <v>-1423.68</v>
      </c>
      <c r="H21" s="163" t="s">
        <v>85</v>
      </c>
      <c r="I21" s="18"/>
      <c r="J21" s="19"/>
      <c r="K21" s="37"/>
      <c r="L21" s="37"/>
      <c r="M21" s="30"/>
    </row>
    <row r="22" spans="1:13" s="32" customFormat="1">
      <c r="A22" s="47"/>
      <c r="B22" s="48" t="s">
        <v>85</v>
      </c>
      <c r="C22" s="49" t="s">
        <v>39</v>
      </c>
      <c r="D22" s="50">
        <v>50</v>
      </c>
      <c r="E22" s="47" t="s">
        <v>85</v>
      </c>
      <c r="F22" s="52">
        <v>0</v>
      </c>
      <c r="G22" s="29">
        <f t="shared" si="0"/>
        <v>-1473.68</v>
      </c>
      <c r="H22" s="163"/>
      <c r="I22" s="18"/>
      <c r="J22" s="19"/>
      <c r="K22" s="37"/>
      <c r="L22" s="37"/>
      <c r="M22" s="30"/>
    </row>
    <row r="23" spans="1:13" s="32" customFormat="1">
      <c r="A23" s="47"/>
      <c r="B23" s="48" t="s">
        <v>85</v>
      </c>
      <c r="C23" s="49" t="s">
        <v>40</v>
      </c>
      <c r="D23" s="53">
        <v>100</v>
      </c>
      <c r="E23" s="47" t="s">
        <v>85</v>
      </c>
      <c r="F23" s="52">
        <v>0</v>
      </c>
      <c r="G23" s="29">
        <f t="shared" si="0"/>
        <v>-1573.68</v>
      </c>
      <c r="H23" s="163"/>
      <c r="I23" s="18"/>
      <c r="J23" s="19"/>
      <c r="K23" s="37"/>
      <c r="L23" s="37"/>
      <c r="M23" s="30"/>
    </row>
    <row r="24" spans="1:13" s="32" customFormat="1">
      <c r="A24" s="47"/>
      <c r="B24" s="48" t="s">
        <v>85</v>
      </c>
      <c r="C24" s="49" t="s">
        <v>41</v>
      </c>
      <c r="D24" s="50">
        <v>50</v>
      </c>
      <c r="E24" s="47" t="s">
        <v>85</v>
      </c>
      <c r="F24" s="52">
        <v>0</v>
      </c>
      <c r="G24" s="29">
        <f t="shared" si="0"/>
        <v>-1623.68</v>
      </c>
      <c r="H24" s="163"/>
      <c r="I24" s="18"/>
      <c r="J24" s="19"/>
      <c r="K24" s="37"/>
      <c r="L24" s="37"/>
      <c r="M24" s="30"/>
    </row>
    <row r="25" spans="1:13" s="32" customFormat="1">
      <c r="A25" s="47"/>
      <c r="B25" s="48" t="s">
        <v>85</v>
      </c>
      <c r="C25" s="49" t="s">
        <v>42</v>
      </c>
      <c r="D25" s="53">
        <v>100</v>
      </c>
      <c r="E25" s="47" t="s">
        <v>85</v>
      </c>
      <c r="F25" s="52">
        <v>0</v>
      </c>
      <c r="G25" s="29">
        <f t="shared" si="0"/>
        <v>-1723.68</v>
      </c>
      <c r="H25" s="163"/>
      <c r="I25" s="18"/>
      <c r="J25" s="19"/>
      <c r="K25" s="37"/>
      <c r="L25" s="37"/>
      <c r="M25" s="30"/>
    </row>
    <row r="26" spans="1:13" s="32" customFormat="1">
      <c r="A26" s="47"/>
      <c r="B26" s="48" t="s">
        <v>85</v>
      </c>
      <c r="C26" s="49" t="s">
        <v>43</v>
      </c>
      <c r="D26" s="50">
        <v>50</v>
      </c>
      <c r="E26" s="47" t="s">
        <v>85</v>
      </c>
      <c r="F26" s="52">
        <v>0</v>
      </c>
      <c r="G26" s="29">
        <f t="shared" si="0"/>
        <v>-1773.68</v>
      </c>
      <c r="H26" s="163"/>
      <c r="I26" s="18"/>
      <c r="J26" s="19"/>
      <c r="K26" s="37"/>
      <c r="L26" s="37"/>
      <c r="M26" s="30"/>
    </row>
    <row r="27" spans="1:13" s="32" customFormat="1">
      <c r="A27" s="47"/>
      <c r="B27" s="48" t="s">
        <v>85</v>
      </c>
      <c r="C27" s="49" t="s">
        <v>44</v>
      </c>
      <c r="D27" s="53">
        <v>10</v>
      </c>
      <c r="E27" s="47" t="s">
        <v>85</v>
      </c>
      <c r="F27" s="52">
        <v>0</v>
      </c>
      <c r="G27" s="29">
        <f t="shared" si="0"/>
        <v>-1783.68</v>
      </c>
      <c r="H27" s="163"/>
      <c r="I27" s="18"/>
      <c r="J27" s="19"/>
      <c r="K27" s="37"/>
      <c r="L27" s="37"/>
      <c r="M27" s="30"/>
    </row>
    <row r="28" spans="1:13" s="32" customFormat="1">
      <c r="A28" s="47"/>
      <c r="B28" s="48" t="s">
        <v>85</v>
      </c>
      <c r="C28" s="49" t="s">
        <v>45</v>
      </c>
      <c r="D28" s="53">
        <v>3</v>
      </c>
      <c r="E28" s="47" t="s">
        <v>85</v>
      </c>
      <c r="F28" s="52">
        <v>0</v>
      </c>
      <c r="G28" s="29">
        <f t="shared" si="0"/>
        <v>-1786.68</v>
      </c>
      <c r="H28" s="163"/>
      <c r="I28" s="18"/>
      <c r="J28" s="19"/>
      <c r="K28" s="37"/>
      <c r="L28" s="37"/>
      <c r="M28" s="30"/>
    </row>
    <row r="29" spans="1:13" s="32" customFormat="1">
      <c r="A29" s="47"/>
      <c r="B29" s="48" t="s">
        <v>85</v>
      </c>
      <c r="C29" s="49" t="s">
        <v>46</v>
      </c>
      <c r="D29" s="53">
        <v>45</v>
      </c>
      <c r="E29" s="47" t="s">
        <v>85</v>
      </c>
      <c r="F29" s="52">
        <v>0</v>
      </c>
      <c r="G29" s="29">
        <f t="shared" si="0"/>
        <v>-1831.68</v>
      </c>
      <c r="H29" s="163"/>
      <c r="I29" s="18"/>
      <c r="J29" s="19"/>
      <c r="K29" s="37"/>
      <c r="L29" s="37"/>
      <c r="M29" s="30"/>
    </row>
    <row r="30" spans="1:13" s="32" customFormat="1">
      <c r="A30" s="47"/>
      <c r="B30" s="48" t="s">
        <v>85</v>
      </c>
      <c r="C30" s="49" t="s">
        <v>47</v>
      </c>
      <c r="D30" s="53">
        <v>5</v>
      </c>
      <c r="E30" s="47" t="s">
        <v>85</v>
      </c>
      <c r="F30" s="52">
        <v>0</v>
      </c>
      <c r="G30" s="29">
        <f t="shared" si="0"/>
        <v>-1836.68</v>
      </c>
      <c r="H30" s="163"/>
      <c r="I30" s="18"/>
      <c r="J30" s="19"/>
      <c r="K30" s="37"/>
      <c r="L30" s="37"/>
      <c r="M30" s="30"/>
    </row>
    <row r="31" spans="1:13" s="32" customFormat="1">
      <c r="A31" s="47"/>
      <c r="B31" s="48" t="s">
        <v>85</v>
      </c>
      <c r="C31" s="49" t="s">
        <v>48</v>
      </c>
      <c r="D31" s="53">
        <v>60</v>
      </c>
      <c r="E31" s="47" t="s">
        <v>85</v>
      </c>
      <c r="F31" s="52">
        <v>0</v>
      </c>
      <c r="G31" s="29">
        <f t="shared" si="0"/>
        <v>-1896.68</v>
      </c>
      <c r="H31" s="163"/>
      <c r="I31" s="18"/>
      <c r="J31" s="18" t="s">
        <v>85</v>
      </c>
      <c r="K31" s="6" t="s">
        <v>85</v>
      </c>
      <c r="L31" s="18" t="s">
        <v>85</v>
      </c>
      <c r="M31" s="30"/>
    </row>
    <row r="32" spans="1:13" s="32" customFormat="1">
      <c r="A32" s="47"/>
      <c r="B32" s="48" t="s">
        <v>85</v>
      </c>
      <c r="C32" s="49" t="s">
        <v>85</v>
      </c>
      <c r="D32" s="53">
        <v>0</v>
      </c>
      <c r="E32" s="47" t="s">
        <v>85</v>
      </c>
      <c r="F32" s="52">
        <v>0</v>
      </c>
      <c r="G32" s="29">
        <f t="shared" si="0"/>
        <v>-1896.68</v>
      </c>
      <c r="H32" s="163"/>
      <c r="I32" s="18"/>
      <c r="J32" s="18"/>
      <c r="K32" s="18"/>
      <c r="L32" s="18"/>
      <c r="M32" s="30"/>
    </row>
    <row r="33" spans="1:14" s="32" customFormat="1">
      <c r="A33" s="47"/>
      <c r="B33" s="48" t="s">
        <v>85</v>
      </c>
      <c r="C33" s="49" t="s">
        <v>85</v>
      </c>
      <c r="D33" s="53">
        <v>0</v>
      </c>
      <c r="E33" s="47" t="s">
        <v>85</v>
      </c>
      <c r="F33" s="52">
        <v>0</v>
      </c>
      <c r="G33" s="29">
        <f t="shared" si="0"/>
        <v>-1896.68</v>
      </c>
      <c r="H33" s="163"/>
      <c r="I33" s="18"/>
      <c r="J33" s="56"/>
      <c r="K33" s="18"/>
      <c r="L33" s="18"/>
      <c r="M33" s="30"/>
    </row>
    <row r="34" spans="1:14" s="32" customFormat="1">
      <c r="A34" s="47"/>
      <c r="B34" s="48" t="s">
        <v>85</v>
      </c>
      <c r="C34" s="49" t="s">
        <v>85</v>
      </c>
      <c r="D34" s="53">
        <v>0</v>
      </c>
      <c r="E34" s="47" t="s">
        <v>85</v>
      </c>
      <c r="F34" s="52">
        <v>0</v>
      </c>
      <c r="G34" s="29">
        <f t="shared" si="0"/>
        <v>-1896.68</v>
      </c>
      <c r="H34" s="163"/>
      <c r="I34" s="56"/>
      <c r="J34" s="56" t="s">
        <v>85</v>
      </c>
      <c r="K34" s="56" t="s">
        <v>85</v>
      </c>
      <c r="L34" s="37"/>
      <c r="M34" s="30"/>
    </row>
    <row r="35" spans="1:14" s="32" customFormat="1">
      <c r="A35" s="47"/>
      <c r="B35" s="48" t="s">
        <v>85</v>
      </c>
      <c r="C35" s="49" t="s">
        <v>85</v>
      </c>
      <c r="D35" s="53">
        <v>0</v>
      </c>
      <c r="E35" s="47" t="s">
        <v>85</v>
      </c>
      <c r="F35" s="52">
        <v>0</v>
      </c>
      <c r="G35" s="29">
        <f t="shared" si="0"/>
        <v>-1896.68</v>
      </c>
      <c r="H35" s="163"/>
      <c r="I35" s="56"/>
      <c r="J35" s="37"/>
      <c r="K35" s="37"/>
      <c r="L35" s="37"/>
      <c r="M35" s="30"/>
    </row>
    <row r="36" spans="1:14" s="32" customFormat="1">
      <c r="A36" s="59"/>
      <c r="B36" s="60" t="s">
        <v>85</v>
      </c>
      <c r="C36" s="61" t="s">
        <v>85</v>
      </c>
      <c r="D36" s="62">
        <v>0</v>
      </c>
      <c r="E36" s="59" t="s">
        <v>85</v>
      </c>
      <c r="F36" s="63">
        <v>0</v>
      </c>
      <c r="G36" s="29">
        <f t="shared" si="0"/>
        <v>-1896.68</v>
      </c>
      <c r="H36" s="153"/>
      <c r="I36" s="56"/>
      <c r="J36" s="37"/>
      <c r="K36" s="37"/>
      <c r="L36" s="37"/>
      <c r="M36" s="30"/>
    </row>
    <row r="37" spans="1:14" s="32" customFormat="1">
      <c r="A37" s="64" t="s">
        <v>85</v>
      </c>
      <c r="B37" s="65" t="s">
        <v>85</v>
      </c>
      <c r="C37" s="66" t="s">
        <v>85</v>
      </c>
      <c r="D37" s="67">
        <v>0</v>
      </c>
      <c r="E37" s="64" t="s">
        <v>85</v>
      </c>
      <c r="F37" s="68">
        <v>0</v>
      </c>
      <c r="G37" s="29">
        <f t="shared" si="0"/>
        <v>-1896.68</v>
      </c>
      <c r="H37" s="153"/>
      <c r="I37" s="56"/>
      <c r="J37" s="37"/>
      <c r="K37" s="37"/>
      <c r="L37" s="37"/>
      <c r="M37" s="70"/>
    </row>
    <row r="38" spans="1:14" s="32" customFormat="1">
      <c r="A38" s="59" t="s">
        <v>85</v>
      </c>
      <c r="B38" s="60" t="s">
        <v>85</v>
      </c>
      <c r="C38" s="61" t="s">
        <v>85</v>
      </c>
      <c r="D38" s="71">
        <v>0</v>
      </c>
      <c r="E38" s="59" t="s">
        <v>85</v>
      </c>
      <c r="F38" s="72">
        <v>0</v>
      </c>
      <c r="G38" s="29">
        <f t="shared" si="0"/>
        <v>-1896.68</v>
      </c>
      <c r="H38" s="153"/>
      <c r="I38" s="56"/>
      <c r="J38" s="37"/>
      <c r="K38" s="37"/>
      <c r="L38" s="37"/>
      <c r="M38" s="37"/>
      <c r="N38" s="30"/>
    </row>
    <row r="39" spans="1:14" s="32" customFormat="1">
      <c r="A39" s="64"/>
      <c r="B39" s="65" t="s">
        <v>85</v>
      </c>
      <c r="C39" s="66" t="s">
        <v>85</v>
      </c>
      <c r="D39" s="73">
        <v>0</v>
      </c>
      <c r="E39" s="64" t="s">
        <v>85</v>
      </c>
      <c r="F39" s="68">
        <v>0</v>
      </c>
      <c r="G39" s="29">
        <f t="shared" si="0"/>
        <v>-1896.68</v>
      </c>
      <c r="H39" s="153" t="s">
        <v>85</v>
      </c>
      <c r="I39" s="56"/>
      <c r="J39" s="37"/>
      <c r="K39" s="37"/>
      <c r="L39" s="37"/>
      <c r="M39" s="37"/>
      <c r="N39" s="30"/>
    </row>
    <row r="40" spans="1:14" s="32" customFormat="1">
      <c r="A40" s="59"/>
      <c r="B40" s="60" t="s">
        <v>85</v>
      </c>
      <c r="C40" s="61" t="s">
        <v>85</v>
      </c>
      <c r="D40" s="71">
        <v>0</v>
      </c>
      <c r="E40" s="59" t="s">
        <v>85</v>
      </c>
      <c r="F40" s="63">
        <v>0</v>
      </c>
      <c r="G40" s="29">
        <f t="shared" si="0"/>
        <v>-1896.68</v>
      </c>
      <c r="H40" s="18" t="s">
        <v>85</v>
      </c>
      <c r="I40" s="56"/>
      <c r="J40" s="37"/>
      <c r="K40" s="37"/>
      <c r="L40" s="37"/>
      <c r="M40" s="37"/>
      <c r="N40" s="30"/>
    </row>
    <row r="41" spans="1:14" s="32" customFormat="1">
      <c r="A41" s="64"/>
      <c r="B41" s="65" t="s">
        <v>85</v>
      </c>
      <c r="C41" s="66" t="s">
        <v>85</v>
      </c>
      <c r="D41" s="73">
        <v>0</v>
      </c>
      <c r="E41" s="64" t="s">
        <v>85</v>
      </c>
      <c r="F41" s="68">
        <v>0</v>
      </c>
      <c r="G41" s="29">
        <f t="shared" si="0"/>
        <v>-1896.68</v>
      </c>
      <c r="H41" s="153"/>
      <c r="I41" s="56"/>
      <c r="J41" s="37"/>
      <c r="K41" s="37"/>
      <c r="L41" s="37"/>
      <c r="M41" s="37"/>
      <c r="N41" s="30"/>
    </row>
    <row r="42" spans="1:14" s="32" customFormat="1">
      <c r="A42" s="59"/>
      <c r="B42" s="74" t="s">
        <v>85</v>
      </c>
      <c r="C42" s="75" t="s">
        <v>85</v>
      </c>
      <c r="D42" s="71">
        <v>0</v>
      </c>
      <c r="E42" s="59" t="s">
        <v>85</v>
      </c>
      <c r="F42" s="63">
        <v>0</v>
      </c>
      <c r="G42" s="29">
        <f t="shared" si="0"/>
        <v>-1896.68</v>
      </c>
      <c r="H42" s="153"/>
      <c r="I42" s="56"/>
      <c r="J42" s="37"/>
      <c r="K42" s="37"/>
      <c r="L42" s="37"/>
      <c r="M42" s="37"/>
      <c r="N42" s="30"/>
    </row>
    <row r="43" spans="1:14" s="32" customFormat="1">
      <c r="A43" s="64"/>
      <c r="B43" s="76" t="s">
        <v>85</v>
      </c>
      <c r="C43" s="66" t="s">
        <v>85</v>
      </c>
      <c r="D43" s="73">
        <v>0</v>
      </c>
      <c r="E43" s="64" t="s">
        <v>85</v>
      </c>
      <c r="F43" s="68">
        <v>0</v>
      </c>
      <c r="G43" s="29">
        <f t="shared" si="0"/>
        <v>-1896.68</v>
      </c>
      <c r="H43" s="153"/>
      <c r="I43" s="56"/>
      <c r="J43" s="37"/>
      <c r="K43" s="37"/>
      <c r="L43" s="37"/>
      <c r="M43" s="37"/>
      <c r="N43" s="30"/>
    </row>
    <row r="44" spans="1:14" s="32" customFormat="1">
      <c r="A44" s="59"/>
      <c r="B44" s="74" t="s">
        <v>85</v>
      </c>
      <c r="C44" s="77" t="s">
        <v>85</v>
      </c>
      <c r="D44" s="71">
        <v>0</v>
      </c>
      <c r="E44" s="59" t="s">
        <v>85</v>
      </c>
      <c r="F44" s="63">
        <v>0</v>
      </c>
      <c r="G44" s="29">
        <f t="shared" si="0"/>
        <v>-1896.68</v>
      </c>
      <c r="H44" s="153"/>
      <c r="I44" s="56"/>
      <c r="J44" s="37"/>
      <c r="K44" s="37"/>
      <c r="L44" s="37"/>
      <c r="M44" s="37"/>
      <c r="N44" s="30"/>
    </row>
    <row r="45" spans="1:14" s="32" customFormat="1">
      <c r="A45" s="64"/>
      <c r="B45" s="76" t="s">
        <v>85</v>
      </c>
      <c r="C45" s="66" t="s">
        <v>85</v>
      </c>
      <c r="D45" s="73">
        <v>0</v>
      </c>
      <c r="E45" s="64" t="s">
        <v>85</v>
      </c>
      <c r="F45" s="68">
        <v>0</v>
      </c>
      <c r="G45" s="29">
        <f t="shared" si="0"/>
        <v>-1896.68</v>
      </c>
      <c r="H45" s="153"/>
      <c r="I45" s="56"/>
      <c r="J45" s="37"/>
      <c r="K45" s="37"/>
      <c r="L45" s="37"/>
      <c r="M45" s="37"/>
      <c r="N45" s="30"/>
    </row>
    <row r="46" spans="1:14" s="32" customFormat="1">
      <c r="A46" s="59"/>
      <c r="B46" s="74" t="s">
        <v>85</v>
      </c>
      <c r="C46" s="61" t="s">
        <v>85</v>
      </c>
      <c r="D46" s="71">
        <v>0</v>
      </c>
      <c r="E46" s="59" t="s">
        <v>85</v>
      </c>
      <c r="F46" s="63">
        <v>0</v>
      </c>
      <c r="G46" s="29">
        <f t="shared" si="0"/>
        <v>-1896.68</v>
      </c>
      <c r="H46" s="153"/>
      <c r="I46" s="56"/>
      <c r="J46" s="37"/>
      <c r="K46" s="37"/>
      <c r="L46" s="37"/>
      <c r="M46" s="37"/>
      <c r="N46" s="30"/>
    </row>
    <row r="47" spans="1:14" s="32" customFormat="1">
      <c r="A47" s="64"/>
      <c r="B47" s="76" t="s">
        <v>85</v>
      </c>
      <c r="C47" s="66" t="s">
        <v>85</v>
      </c>
      <c r="D47" s="73">
        <v>0</v>
      </c>
      <c r="E47" s="64" t="s">
        <v>85</v>
      </c>
      <c r="F47" s="68">
        <v>0</v>
      </c>
      <c r="G47" s="29">
        <f t="shared" si="0"/>
        <v>-1896.68</v>
      </c>
      <c r="H47" s="153"/>
      <c r="I47" s="56"/>
      <c r="J47" s="37"/>
      <c r="K47" s="37"/>
      <c r="L47" s="37"/>
      <c r="M47" s="37"/>
      <c r="N47" s="30"/>
    </row>
    <row r="48" spans="1:14" s="32" customFormat="1">
      <c r="A48" s="59"/>
      <c r="B48" s="74" t="s">
        <v>85</v>
      </c>
      <c r="C48" s="61" t="s">
        <v>85</v>
      </c>
      <c r="D48" s="71">
        <v>0</v>
      </c>
      <c r="E48" s="59" t="s">
        <v>85</v>
      </c>
      <c r="F48" s="63">
        <v>0</v>
      </c>
      <c r="G48" s="29">
        <f t="shared" si="0"/>
        <v>-1896.68</v>
      </c>
      <c r="H48" s="153"/>
      <c r="I48" s="56"/>
      <c r="J48" s="37"/>
      <c r="K48" s="37"/>
      <c r="L48" s="37"/>
      <c r="M48" s="37"/>
      <c r="N48" s="30"/>
    </row>
    <row r="49" spans="1:14" s="32" customFormat="1">
      <c r="A49" s="64"/>
      <c r="B49" s="76" t="s">
        <v>85</v>
      </c>
      <c r="C49" s="66" t="s">
        <v>85</v>
      </c>
      <c r="D49" s="73">
        <v>0</v>
      </c>
      <c r="E49" s="64" t="s">
        <v>85</v>
      </c>
      <c r="F49" s="68">
        <v>0</v>
      </c>
      <c r="G49" s="29">
        <f t="shared" si="0"/>
        <v>-1896.68</v>
      </c>
      <c r="H49" s="153"/>
      <c r="I49" s="56"/>
      <c r="J49" s="37"/>
      <c r="K49" s="37"/>
      <c r="L49" s="37"/>
      <c r="M49" s="37"/>
      <c r="N49" s="30"/>
    </row>
    <row r="50" spans="1:14" s="32" customFormat="1">
      <c r="A50" s="59"/>
      <c r="B50" s="74" t="s">
        <v>85</v>
      </c>
      <c r="C50" s="61" t="s">
        <v>85</v>
      </c>
      <c r="D50" s="71">
        <v>0</v>
      </c>
      <c r="E50" s="59" t="s">
        <v>85</v>
      </c>
      <c r="F50" s="63">
        <v>0</v>
      </c>
      <c r="G50" s="29">
        <f t="shared" si="0"/>
        <v>-1896.68</v>
      </c>
      <c r="H50" s="153"/>
      <c r="I50" s="56"/>
      <c r="J50" s="37"/>
      <c r="K50" s="37"/>
      <c r="L50" s="37"/>
      <c r="M50" s="37"/>
      <c r="N50" s="30"/>
    </row>
    <row r="51" spans="1:14" s="32" customFormat="1">
      <c r="A51" s="64" t="s">
        <v>85</v>
      </c>
      <c r="B51" s="76" t="s">
        <v>85</v>
      </c>
      <c r="C51" s="66" t="s">
        <v>85</v>
      </c>
      <c r="D51" s="73">
        <v>0</v>
      </c>
      <c r="E51" s="64" t="s">
        <v>85</v>
      </c>
      <c r="F51" s="68">
        <v>0</v>
      </c>
      <c r="G51" s="29">
        <f t="shared" si="0"/>
        <v>-1896.68</v>
      </c>
      <c r="H51" s="153"/>
      <c r="I51" s="56"/>
      <c r="J51" s="37"/>
      <c r="K51" s="37"/>
      <c r="L51" s="37"/>
      <c r="M51" s="37"/>
      <c r="N51" s="30"/>
    </row>
    <row r="52" spans="1:14" s="32" customFormat="1">
      <c r="A52" s="59"/>
      <c r="B52" s="74" t="s">
        <v>85</v>
      </c>
      <c r="C52" s="61" t="s">
        <v>85</v>
      </c>
      <c r="D52" s="71">
        <v>0</v>
      </c>
      <c r="E52" s="59" t="s">
        <v>85</v>
      </c>
      <c r="F52" s="63">
        <v>0</v>
      </c>
      <c r="G52" s="29">
        <f t="shared" si="0"/>
        <v>-1896.68</v>
      </c>
      <c r="H52" s="153"/>
      <c r="I52" s="56"/>
      <c r="J52" s="37"/>
      <c r="K52" s="37"/>
      <c r="L52" s="37"/>
      <c r="M52" s="37"/>
      <c r="N52" s="30"/>
    </row>
    <row r="53" spans="1:14" s="32" customFormat="1">
      <c r="A53" s="64"/>
      <c r="B53" s="76" t="s">
        <v>85</v>
      </c>
      <c r="C53" s="66" t="s">
        <v>85</v>
      </c>
      <c r="D53" s="73">
        <v>0</v>
      </c>
      <c r="E53" s="64" t="s">
        <v>85</v>
      </c>
      <c r="F53" s="68">
        <v>0</v>
      </c>
      <c r="G53" s="29">
        <f t="shared" si="0"/>
        <v>-1896.68</v>
      </c>
      <c r="H53" s="153"/>
      <c r="I53" s="56"/>
      <c r="J53" s="37"/>
      <c r="K53" s="37"/>
      <c r="L53" s="37"/>
      <c r="M53" s="37"/>
      <c r="N53" s="30"/>
    </row>
    <row r="54" spans="1:14" s="32" customFormat="1">
      <c r="A54" s="59"/>
      <c r="B54" s="74" t="s">
        <v>85</v>
      </c>
      <c r="C54" s="61" t="s">
        <v>85</v>
      </c>
      <c r="D54" s="71">
        <v>0</v>
      </c>
      <c r="E54" s="59" t="s">
        <v>85</v>
      </c>
      <c r="F54" s="63">
        <v>0</v>
      </c>
      <c r="G54" s="29">
        <f t="shared" si="0"/>
        <v>-1896.68</v>
      </c>
      <c r="H54" s="153"/>
      <c r="I54" s="56"/>
      <c r="J54" s="37"/>
      <c r="K54" s="37"/>
      <c r="L54" s="37"/>
      <c r="M54" s="37"/>
      <c r="N54" s="30"/>
    </row>
    <row r="55" spans="1:14" s="32" customFormat="1">
      <c r="A55" s="64"/>
      <c r="B55" s="76" t="s">
        <v>85</v>
      </c>
      <c r="C55" s="66" t="s">
        <v>85</v>
      </c>
      <c r="D55" s="73">
        <v>0</v>
      </c>
      <c r="E55" s="64" t="s">
        <v>85</v>
      </c>
      <c r="F55" s="68">
        <v>0</v>
      </c>
      <c r="G55" s="29">
        <f t="shared" si="0"/>
        <v>-1896.68</v>
      </c>
      <c r="H55" s="153"/>
      <c r="I55" s="56"/>
      <c r="J55" s="37"/>
      <c r="K55" s="37"/>
      <c r="L55" s="37"/>
      <c r="M55" s="37"/>
      <c r="N55" s="30"/>
    </row>
    <row r="56" spans="1:14" s="32" customFormat="1">
      <c r="A56" s="59" t="s">
        <v>85</v>
      </c>
      <c r="B56" s="74" t="s">
        <v>85</v>
      </c>
      <c r="C56" s="61" t="s">
        <v>85</v>
      </c>
      <c r="D56" s="71">
        <v>0</v>
      </c>
      <c r="E56" s="59" t="s">
        <v>85</v>
      </c>
      <c r="F56" s="63">
        <v>0</v>
      </c>
      <c r="G56" s="29">
        <f t="shared" si="0"/>
        <v>-1896.68</v>
      </c>
      <c r="H56" s="153"/>
      <c r="I56" s="56"/>
      <c r="J56" s="37"/>
      <c r="K56" s="37"/>
      <c r="L56" s="37"/>
      <c r="M56" s="37"/>
      <c r="N56" s="30"/>
    </row>
    <row r="57" spans="1:14" s="32" customFormat="1">
      <c r="A57" s="64" t="s">
        <v>85</v>
      </c>
      <c r="B57" s="76" t="s">
        <v>85</v>
      </c>
      <c r="C57" s="66" t="s">
        <v>85</v>
      </c>
      <c r="D57" s="73">
        <v>0</v>
      </c>
      <c r="E57" s="64" t="s">
        <v>85</v>
      </c>
      <c r="F57" s="68">
        <v>0</v>
      </c>
      <c r="G57" s="29">
        <f t="shared" si="0"/>
        <v>-1896.68</v>
      </c>
      <c r="H57" s="153"/>
      <c r="I57" s="56"/>
      <c r="J57" s="37"/>
      <c r="K57" s="37"/>
      <c r="L57" s="37"/>
      <c r="M57" s="37"/>
      <c r="N57" s="30"/>
    </row>
    <row r="58" spans="1:14" s="32" customFormat="1">
      <c r="A58" s="59" t="s">
        <v>85</v>
      </c>
      <c r="B58" s="74" t="s">
        <v>85</v>
      </c>
      <c r="C58" s="61" t="s">
        <v>85</v>
      </c>
      <c r="D58" s="71">
        <v>0</v>
      </c>
      <c r="E58" s="59" t="s">
        <v>85</v>
      </c>
      <c r="F58" s="63">
        <v>0</v>
      </c>
      <c r="G58" s="29">
        <f t="shared" si="0"/>
        <v>-1896.68</v>
      </c>
      <c r="H58" s="153"/>
      <c r="I58" s="56"/>
      <c r="J58" s="37"/>
      <c r="K58" s="37"/>
      <c r="L58" s="37"/>
      <c r="M58" s="37"/>
      <c r="N58" s="30"/>
    </row>
    <row r="59" spans="1:14" s="32" customFormat="1">
      <c r="A59" s="64"/>
      <c r="B59" s="76" t="s">
        <v>85</v>
      </c>
      <c r="C59" s="66" t="s">
        <v>85</v>
      </c>
      <c r="D59" s="78">
        <v>0</v>
      </c>
      <c r="E59" s="64" t="s">
        <v>85</v>
      </c>
      <c r="F59" s="79">
        <v>0</v>
      </c>
      <c r="G59" s="29">
        <f t="shared" si="0"/>
        <v>-1896.68</v>
      </c>
      <c r="H59" s="153"/>
      <c r="I59" s="56"/>
      <c r="J59" s="37"/>
      <c r="K59" s="37"/>
      <c r="L59" s="37"/>
      <c r="M59" s="37"/>
      <c r="N59" s="30"/>
    </row>
    <row r="60" spans="1:14" s="32" customFormat="1">
      <c r="A60" s="80" t="s">
        <v>85</v>
      </c>
      <c r="B60" s="60" t="s">
        <v>85</v>
      </c>
      <c r="C60" s="61" t="s">
        <v>85</v>
      </c>
      <c r="D60" s="62">
        <v>0</v>
      </c>
      <c r="E60" s="59" t="s">
        <v>85</v>
      </c>
      <c r="F60" s="63">
        <v>0</v>
      </c>
      <c r="G60" s="29">
        <f t="shared" si="0"/>
        <v>-1896.68</v>
      </c>
      <c r="H60" s="153" t="s">
        <v>85</v>
      </c>
      <c r="I60" s="56" t="s">
        <v>85</v>
      </c>
      <c r="J60" s="37"/>
      <c r="K60" s="37"/>
      <c r="L60" s="37"/>
      <c r="M60" s="37"/>
      <c r="N60" s="30"/>
    </row>
    <row r="61" spans="1:14" s="32" customFormat="1">
      <c r="A61" s="81" t="s">
        <v>85</v>
      </c>
      <c r="B61" s="82" t="s">
        <v>85</v>
      </c>
      <c r="C61" s="66" t="s">
        <v>85</v>
      </c>
      <c r="D61" s="83">
        <v>0</v>
      </c>
      <c r="E61" s="64" t="s">
        <v>85</v>
      </c>
      <c r="F61" s="68">
        <v>0</v>
      </c>
      <c r="G61" s="29">
        <f t="shared" si="0"/>
        <v>-1896.68</v>
      </c>
      <c r="H61" s="153"/>
      <c r="I61" s="56"/>
      <c r="J61" s="37"/>
      <c r="K61" s="37"/>
      <c r="L61" s="37"/>
      <c r="M61" s="37"/>
      <c r="N61" s="30"/>
    </row>
    <row r="62" spans="1:14" s="32" customFormat="1">
      <c r="A62" s="59" t="s">
        <v>85</v>
      </c>
      <c r="B62" s="60" t="s">
        <v>85</v>
      </c>
      <c r="C62" s="61" t="s">
        <v>85</v>
      </c>
      <c r="D62" s="62">
        <v>0</v>
      </c>
      <c r="E62" s="59" t="s">
        <v>85</v>
      </c>
      <c r="F62" s="63">
        <v>0</v>
      </c>
      <c r="G62" s="29">
        <f t="shared" si="0"/>
        <v>-1896.68</v>
      </c>
      <c r="H62" s="153"/>
      <c r="I62" s="56"/>
      <c r="J62" s="37"/>
      <c r="K62" s="37"/>
      <c r="L62" s="37"/>
      <c r="M62" s="37"/>
      <c r="N62" s="30"/>
    </row>
    <row r="63" spans="1:14" s="32" customFormat="1">
      <c r="A63" s="27" t="s">
        <v>85</v>
      </c>
      <c r="B63" s="82" t="s">
        <v>85</v>
      </c>
      <c r="C63" s="66" t="s">
        <v>85</v>
      </c>
      <c r="D63" s="83">
        <v>0</v>
      </c>
      <c r="E63" s="64" t="s">
        <v>85</v>
      </c>
      <c r="F63" s="68">
        <v>0</v>
      </c>
      <c r="G63" s="29">
        <f t="shared" si="0"/>
        <v>-1896.68</v>
      </c>
      <c r="H63" s="153"/>
      <c r="I63" s="56"/>
      <c r="J63" s="37"/>
      <c r="K63" s="37"/>
      <c r="L63" s="37"/>
      <c r="M63" s="37"/>
      <c r="N63" s="30"/>
    </row>
    <row r="64" spans="1:14" s="32" customFormat="1">
      <c r="A64" s="59" t="s">
        <v>85</v>
      </c>
      <c r="B64" s="60" t="s">
        <v>85</v>
      </c>
      <c r="C64" s="61" t="s">
        <v>85</v>
      </c>
      <c r="D64" s="62">
        <v>0</v>
      </c>
      <c r="E64" s="59" t="s">
        <v>85</v>
      </c>
      <c r="F64" s="63">
        <v>0</v>
      </c>
      <c r="G64" s="29">
        <f t="shared" si="0"/>
        <v>-1896.68</v>
      </c>
      <c r="H64" s="153"/>
      <c r="I64" s="56"/>
      <c r="J64" s="37"/>
      <c r="K64" s="37"/>
      <c r="L64" s="37"/>
      <c r="M64" s="37"/>
      <c r="N64" s="30"/>
    </row>
    <row r="65" spans="1:14" s="32" customFormat="1">
      <c r="A65" s="64"/>
      <c r="B65" s="65" t="s">
        <v>85</v>
      </c>
      <c r="C65" s="66" t="s">
        <v>85</v>
      </c>
      <c r="D65" s="67">
        <v>0</v>
      </c>
      <c r="E65" s="64" t="s">
        <v>85</v>
      </c>
      <c r="F65" s="68">
        <v>0</v>
      </c>
      <c r="G65" s="29">
        <f t="shared" si="0"/>
        <v>-1896.68</v>
      </c>
      <c r="H65" s="153"/>
      <c r="I65" s="56"/>
      <c r="J65" s="37"/>
      <c r="K65" s="37"/>
      <c r="L65" s="37"/>
      <c r="M65" s="37"/>
      <c r="N65" s="30"/>
    </row>
    <row r="66" spans="1:14" s="32" customFormat="1">
      <c r="A66" s="59"/>
      <c r="B66" s="60" t="s">
        <v>85</v>
      </c>
      <c r="C66" s="61" t="s">
        <v>85</v>
      </c>
      <c r="D66" s="71">
        <v>0</v>
      </c>
      <c r="E66" s="59" t="s">
        <v>85</v>
      </c>
      <c r="F66" s="72">
        <v>0</v>
      </c>
      <c r="G66" s="29">
        <f t="shared" si="0"/>
        <v>-1896.68</v>
      </c>
      <c r="H66" s="153"/>
      <c r="I66" s="56"/>
      <c r="J66" s="37"/>
      <c r="K66" s="37"/>
      <c r="L66" s="37"/>
      <c r="M66" s="37"/>
      <c r="N66" s="30"/>
    </row>
    <row r="67" spans="1:14">
      <c r="A67" s="64"/>
      <c r="B67" s="65" t="s">
        <v>85</v>
      </c>
      <c r="C67" s="66" t="s">
        <v>85</v>
      </c>
      <c r="D67" s="73">
        <v>0</v>
      </c>
      <c r="E67" s="64" t="s">
        <v>85</v>
      </c>
      <c r="F67" s="68">
        <v>0</v>
      </c>
      <c r="G67" s="29">
        <f t="shared" si="0"/>
        <v>-1896.68</v>
      </c>
      <c r="H67" s="153"/>
      <c r="I67" s="56"/>
      <c r="J67" s="37"/>
      <c r="K67" s="37"/>
      <c r="L67" s="37"/>
      <c r="M67" s="37"/>
    </row>
    <row r="68" spans="1:14">
      <c r="A68" s="59"/>
      <c r="B68" s="60" t="s">
        <v>85</v>
      </c>
      <c r="C68" s="61" t="s">
        <v>85</v>
      </c>
      <c r="D68" s="71">
        <v>0</v>
      </c>
      <c r="E68" s="59" t="s">
        <v>85</v>
      </c>
      <c r="F68" s="63">
        <v>0</v>
      </c>
      <c r="G68" s="29">
        <f t="shared" si="0"/>
        <v>-1896.68</v>
      </c>
      <c r="H68" s="153"/>
      <c r="I68" s="56"/>
      <c r="J68" s="37"/>
      <c r="K68" s="37"/>
      <c r="L68" s="37"/>
      <c r="M68" s="37"/>
    </row>
    <row r="69" spans="1:14">
      <c r="A69" s="64"/>
      <c r="B69" s="65" t="s">
        <v>85</v>
      </c>
      <c r="C69" s="66" t="s">
        <v>85</v>
      </c>
      <c r="D69" s="73">
        <v>0</v>
      </c>
      <c r="E69" s="64" t="s">
        <v>85</v>
      </c>
      <c r="F69" s="68">
        <v>0</v>
      </c>
      <c r="G69" s="29">
        <f t="shared" ref="G69:G132" si="1">IF(AND(ISBLANK(D69),ISBLANK(F69)),"",G68-D69+F69)</f>
        <v>-1896.68</v>
      </c>
      <c r="H69" s="153"/>
      <c r="I69" s="56"/>
      <c r="J69" s="37"/>
      <c r="K69" s="37"/>
      <c r="L69" s="37"/>
      <c r="M69" s="37"/>
    </row>
    <row r="70" spans="1:14">
      <c r="A70" s="59"/>
      <c r="B70" s="74" t="s">
        <v>85</v>
      </c>
      <c r="C70" s="61" t="s">
        <v>85</v>
      </c>
      <c r="D70" s="71">
        <v>0</v>
      </c>
      <c r="E70" s="59" t="s">
        <v>85</v>
      </c>
      <c r="F70" s="63">
        <v>0</v>
      </c>
      <c r="G70" s="29">
        <f t="shared" si="1"/>
        <v>-1896.68</v>
      </c>
      <c r="H70" s="153"/>
      <c r="I70" s="56"/>
      <c r="J70" s="37"/>
      <c r="K70" s="37"/>
      <c r="L70" s="37"/>
      <c r="M70" s="37"/>
    </row>
    <row r="71" spans="1:14">
      <c r="A71" s="64"/>
      <c r="B71" s="76" t="s">
        <v>85</v>
      </c>
      <c r="C71" s="66" t="s">
        <v>85</v>
      </c>
      <c r="D71" s="73">
        <v>0</v>
      </c>
      <c r="E71" s="64" t="s">
        <v>85</v>
      </c>
      <c r="F71" s="68">
        <v>0</v>
      </c>
      <c r="G71" s="29">
        <f t="shared" si="1"/>
        <v>-1896.68</v>
      </c>
      <c r="H71" s="153"/>
      <c r="I71" s="56"/>
      <c r="J71" s="37"/>
      <c r="K71" s="37"/>
      <c r="L71" s="37"/>
      <c r="M71" s="37"/>
    </row>
    <row r="72" spans="1:14">
      <c r="A72" s="59"/>
      <c r="B72" s="74" t="s">
        <v>85</v>
      </c>
      <c r="C72" s="61" t="s">
        <v>85</v>
      </c>
      <c r="D72" s="71">
        <v>0</v>
      </c>
      <c r="E72" s="59" t="s">
        <v>85</v>
      </c>
      <c r="F72" s="63">
        <v>0</v>
      </c>
      <c r="G72" s="29">
        <f t="shared" si="1"/>
        <v>-1896.68</v>
      </c>
      <c r="H72" s="153"/>
      <c r="I72" s="56"/>
      <c r="J72" s="37"/>
      <c r="K72" s="37"/>
      <c r="L72" s="37"/>
      <c r="M72" s="37"/>
    </row>
    <row r="73" spans="1:14">
      <c r="A73" s="64"/>
      <c r="B73" s="76" t="s">
        <v>85</v>
      </c>
      <c r="C73" s="66" t="s">
        <v>85</v>
      </c>
      <c r="D73" s="73">
        <v>0</v>
      </c>
      <c r="E73" s="64" t="s">
        <v>85</v>
      </c>
      <c r="F73" s="68">
        <v>0</v>
      </c>
      <c r="G73" s="29">
        <f t="shared" si="1"/>
        <v>-1896.68</v>
      </c>
      <c r="H73" s="153"/>
      <c r="I73" s="56"/>
      <c r="J73" s="37"/>
      <c r="K73" s="37"/>
      <c r="L73" s="37"/>
      <c r="M73" s="37"/>
    </row>
    <row r="74" spans="1:14">
      <c r="A74" s="59" t="s">
        <v>85</v>
      </c>
      <c r="B74" s="74" t="s">
        <v>85</v>
      </c>
      <c r="C74" s="61" t="s">
        <v>85</v>
      </c>
      <c r="D74" s="71">
        <v>0</v>
      </c>
      <c r="E74" s="59" t="s">
        <v>85</v>
      </c>
      <c r="F74" s="63">
        <v>0</v>
      </c>
      <c r="G74" s="29">
        <f t="shared" si="1"/>
        <v>-1896.68</v>
      </c>
      <c r="H74" s="153"/>
      <c r="I74" s="56"/>
      <c r="J74" s="37"/>
      <c r="K74" s="37"/>
      <c r="L74" s="37"/>
      <c r="M74" s="37"/>
    </row>
    <row r="75" spans="1:14">
      <c r="A75" s="64" t="s">
        <v>85</v>
      </c>
      <c r="B75" s="76" t="s">
        <v>85</v>
      </c>
      <c r="C75" s="66" t="s">
        <v>85</v>
      </c>
      <c r="D75" s="73">
        <v>0</v>
      </c>
      <c r="E75" s="64" t="s">
        <v>85</v>
      </c>
      <c r="F75" s="68">
        <v>0</v>
      </c>
      <c r="G75" s="29">
        <f t="shared" si="1"/>
        <v>-1896.68</v>
      </c>
      <c r="H75" s="153"/>
      <c r="I75" s="56"/>
      <c r="J75" s="37"/>
      <c r="K75" s="37"/>
      <c r="L75" s="37"/>
      <c r="M75" s="37"/>
    </row>
    <row r="76" spans="1:14">
      <c r="A76" s="59" t="s">
        <v>85</v>
      </c>
      <c r="B76" s="74" t="s">
        <v>85</v>
      </c>
      <c r="C76" s="61" t="s">
        <v>85</v>
      </c>
      <c r="D76" s="71">
        <v>0</v>
      </c>
      <c r="E76" s="59" t="s">
        <v>85</v>
      </c>
      <c r="F76" s="63">
        <v>0</v>
      </c>
      <c r="G76" s="29">
        <f t="shared" si="1"/>
        <v>-1896.68</v>
      </c>
      <c r="H76" s="153"/>
      <c r="I76" s="56"/>
      <c r="J76" s="37"/>
      <c r="K76" s="37"/>
      <c r="L76" s="37"/>
      <c r="M76" s="37"/>
    </row>
    <row r="77" spans="1:14">
      <c r="A77" s="64"/>
      <c r="B77" s="76" t="s">
        <v>85</v>
      </c>
      <c r="C77" s="66" t="s">
        <v>85</v>
      </c>
      <c r="D77" s="73">
        <v>0</v>
      </c>
      <c r="E77" s="64" t="s">
        <v>85</v>
      </c>
      <c r="F77" s="68">
        <v>0</v>
      </c>
      <c r="G77" s="29">
        <f t="shared" si="1"/>
        <v>-1896.68</v>
      </c>
      <c r="H77" s="153"/>
      <c r="I77" s="56"/>
      <c r="J77" s="37"/>
      <c r="K77" s="37"/>
      <c r="L77" s="37"/>
      <c r="M77" s="37"/>
    </row>
    <row r="78" spans="1:14">
      <c r="A78" s="59"/>
      <c r="B78" s="74" t="s">
        <v>85</v>
      </c>
      <c r="C78" s="61" t="s">
        <v>85</v>
      </c>
      <c r="D78" s="71">
        <v>0</v>
      </c>
      <c r="E78" s="59" t="s">
        <v>85</v>
      </c>
      <c r="F78" s="63">
        <v>0</v>
      </c>
      <c r="G78" s="29">
        <f t="shared" si="1"/>
        <v>-1896.68</v>
      </c>
      <c r="H78" s="153"/>
      <c r="I78" s="56"/>
      <c r="J78" s="37"/>
      <c r="K78" s="37"/>
      <c r="L78" s="37"/>
      <c r="M78" s="37"/>
    </row>
    <row r="79" spans="1:14">
      <c r="A79" s="64"/>
      <c r="B79" s="76" t="s">
        <v>85</v>
      </c>
      <c r="C79" s="66" t="s">
        <v>85</v>
      </c>
      <c r="D79" s="73">
        <v>0</v>
      </c>
      <c r="E79" s="64" t="s">
        <v>85</v>
      </c>
      <c r="F79" s="68">
        <v>0</v>
      </c>
      <c r="G79" s="29">
        <f t="shared" si="1"/>
        <v>-1896.68</v>
      </c>
      <c r="H79" s="153"/>
      <c r="I79" s="56"/>
      <c r="J79" s="37"/>
      <c r="K79" s="37"/>
      <c r="L79" s="37"/>
      <c r="M79" s="37"/>
    </row>
    <row r="80" spans="1:14">
      <c r="A80" s="59"/>
      <c r="B80" s="74" t="s">
        <v>85</v>
      </c>
      <c r="C80" s="61" t="s">
        <v>85</v>
      </c>
      <c r="D80" s="71">
        <v>0</v>
      </c>
      <c r="E80" s="59" t="s">
        <v>85</v>
      </c>
      <c r="F80" s="63">
        <v>0</v>
      </c>
      <c r="G80" s="29">
        <f t="shared" si="1"/>
        <v>-1896.68</v>
      </c>
      <c r="H80" s="153"/>
      <c r="I80" s="56"/>
      <c r="J80" s="37"/>
      <c r="K80" s="37"/>
      <c r="L80" s="37"/>
      <c r="M80" s="37"/>
    </row>
    <row r="81" spans="1:13">
      <c r="A81" s="64"/>
      <c r="B81" s="76" t="s">
        <v>85</v>
      </c>
      <c r="C81" s="66" t="s">
        <v>85</v>
      </c>
      <c r="D81" s="73">
        <v>0</v>
      </c>
      <c r="E81" s="64" t="s">
        <v>85</v>
      </c>
      <c r="F81" s="68">
        <v>0</v>
      </c>
      <c r="G81" s="29">
        <f t="shared" si="1"/>
        <v>-1896.68</v>
      </c>
      <c r="H81" s="153"/>
      <c r="I81" s="56"/>
      <c r="J81" s="37"/>
      <c r="K81" s="37"/>
      <c r="L81" s="37"/>
      <c r="M81" s="37"/>
    </row>
    <row r="82" spans="1:13">
      <c r="A82" s="59"/>
      <c r="B82" s="74" t="s">
        <v>85</v>
      </c>
      <c r="C82" s="61" t="s">
        <v>85</v>
      </c>
      <c r="D82" s="71">
        <v>0</v>
      </c>
      <c r="E82" s="59" t="s">
        <v>85</v>
      </c>
      <c r="F82" s="63">
        <v>0</v>
      </c>
      <c r="G82" s="29">
        <f t="shared" si="1"/>
        <v>-1896.68</v>
      </c>
      <c r="H82" s="153"/>
      <c r="I82" s="56"/>
      <c r="J82" s="37"/>
      <c r="K82" s="37"/>
      <c r="L82" s="37"/>
      <c r="M82" s="37"/>
    </row>
    <row r="83" spans="1:13">
      <c r="A83" s="64"/>
      <c r="B83" s="76" t="s">
        <v>85</v>
      </c>
      <c r="C83" s="66" t="s">
        <v>85</v>
      </c>
      <c r="D83" s="73">
        <v>0</v>
      </c>
      <c r="E83" s="64" t="s">
        <v>85</v>
      </c>
      <c r="F83" s="68">
        <v>0</v>
      </c>
      <c r="G83" s="29">
        <f t="shared" si="1"/>
        <v>-1896.68</v>
      </c>
      <c r="H83" s="153"/>
      <c r="I83" s="56"/>
      <c r="J83" s="37"/>
      <c r="K83" s="37"/>
      <c r="L83" s="37"/>
      <c r="M83" s="37"/>
    </row>
    <row r="84" spans="1:13">
      <c r="A84" s="80" t="s">
        <v>85</v>
      </c>
      <c r="B84" s="60" t="s">
        <v>85</v>
      </c>
      <c r="C84" s="61" t="s">
        <v>85</v>
      </c>
      <c r="D84" s="62">
        <v>0</v>
      </c>
      <c r="E84" s="59" t="s">
        <v>85</v>
      </c>
      <c r="F84" s="63">
        <v>0</v>
      </c>
      <c r="G84" s="29">
        <f t="shared" si="1"/>
        <v>-1896.68</v>
      </c>
      <c r="H84" s="153"/>
      <c r="I84" s="56"/>
      <c r="J84" s="37"/>
      <c r="K84" s="37"/>
      <c r="L84" s="37"/>
      <c r="M84" s="37"/>
    </row>
    <row r="85" spans="1:13">
      <c r="A85" s="81" t="s">
        <v>85</v>
      </c>
      <c r="B85" s="82" t="s">
        <v>85</v>
      </c>
      <c r="C85" s="66" t="s">
        <v>85</v>
      </c>
      <c r="D85" s="83">
        <v>0</v>
      </c>
      <c r="E85" s="64" t="s">
        <v>85</v>
      </c>
      <c r="F85" s="68">
        <v>0</v>
      </c>
      <c r="G85" s="29">
        <f t="shared" si="1"/>
        <v>-1896.68</v>
      </c>
      <c r="H85" s="153"/>
      <c r="I85" s="56"/>
      <c r="J85" s="37"/>
      <c r="K85" s="37"/>
      <c r="L85" s="37"/>
      <c r="M85" s="37"/>
    </row>
    <row r="86" spans="1:13">
      <c r="A86" s="59" t="s">
        <v>85</v>
      </c>
      <c r="B86" s="60" t="s">
        <v>85</v>
      </c>
      <c r="C86" s="61" t="s">
        <v>85</v>
      </c>
      <c r="D86" s="62">
        <v>0</v>
      </c>
      <c r="E86" s="59" t="s">
        <v>85</v>
      </c>
      <c r="F86" s="63">
        <v>0</v>
      </c>
      <c r="G86" s="29">
        <f t="shared" si="1"/>
        <v>-1896.68</v>
      </c>
      <c r="H86" s="153"/>
      <c r="I86" s="56"/>
      <c r="J86" s="37"/>
      <c r="K86" s="37"/>
      <c r="L86" s="37"/>
      <c r="M86" s="37"/>
    </row>
    <row r="87" spans="1:13">
      <c r="A87" s="27"/>
      <c r="B87" s="82" t="s">
        <v>85</v>
      </c>
      <c r="C87" s="66" t="s">
        <v>85</v>
      </c>
      <c r="D87" s="83">
        <v>0</v>
      </c>
      <c r="E87" s="64" t="s">
        <v>85</v>
      </c>
      <c r="F87" s="68">
        <v>0</v>
      </c>
      <c r="G87" s="29">
        <f t="shared" si="1"/>
        <v>-1896.68</v>
      </c>
      <c r="H87" s="153"/>
      <c r="I87" s="56"/>
      <c r="J87" s="37"/>
      <c r="K87" s="37"/>
      <c r="L87" s="37"/>
      <c r="M87" s="37"/>
    </row>
    <row r="88" spans="1:13">
      <c r="A88" s="59"/>
      <c r="B88" s="60" t="s">
        <v>85</v>
      </c>
      <c r="C88" s="61" t="s">
        <v>85</v>
      </c>
      <c r="D88" s="62">
        <v>0</v>
      </c>
      <c r="E88" s="59" t="s">
        <v>85</v>
      </c>
      <c r="F88" s="63">
        <v>0</v>
      </c>
      <c r="G88" s="29">
        <f t="shared" si="1"/>
        <v>-1896.68</v>
      </c>
      <c r="H88" s="153"/>
      <c r="I88" s="56"/>
      <c r="J88" s="37"/>
      <c r="K88" s="37"/>
      <c r="L88" s="37"/>
      <c r="M88" s="37"/>
    </row>
    <row r="89" spans="1:13">
      <c r="A89" s="64"/>
      <c r="B89" s="65" t="s">
        <v>85</v>
      </c>
      <c r="C89" s="66" t="s">
        <v>85</v>
      </c>
      <c r="D89" s="67">
        <v>0</v>
      </c>
      <c r="E89" s="64" t="s">
        <v>85</v>
      </c>
      <c r="F89" s="68">
        <v>0</v>
      </c>
      <c r="G89" s="29">
        <f t="shared" si="1"/>
        <v>-1896.68</v>
      </c>
      <c r="H89" s="153"/>
      <c r="I89" s="56"/>
      <c r="J89" s="37"/>
      <c r="K89" s="37"/>
      <c r="L89" s="37"/>
      <c r="M89" s="37"/>
    </row>
    <row r="90" spans="1:13">
      <c r="A90" s="59"/>
      <c r="B90" s="60" t="s">
        <v>85</v>
      </c>
      <c r="C90" s="61" t="s">
        <v>85</v>
      </c>
      <c r="D90" s="71">
        <v>0</v>
      </c>
      <c r="E90" s="59" t="s">
        <v>85</v>
      </c>
      <c r="F90" s="72">
        <v>0</v>
      </c>
      <c r="G90" s="29">
        <f t="shared" si="1"/>
        <v>-1896.68</v>
      </c>
      <c r="H90" s="153"/>
      <c r="I90" s="56"/>
      <c r="J90" s="37"/>
      <c r="K90" s="37"/>
      <c r="L90" s="37"/>
      <c r="M90" s="37"/>
    </row>
    <row r="91" spans="1:13">
      <c r="A91" s="64"/>
      <c r="B91" s="65" t="s">
        <v>85</v>
      </c>
      <c r="C91" s="66" t="s">
        <v>85</v>
      </c>
      <c r="D91" s="73">
        <v>0</v>
      </c>
      <c r="E91" s="64" t="s">
        <v>85</v>
      </c>
      <c r="F91" s="68">
        <v>0</v>
      </c>
      <c r="G91" s="29">
        <f t="shared" si="1"/>
        <v>-1896.68</v>
      </c>
      <c r="H91" s="153"/>
      <c r="I91" s="56"/>
      <c r="J91" s="37"/>
      <c r="K91" s="37"/>
      <c r="L91" s="37"/>
      <c r="M91" s="37"/>
    </row>
    <row r="92" spans="1:13">
      <c r="A92" s="59"/>
      <c r="B92" s="60" t="s">
        <v>85</v>
      </c>
      <c r="C92" s="61" t="s">
        <v>85</v>
      </c>
      <c r="D92" s="71">
        <v>0</v>
      </c>
      <c r="E92" s="59" t="s">
        <v>85</v>
      </c>
      <c r="F92" s="63">
        <v>0</v>
      </c>
      <c r="G92" s="29">
        <f t="shared" si="1"/>
        <v>-1896.68</v>
      </c>
      <c r="H92" s="153"/>
      <c r="I92" s="56"/>
      <c r="J92" s="37"/>
      <c r="K92" s="37"/>
      <c r="L92" s="37"/>
      <c r="M92" s="37"/>
    </row>
    <row r="93" spans="1:13">
      <c r="A93" s="64"/>
      <c r="B93" s="65" t="s">
        <v>85</v>
      </c>
      <c r="C93" s="66" t="s">
        <v>85</v>
      </c>
      <c r="D93" s="73">
        <v>0</v>
      </c>
      <c r="E93" s="64" t="s">
        <v>85</v>
      </c>
      <c r="F93" s="68">
        <v>0</v>
      </c>
      <c r="G93" s="29">
        <f t="shared" si="1"/>
        <v>-1896.68</v>
      </c>
      <c r="H93" s="153"/>
      <c r="I93" s="56"/>
      <c r="J93" s="37"/>
      <c r="K93" s="37"/>
      <c r="L93" s="37"/>
      <c r="M93" s="37"/>
    </row>
    <row r="94" spans="1:13">
      <c r="A94" s="59"/>
      <c r="B94" s="74" t="s">
        <v>85</v>
      </c>
      <c r="C94" s="61" t="s">
        <v>85</v>
      </c>
      <c r="D94" s="71">
        <v>0</v>
      </c>
      <c r="E94" s="59" t="s">
        <v>85</v>
      </c>
      <c r="F94" s="63">
        <v>0</v>
      </c>
      <c r="G94" s="29">
        <f t="shared" si="1"/>
        <v>-1896.68</v>
      </c>
      <c r="H94" s="153"/>
      <c r="I94" s="56"/>
      <c r="J94" s="37"/>
      <c r="K94" s="37"/>
      <c r="L94" s="37"/>
      <c r="M94" s="37"/>
    </row>
    <row r="95" spans="1:13">
      <c r="A95" s="64"/>
      <c r="B95" s="76" t="s">
        <v>85</v>
      </c>
      <c r="C95" s="66" t="s">
        <v>85</v>
      </c>
      <c r="D95" s="73">
        <v>0</v>
      </c>
      <c r="E95" s="64" t="s">
        <v>85</v>
      </c>
      <c r="F95" s="68">
        <v>0</v>
      </c>
      <c r="G95" s="29">
        <f t="shared" si="1"/>
        <v>-1896.68</v>
      </c>
      <c r="H95" s="153"/>
      <c r="I95" s="56"/>
      <c r="J95" s="37"/>
      <c r="K95" s="37"/>
      <c r="L95" s="37"/>
      <c r="M95" s="37"/>
    </row>
    <row r="96" spans="1:13">
      <c r="A96" s="59"/>
      <c r="B96" s="74" t="s">
        <v>85</v>
      </c>
      <c r="C96" s="61" t="s">
        <v>85</v>
      </c>
      <c r="D96" s="71">
        <v>0</v>
      </c>
      <c r="E96" s="59" t="s">
        <v>85</v>
      </c>
      <c r="F96" s="63">
        <v>0</v>
      </c>
      <c r="G96" s="29">
        <f t="shared" si="1"/>
        <v>-1896.68</v>
      </c>
      <c r="H96" s="153"/>
      <c r="I96" s="56"/>
      <c r="J96" s="37"/>
      <c r="K96" s="37"/>
      <c r="L96" s="37"/>
      <c r="M96" s="37"/>
    </row>
    <row r="97" spans="1:13">
      <c r="A97" s="64" t="s">
        <v>85</v>
      </c>
      <c r="B97" s="76" t="s">
        <v>85</v>
      </c>
      <c r="C97" s="66" t="s">
        <v>85</v>
      </c>
      <c r="D97" s="73">
        <v>0</v>
      </c>
      <c r="E97" s="64" t="s">
        <v>85</v>
      </c>
      <c r="F97" s="68">
        <v>0</v>
      </c>
      <c r="G97" s="29">
        <f t="shared" si="1"/>
        <v>-1896.68</v>
      </c>
      <c r="H97" s="153"/>
      <c r="I97" s="56"/>
      <c r="J97" s="37"/>
      <c r="K97" s="37"/>
      <c r="L97" s="37"/>
      <c r="M97" s="37"/>
    </row>
    <row r="98" spans="1:13">
      <c r="A98" s="59"/>
      <c r="B98" s="74" t="s">
        <v>85</v>
      </c>
      <c r="C98" s="61" t="s">
        <v>85</v>
      </c>
      <c r="D98" s="71">
        <v>0</v>
      </c>
      <c r="E98" s="59" t="s">
        <v>85</v>
      </c>
      <c r="F98" s="63">
        <v>0</v>
      </c>
      <c r="G98" s="29">
        <f t="shared" si="1"/>
        <v>-1896.68</v>
      </c>
      <c r="H98" s="153"/>
      <c r="I98" s="56"/>
      <c r="J98" s="37"/>
      <c r="K98" s="37"/>
      <c r="L98" s="37"/>
      <c r="M98" s="37"/>
    </row>
    <row r="99" spans="1:13">
      <c r="A99" s="64"/>
      <c r="B99" s="76" t="s">
        <v>85</v>
      </c>
      <c r="C99" s="66" t="s">
        <v>85</v>
      </c>
      <c r="D99" s="73">
        <v>0</v>
      </c>
      <c r="E99" s="64" t="s">
        <v>85</v>
      </c>
      <c r="F99" s="68">
        <v>0</v>
      </c>
      <c r="G99" s="29">
        <f t="shared" si="1"/>
        <v>-1896.68</v>
      </c>
      <c r="H99" s="153"/>
      <c r="I99" s="56"/>
      <c r="J99" s="37"/>
      <c r="K99" s="37"/>
      <c r="L99" s="37"/>
      <c r="M99" s="37"/>
    </row>
    <row r="100" spans="1:13">
      <c r="A100" s="59"/>
      <c r="B100" s="74" t="s">
        <v>85</v>
      </c>
      <c r="C100" s="61" t="s">
        <v>85</v>
      </c>
      <c r="D100" s="71">
        <v>0</v>
      </c>
      <c r="E100" s="59" t="s">
        <v>85</v>
      </c>
      <c r="F100" s="63">
        <v>0</v>
      </c>
      <c r="G100" s="29">
        <f t="shared" si="1"/>
        <v>-1896.68</v>
      </c>
      <c r="H100" s="153"/>
      <c r="I100" s="56"/>
      <c r="J100" s="37"/>
      <c r="K100" s="37"/>
      <c r="L100" s="37"/>
      <c r="M100" s="37"/>
    </row>
    <row r="101" spans="1:13">
      <c r="A101" s="64"/>
      <c r="B101" s="76" t="s">
        <v>85</v>
      </c>
      <c r="C101" s="66" t="s">
        <v>85</v>
      </c>
      <c r="D101" s="73">
        <v>0</v>
      </c>
      <c r="E101" s="64" t="s">
        <v>85</v>
      </c>
      <c r="F101" s="68">
        <v>0</v>
      </c>
      <c r="G101" s="29">
        <f t="shared" si="1"/>
        <v>-1896.68</v>
      </c>
      <c r="H101" s="153"/>
      <c r="I101" s="56"/>
      <c r="J101" s="37"/>
      <c r="K101" s="37"/>
      <c r="L101" s="37"/>
      <c r="M101" s="37"/>
    </row>
    <row r="102" spans="1:13">
      <c r="A102" s="59"/>
      <c r="B102" s="74" t="s">
        <v>85</v>
      </c>
      <c r="C102" s="61" t="s">
        <v>85</v>
      </c>
      <c r="D102" s="71">
        <v>0</v>
      </c>
      <c r="E102" s="59" t="s">
        <v>85</v>
      </c>
      <c r="F102" s="63">
        <v>0</v>
      </c>
      <c r="G102" s="29">
        <f t="shared" si="1"/>
        <v>-1896.68</v>
      </c>
      <c r="H102" s="153"/>
      <c r="I102" s="56"/>
      <c r="J102" s="37"/>
      <c r="K102" s="37"/>
      <c r="L102" s="37"/>
      <c r="M102" s="37"/>
    </row>
    <row r="103" spans="1:13">
      <c r="A103" s="64"/>
      <c r="B103" s="76" t="s">
        <v>85</v>
      </c>
      <c r="C103" s="66" t="s">
        <v>85</v>
      </c>
      <c r="D103" s="73">
        <v>0</v>
      </c>
      <c r="E103" s="64" t="s">
        <v>85</v>
      </c>
      <c r="F103" s="68">
        <v>0</v>
      </c>
      <c r="G103" s="29">
        <f t="shared" si="1"/>
        <v>-1896.68</v>
      </c>
      <c r="H103" s="153"/>
      <c r="I103" s="56"/>
      <c r="J103" s="37"/>
      <c r="K103" s="37"/>
      <c r="L103" s="37"/>
      <c r="M103" s="37"/>
    </row>
    <row r="104" spans="1:13">
      <c r="A104" s="59"/>
      <c r="B104" s="74" t="s">
        <v>85</v>
      </c>
      <c r="C104" s="61" t="s">
        <v>85</v>
      </c>
      <c r="D104" s="71">
        <v>0</v>
      </c>
      <c r="E104" s="59" t="s">
        <v>85</v>
      </c>
      <c r="F104" s="63">
        <v>0</v>
      </c>
      <c r="G104" s="29">
        <f t="shared" si="1"/>
        <v>-1896.68</v>
      </c>
      <c r="H104" s="153"/>
      <c r="I104" s="56"/>
      <c r="J104" s="37"/>
      <c r="K104" s="37"/>
      <c r="L104" s="37"/>
      <c r="M104" s="37"/>
    </row>
    <row r="105" spans="1:13">
      <c r="A105" s="64"/>
      <c r="B105" s="76" t="s">
        <v>85</v>
      </c>
      <c r="C105" s="66" t="s">
        <v>85</v>
      </c>
      <c r="D105" s="73">
        <v>0</v>
      </c>
      <c r="E105" s="64" t="s">
        <v>85</v>
      </c>
      <c r="F105" s="68">
        <v>0</v>
      </c>
      <c r="G105" s="29">
        <f t="shared" si="1"/>
        <v>-1896.68</v>
      </c>
      <c r="H105" s="153"/>
      <c r="I105" s="56"/>
      <c r="J105" s="37"/>
      <c r="K105" s="37"/>
      <c r="L105" s="37"/>
      <c r="M105" s="37"/>
    </row>
    <row r="106" spans="1:13">
      <c r="A106" s="59"/>
      <c r="B106" s="74" t="s">
        <v>85</v>
      </c>
      <c r="C106" s="61" t="s">
        <v>85</v>
      </c>
      <c r="D106" s="71">
        <v>0</v>
      </c>
      <c r="E106" s="59" t="s">
        <v>85</v>
      </c>
      <c r="F106" s="63">
        <v>0</v>
      </c>
      <c r="G106" s="29">
        <f t="shared" si="1"/>
        <v>-1896.68</v>
      </c>
      <c r="H106" s="153"/>
      <c r="I106" s="56"/>
      <c r="J106" s="37"/>
      <c r="K106" s="37"/>
      <c r="L106" s="37"/>
      <c r="M106" s="37"/>
    </row>
    <row r="107" spans="1:13">
      <c r="A107" s="64"/>
      <c r="B107" s="76" t="s">
        <v>85</v>
      </c>
      <c r="C107" s="66" t="s">
        <v>85</v>
      </c>
      <c r="D107" s="73">
        <v>0</v>
      </c>
      <c r="E107" s="64" t="s">
        <v>85</v>
      </c>
      <c r="F107" s="68">
        <v>0</v>
      </c>
      <c r="G107" s="29">
        <f t="shared" si="1"/>
        <v>-1896.68</v>
      </c>
      <c r="H107" s="153"/>
      <c r="I107" s="56"/>
      <c r="J107" s="37"/>
      <c r="K107" s="37"/>
      <c r="L107" s="37"/>
      <c r="M107" s="37"/>
    </row>
    <row r="108" spans="1:13">
      <c r="A108" s="59"/>
      <c r="B108" s="74" t="s">
        <v>85</v>
      </c>
      <c r="C108" s="61" t="s">
        <v>85</v>
      </c>
      <c r="D108" s="71">
        <v>0</v>
      </c>
      <c r="E108" s="59" t="s">
        <v>85</v>
      </c>
      <c r="F108" s="63">
        <v>0</v>
      </c>
      <c r="G108" s="29">
        <f t="shared" si="1"/>
        <v>-1896.68</v>
      </c>
      <c r="H108" s="146"/>
    </row>
    <row r="109" spans="1:13">
      <c r="A109" s="64"/>
      <c r="B109" s="76" t="s">
        <v>85</v>
      </c>
      <c r="C109" s="66" t="s">
        <v>85</v>
      </c>
      <c r="D109" s="73">
        <v>0</v>
      </c>
      <c r="E109" s="64" t="s">
        <v>85</v>
      </c>
      <c r="F109" s="68">
        <v>0</v>
      </c>
      <c r="G109" s="29">
        <f t="shared" si="1"/>
        <v>-1896.68</v>
      </c>
      <c r="H109" s="146"/>
    </row>
    <row r="110" spans="1:13">
      <c r="A110" s="59"/>
      <c r="B110" s="74" t="s">
        <v>85</v>
      </c>
      <c r="C110" s="61" t="s">
        <v>85</v>
      </c>
      <c r="D110" s="71">
        <v>0</v>
      </c>
      <c r="E110" s="59" t="s">
        <v>85</v>
      </c>
      <c r="F110" s="63">
        <v>0</v>
      </c>
      <c r="G110" s="29">
        <f t="shared" si="1"/>
        <v>-1896.68</v>
      </c>
      <c r="H110" s="146"/>
    </row>
    <row r="111" spans="1:13">
      <c r="A111" s="64"/>
      <c r="B111" s="76" t="s">
        <v>85</v>
      </c>
      <c r="C111" s="66" t="s">
        <v>85</v>
      </c>
      <c r="D111" s="78">
        <v>0</v>
      </c>
      <c r="E111" s="64" t="s">
        <v>85</v>
      </c>
      <c r="F111" s="79">
        <v>0</v>
      </c>
      <c r="G111" s="29">
        <f t="shared" si="1"/>
        <v>-1896.68</v>
      </c>
      <c r="H111" s="146"/>
    </row>
    <row r="112" spans="1:13">
      <c r="A112" s="80" t="s">
        <v>85</v>
      </c>
      <c r="B112" s="60" t="s">
        <v>85</v>
      </c>
      <c r="C112" s="61" t="s">
        <v>85</v>
      </c>
      <c r="D112" s="62">
        <v>0</v>
      </c>
      <c r="E112" s="59" t="s">
        <v>85</v>
      </c>
      <c r="F112" s="63">
        <v>0</v>
      </c>
      <c r="G112" s="29">
        <f t="shared" si="1"/>
        <v>-1896.68</v>
      </c>
      <c r="H112" s="146"/>
    </row>
    <row r="113" spans="1:8">
      <c r="A113" s="81" t="s">
        <v>85</v>
      </c>
      <c r="B113" s="82" t="s">
        <v>85</v>
      </c>
      <c r="C113" s="66" t="s">
        <v>85</v>
      </c>
      <c r="D113" s="83">
        <v>0</v>
      </c>
      <c r="E113" s="64" t="s">
        <v>85</v>
      </c>
      <c r="F113" s="68">
        <v>0</v>
      </c>
      <c r="G113" s="29">
        <f t="shared" si="1"/>
        <v>-1896.68</v>
      </c>
      <c r="H113" s="146"/>
    </row>
    <row r="114" spans="1:8">
      <c r="A114" s="59" t="s">
        <v>85</v>
      </c>
      <c r="B114" s="60" t="s">
        <v>85</v>
      </c>
      <c r="C114" s="61" t="s">
        <v>85</v>
      </c>
      <c r="D114" s="62">
        <v>0</v>
      </c>
      <c r="E114" s="59" t="s">
        <v>85</v>
      </c>
      <c r="F114" s="63">
        <v>0</v>
      </c>
      <c r="G114" s="29">
        <f t="shared" si="1"/>
        <v>-1896.68</v>
      </c>
      <c r="H114" s="146"/>
    </row>
    <row r="115" spans="1:8">
      <c r="A115" s="27"/>
      <c r="B115" s="82" t="s">
        <v>85</v>
      </c>
      <c r="C115" s="66" t="s">
        <v>85</v>
      </c>
      <c r="D115" s="83">
        <v>0</v>
      </c>
      <c r="E115" s="64" t="s">
        <v>85</v>
      </c>
      <c r="F115" s="68">
        <v>0</v>
      </c>
      <c r="G115" s="29">
        <f t="shared" si="1"/>
        <v>-1896.68</v>
      </c>
      <c r="H115" s="146"/>
    </row>
    <row r="116" spans="1:8">
      <c r="A116" s="59"/>
      <c r="B116" s="60" t="s">
        <v>85</v>
      </c>
      <c r="C116" s="61" t="s">
        <v>85</v>
      </c>
      <c r="D116" s="62">
        <v>0</v>
      </c>
      <c r="E116" s="59" t="s">
        <v>85</v>
      </c>
      <c r="F116" s="63">
        <v>0</v>
      </c>
      <c r="G116" s="29">
        <f t="shared" si="1"/>
        <v>-1896.68</v>
      </c>
      <c r="H116" s="146"/>
    </row>
    <row r="117" spans="1:8">
      <c r="A117" s="64"/>
      <c r="B117" s="65" t="s">
        <v>85</v>
      </c>
      <c r="C117" s="66" t="s">
        <v>85</v>
      </c>
      <c r="D117" s="67">
        <v>0</v>
      </c>
      <c r="E117" s="64" t="s">
        <v>85</v>
      </c>
      <c r="F117" s="68">
        <v>0</v>
      </c>
      <c r="G117" s="29">
        <f t="shared" si="1"/>
        <v>-1896.68</v>
      </c>
      <c r="H117" s="146"/>
    </row>
    <row r="118" spans="1:8">
      <c r="A118" s="59"/>
      <c r="B118" s="60" t="s">
        <v>85</v>
      </c>
      <c r="C118" s="61" t="s">
        <v>85</v>
      </c>
      <c r="D118" s="71">
        <v>0</v>
      </c>
      <c r="E118" s="59" t="s">
        <v>85</v>
      </c>
      <c r="F118" s="72">
        <v>0</v>
      </c>
      <c r="G118" s="29">
        <f t="shared" si="1"/>
        <v>-1896.68</v>
      </c>
      <c r="H118" s="146"/>
    </row>
    <row r="119" spans="1:8">
      <c r="A119" s="64"/>
      <c r="B119" s="65" t="s">
        <v>85</v>
      </c>
      <c r="C119" s="66" t="s">
        <v>85</v>
      </c>
      <c r="D119" s="73">
        <v>0</v>
      </c>
      <c r="E119" s="64" t="s">
        <v>85</v>
      </c>
      <c r="F119" s="68">
        <v>0</v>
      </c>
      <c r="G119" s="29">
        <f t="shared" si="1"/>
        <v>-1896.68</v>
      </c>
      <c r="H119" s="146"/>
    </row>
    <row r="120" spans="1:8">
      <c r="A120" s="59"/>
      <c r="B120" s="60" t="s">
        <v>85</v>
      </c>
      <c r="C120" s="61" t="s">
        <v>85</v>
      </c>
      <c r="D120" s="71">
        <v>0</v>
      </c>
      <c r="E120" s="59" t="s">
        <v>85</v>
      </c>
      <c r="F120" s="63">
        <v>0</v>
      </c>
      <c r="G120" s="29">
        <f t="shared" si="1"/>
        <v>-1896.68</v>
      </c>
      <c r="H120" s="146"/>
    </row>
    <row r="121" spans="1:8">
      <c r="A121" s="64"/>
      <c r="B121" s="65" t="s">
        <v>85</v>
      </c>
      <c r="C121" s="66" t="s">
        <v>85</v>
      </c>
      <c r="D121" s="73">
        <v>0</v>
      </c>
      <c r="E121" s="64" t="s">
        <v>85</v>
      </c>
      <c r="F121" s="68">
        <v>0</v>
      </c>
      <c r="G121" s="29">
        <f t="shared" si="1"/>
        <v>-1896.68</v>
      </c>
      <c r="H121" s="146"/>
    </row>
    <row r="122" spans="1:8">
      <c r="A122" s="59"/>
      <c r="B122" s="74" t="s">
        <v>85</v>
      </c>
      <c r="C122" s="61" t="s">
        <v>85</v>
      </c>
      <c r="D122" s="71">
        <v>0</v>
      </c>
      <c r="E122" s="59" t="s">
        <v>85</v>
      </c>
      <c r="F122" s="63">
        <v>0</v>
      </c>
      <c r="G122" s="29">
        <f t="shared" si="1"/>
        <v>-1896.68</v>
      </c>
      <c r="H122" s="146"/>
    </row>
    <row r="123" spans="1:8">
      <c r="A123" s="64"/>
      <c r="B123" s="76" t="s">
        <v>85</v>
      </c>
      <c r="C123" s="66" t="s">
        <v>85</v>
      </c>
      <c r="D123" s="73">
        <v>0</v>
      </c>
      <c r="E123" s="64" t="s">
        <v>85</v>
      </c>
      <c r="F123" s="68">
        <v>0</v>
      </c>
      <c r="G123" s="29">
        <f t="shared" si="1"/>
        <v>-1896.68</v>
      </c>
      <c r="H123" s="146"/>
    </row>
    <row r="124" spans="1:8">
      <c r="A124" s="59"/>
      <c r="B124" s="74" t="s">
        <v>85</v>
      </c>
      <c r="C124" s="61" t="s">
        <v>85</v>
      </c>
      <c r="D124" s="71">
        <v>0</v>
      </c>
      <c r="E124" s="59" t="s">
        <v>85</v>
      </c>
      <c r="F124" s="63">
        <v>0</v>
      </c>
      <c r="G124" s="29">
        <f t="shared" si="1"/>
        <v>-1896.68</v>
      </c>
      <c r="H124" s="146"/>
    </row>
    <row r="125" spans="1:8">
      <c r="A125" s="64" t="s">
        <v>85</v>
      </c>
      <c r="B125" s="76" t="s">
        <v>85</v>
      </c>
      <c r="C125" s="66" t="s">
        <v>85</v>
      </c>
      <c r="D125" s="73">
        <v>0</v>
      </c>
      <c r="E125" s="64" t="s">
        <v>85</v>
      </c>
      <c r="F125" s="68">
        <v>0</v>
      </c>
      <c r="G125" s="29">
        <f t="shared" si="1"/>
        <v>-1896.68</v>
      </c>
      <c r="H125" s="146"/>
    </row>
    <row r="126" spans="1:8">
      <c r="A126" s="59" t="s">
        <v>85</v>
      </c>
      <c r="B126" s="74" t="s">
        <v>85</v>
      </c>
      <c r="C126" s="61" t="s">
        <v>85</v>
      </c>
      <c r="D126" s="71">
        <v>0</v>
      </c>
      <c r="E126" s="59" t="s">
        <v>85</v>
      </c>
      <c r="F126" s="63">
        <v>0</v>
      </c>
      <c r="G126" s="29">
        <f t="shared" si="1"/>
        <v>-1896.68</v>
      </c>
      <c r="H126" s="146"/>
    </row>
    <row r="127" spans="1:8">
      <c r="A127" s="64"/>
      <c r="B127" s="76" t="s">
        <v>85</v>
      </c>
      <c r="C127" s="66" t="s">
        <v>85</v>
      </c>
      <c r="D127" s="73">
        <v>0</v>
      </c>
      <c r="E127" s="64" t="s">
        <v>85</v>
      </c>
      <c r="F127" s="68">
        <v>0</v>
      </c>
      <c r="G127" s="29">
        <f t="shared" si="1"/>
        <v>-1896.68</v>
      </c>
      <c r="H127" s="146"/>
    </row>
    <row r="128" spans="1:8">
      <c r="A128" s="59"/>
      <c r="B128" s="74" t="s">
        <v>85</v>
      </c>
      <c r="C128" s="61" t="s">
        <v>85</v>
      </c>
      <c r="D128" s="71">
        <v>0</v>
      </c>
      <c r="E128" s="59" t="s">
        <v>85</v>
      </c>
      <c r="F128" s="63">
        <v>0</v>
      </c>
      <c r="G128" s="29">
        <f t="shared" si="1"/>
        <v>-1896.68</v>
      </c>
      <c r="H128" s="146"/>
    </row>
    <row r="129" spans="1:8">
      <c r="A129" s="64"/>
      <c r="B129" s="76" t="s">
        <v>85</v>
      </c>
      <c r="C129" s="66" t="s">
        <v>85</v>
      </c>
      <c r="D129" s="73">
        <v>0</v>
      </c>
      <c r="E129" s="64" t="s">
        <v>85</v>
      </c>
      <c r="F129" s="68">
        <v>0</v>
      </c>
      <c r="G129" s="29">
        <f t="shared" si="1"/>
        <v>-1896.68</v>
      </c>
      <c r="H129" s="146"/>
    </row>
    <row r="130" spans="1:8">
      <c r="A130" s="59"/>
      <c r="B130" s="74" t="s">
        <v>85</v>
      </c>
      <c r="C130" s="61" t="s">
        <v>85</v>
      </c>
      <c r="D130" s="71">
        <v>0</v>
      </c>
      <c r="E130" s="59" t="s">
        <v>85</v>
      </c>
      <c r="F130" s="63">
        <v>0</v>
      </c>
      <c r="G130" s="29">
        <f t="shared" si="1"/>
        <v>-1896.68</v>
      </c>
      <c r="H130" s="146"/>
    </row>
    <row r="131" spans="1:8">
      <c r="A131" s="64"/>
      <c r="B131" s="76" t="s">
        <v>85</v>
      </c>
      <c r="C131" s="66" t="s">
        <v>85</v>
      </c>
      <c r="D131" s="73">
        <v>0</v>
      </c>
      <c r="E131" s="64" t="s">
        <v>85</v>
      </c>
      <c r="F131" s="68">
        <v>0</v>
      </c>
      <c r="G131" s="29">
        <f t="shared" si="1"/>
        <v>-1896.68</v>
      </c>
      <c r="H131" s="146"/>
    </row>
    <row r="132" spans="1:8">
      <c r="A132" s="59"/>
      <c r="B132" s="74" t="s">
        <v>85</v>
      </c>
      <c r="C132" s="61" t="s">
        <v>85</v>
      </c>
      <c r="D132" s="71">
        <v>0</v>
      </c>
      <c r="E132" s="59" t="s">
        <v>85</v>
      </c>
      <c r="F132" s="63">
        <v>0</v>
      </c>
      <c r="G132" s="29">
        <f t="shared" si="1"/>
        <v>-1896.68</v>
      </c>
      <c r="H132" s="146"/>
    </row>
    <row r="133" spans="1:8">
      <c r="A133" s="64"/>
      <c r="B133" s="76" t="s">
        <v>85</v>
      </c>
      <c r="C133" s="66" t="s">
        <v>85</v>
      </c>
      <c r="D133" s="73">
        <v>0</v>
      </c>
      <c r="E133" s="64" t="s">
        <v>85</v>
      </c>
      <c r="F133" s="68">
        <v>0</v>
      </c>
      <c r="G133" s="29">
        <f t="shared" ref="G133:G140" si="2">IF(AND(ISBLANK(D133),ISBLANK(F133)),"",G132-D133+F133)</f>
        <v>-1896.68</v>
      </c>
      <c r="H133" s="146"/>
    </row>
    <row r="134" spans="1:8">
      <c r="A134" s="59" t="s">
        <v>85</v>
      </c>
      <c r="B134" s="74" t="s">
        <v>85</v>
      </c>
      <c r="C134" s="61" t="s">
        <v>85</v>
      </c>
      <c r="D134" s="71">
        <v>0</v>
      </c>
      <c r="E134" s="59" t="s">
        <v>85</v>
      </c>
      <c r="F134" s="63">
        <v>0</v>
      </c>
      <c r="G134" s="29">
        <f t="shared" si="2"/>
        <v>-1896.68</v>
      </c>
      <c r="H134" s="146"/>
    </row>
    <row r="135" spans="1:8">
      <c r="A135" s="64"/>
      <c r="B135" s="76" t="s">
        <v>85</v>
      </c>
      <c r="C135" s="66" t="s">
        <v>85</v>
      </c>
      <c r="D135" s="73">
        <v>0</v>
      </c>
      <c r="E135" s="64" t="s">
        <v>85</v>
      </c>
      <c r="F135" s="68">
        <v>0</v>
      </c>
      <c r="G135" s="29">
        <f t="shared" si="2"/>
        <v>-1896.68</v>
      </c>
      <c r="H135" s="146"/>
    </row>
    <row r="136" spans="1:8">
      <c r="A136" s="59"/>
      <c r="B136" s="74" t="s">
        <v>85</v>
      </c>
      <c r="C136" s="61" t="s">
        <v>85</v>
      </c>
      <c r="D136" s="71">
        <v>0</v>
      </c>
      <c r="E136" s="59" t="s">
        <v>85</v>
      </c>
      <c r="F136" s="63">
        <v>0</v>
      </c>
      <c r="G136" s="29">
        <f t="shared" si="2"/>
        <v>-1896.68</v>
      </c>
      <c r="H136" s="146"/>
    </row>
    <row r="137" spans="1:8">
      <c r="A137" s="64"/>
      <c r="B137" s="76" t="s">
        <v>85</v>
      </c>
      <c r="C137" s="66" t="s">
        <v>85</v>
      </c>
      <c r="D137" s="73">
        <v>0</v>
      </c>
      <c r="E137" s="64" t="s">
        <v>85</v>
      </c>
      <c r="F137" s="68">
        <v>0</v>
      </c>
      <c r="G137" s="29">
        <f t="shared" si="2"/>
        <v>-1896.68</v>
      </c>
      <c r="H137" s="146"/>
    </row>
    <row r="138" spans="1:8">
      <c r="A138" s="59"/>
      <c r="B138" s="74" t="s">
        <v>85</v>
      </c>
      <c r="C138" s="61" t="s">
        <v>85</v>
      </c>
      <c r="D138" s="71">
        <v>0</v>
      </c>
      <c r="E138" s="59" t="s">
        <v>85</v>
      </c>
      <c r="F138" s="63">
        <v>0</v>
      </c>
      <c r="G138" s="29">
        <f t="shared" si="2"/>
        <v>-1896.68</v>
      </c>
      <c r="H138" s="146"/>
    </row>
    <row r="139" spans="1:8">
      <c r="A139" s="64"/>
      <c r="B139" s="76" t="s">
        <v>85</v>
      </c>
      <c r="C139" s="66" t="s">
        <v>85</v>
      </c>
      <c r="D139" s="73">
        <v>0</v>
      </c>
      <c r="E139" s="64" t="s">
        <v>85</v>
      </c>
      <c r="F139" s="68">
        <v>0</v>
      </c>
      <c r="G139" s="29">
        <f t="shared" si="2"/>
        <v>-1896.68</v>
      </c>
      <c r="H139" s="146"/>
    </row>
    <row r="140" spans="1:8">
      <c r="A140" s="59"/>
      <c r="B140" s="74" t="s">
        <v>85</v>
      </c>
      <c r="C140" s="61" t="s">
        <v>85</v>
      </c>
      <c r="D140" s="90">
        <v>0</v>
      </c>
      <c r="E140" s="59" t="s">
        <v>85</v>
      </c>
      <c r="F140" s="141">
        <v>0</v>
      </c>
      <c r="G140" s="29">
        <f t="shared" si="2"/>
        <v>-1896.68</v>
      </c>
      <c r="H140" s="146"/>
    </row>
    <row r="141" spans="1:8">
      <c r="A141" s="33"/>
      <c r="B141" s="34" t="s">
        <v>85</v>
      </c>
      <c r="C141" s="35" t="s">
        <v>11</v>
      </c>
      <c r="D141" s="121">
        <f>SUMIF($E:$E,"E",D:D)</f>
        <v>0</v>
      </c>
      <c r="E141" s="33" t="s">
        <v>85</v>
      </c>
      <c r="F141" s="121">
        <f>SUMIF($E:$E,"E",F:F)</f>
        <v>0</v>
      </c>
      <c r="G141" s="69" t="s">
        <v>85</v>
      </c>
      <c r="H141" s="146"/>
    </row>
    <row r="142" spans="1:8">
      <c r="A142" s="38"/>
      <c r="B142" s="39"/>
      <c r="C142" s="40" t="s">
        <v>12</v>
      </c>
      <c r="D142" s="85">
        <f>SUMIF($E:$E,"CE",D:D)</f>
        <v>0</v>
      </c>
      <c r="E142" s="38"/>
      <c r="F142" s="85">
        <f>SUMIF($E:$E,"CE",F:F)</f>
        <v>0</v>
      </c>
      <c r="G142" s="69" t="s">
        <v>85</v>
      </c>
      <c r="H142" s="146"/>
    </row>
    <row r="143" spans="1:8">
      <c r="A143" s="115"/>
      <c r="B143" s="143" t="s">
        <v>85</v>
      </c>
      <c r="C143" s="144" t="s">
        <v>13</v>
      </c>
      <c r="D143" s="145">
        <f>SUMIF($E:$E,"S",D:D)</f>
        <v>0</v>
      </c>
      <c r="E143" s="142"/>
      <c r="F143" s="145">
        <f>SUMIF($E:$E,"S",F:F)</f>
        <v>0</v>
      </c>
      <c r="G143" s="91" t="s">
        <v>85</v>
      </c>
      <c r="H143" s="146"/>
    </row>
    <row r="144" spans="1:8">
      <c r="A144" s="147"/>
      <c r="B144" s="148"/>
      <c r="C144" s="149"/>
      <c r="D144" s="150">
        <f>SUM(D4:D140)</f>
        <v>1896.68</v>
      </c>
      <c r="E144" s="6"/>
      <c r="F144" s="151">
        <f>SUM(F4:F140)</f>
        <v>0</v>
      </c>
      <c r="G144" s="152" t="s">
        <v>85</v>
      </c>
      <c r="H144" s="153"/>
    </row>
    <row r="145" spans="1:8">
      <c r="A145" s="92"/>
      <c r="B145" s="93"/>
      <c r="C145" s="94"/>
      <c r="D145" s="95"/>
      <c r="E145" s="92"/>
      <c r="F145" s="96"/>
      <c r="G145" s="97"/>
      <c r="H145" s="116"/>
    </row>
    <row r="146" spans="1:8">
      <c r="A146" s="92"/>
      <c r="B146" s="93"/>
      <c r="C146" s="94"/>
      <c r="D146" s="95"/>
      <c r="E146" s="92"/>
      <c r="F146" s="96"/>
      <c r="G146" s="97"/>
      <c r="H146" s="116"/>
    </row>
    <row r="147" spans="1:8">
      <c r="A147" s="92"/>
      <c r="B147" s="93"/>
      <c r="C147" s="94"/>
      <c r="D147" s="95"/>
      <c r="E147" s="92"/>
      <c r="F147" s="96"/>
      <c r="G147" s="97"/>
      <c r="H147" s="116"/>
    </row>
    <row r="148" spans="1:8">
      <c r="A148" s="92"/>
      <c r="B148" s="93"/>
      <c r="C148" s="94"/>
      <c r="D148" s="95"/>
      <c r="E148" s="92"/>
      <c r="F148" s="96"/>
      <c r="G148" s="97"/>
      <c r="H148" s="116"/>
    </row>
    <row r="149" spans="1:8">
      <c r="A149" s="92"/>
      <c r="B149" s="93"/>
      <c r="C149" s="94"/>
      <c r="D149" s="95"/>
      <c r="E149" s="92"/>
      <c r="F149" s="96"/>
      <c r="G149" s="97"/>
      <c r="H149" s="116"/>
    </row>
    <row r="150" spans="1:8">
      <c r="A150" s="92"/>
      <c r="B150" s="93"/>
      <c r="C150" s="94"/>
      <c r="D150" s="95"/>
      <c r="E150" s="92"/>
      <c r="F150" s="96"/>
      <c r="G150" s="97"/>
      <c r="H150" s="116"/>
    </row>
    <row r="151" spans="1:8">
      <c r="A151" s="92"/>
      <c r="B151" s="93"/>
      <c r="C151" s="94"/>
      <c r="D151" s="95"/>
      <c r="E151" s="92"/>
      <c r="F151" s="96"/>
      <c r="G151" s="97"/>
      <c r="H151" s="116"/>
    </row>
    <row r="152" spans="1:8">
      <c r="A152" s="92"/>
      <c r="B152" s="93"/>
      <c r="C152" s="94"/>
      <c r="D152" s="95"/>
      <c r="E152" s="92"/>
      <c r="F152" s="96"/>
      <c r="G152" s="97"/>
      <c r="H152" s="116"/>
    </row>
    <row r="153" spans="1:8">
      <c r="A153" s="92"/>
      <c r="B153" s="93"/>
      <c r="C153" s="94"/>
      <c r="D153" s="95"/>
      <c r="E153" s="92"/>
      <c r="F153" s="96"/>
      <c r="G153" s="97"/>
      <c r="H153" s="116"/>
    </row>
    <row r="154" spans="1:8">
      <c r="A154" s="92"/>
      <c r="B154" s="93"/>
      <c r="C154" s="94"/>
      <c r="D154" s="95"/>
      <c r="E154" s="92"/>
      <c r="F154" s="96"/>
      <c r="G154" s="97"/>
      <c r="H154" s="116"/>
    </row>
    <row r="155" spans="1:8">
      <c r="A155" s="92"/>
      <c r="B155" s="93"/>
      <c r="C155" s="94"/>
      <c r="D155" s="95"/>
      <c r="E155" s="92"/>
      <c r="F155" s="96"/>
      <c r="G155" s="97"/>
      <c r="H155" s="116"/>
    </row>
    <row r="156" spans="1:8">
      <c r="A156" s="92"/>
      <c r="B156" s="93"/>
      <c r="C156" s="94"/>
      <c r="D156" s="95"/>
      <c r="E156" s="92"/>
      <c r="F156" s="96"/>
      <c r="G156" s="97"/>
      <c r="H156" s="116"/>
    </row>
    <row r="157" spans="1:8">
      <c r="A157" s="92"/>
      <c r="B157" s="93"/>
      <c r="C157" s="94"/>
      <c r="D157" s="95"/>
      <c r="E157" s="92"/>
      <c r="F157" s="96"/>
      <c r="G157" s="97"/>
      <c r="H157" s="116"/>
    </row>
    <row r="158" spans="1:8">
      <c r="A158" s="92"/>
      <c r="B158" s="93"/>
      <c r="C158" s="94"/>
      <c r="D158" s="95"/>
      <c r="E158" s="92"/>
      <c r="F158" s="96"/>
      <c r="G158" s="97"/>
      <c r="H158" s="116"/>
    </row>
    <row r="159" spans="1:8">
      <c r="A159" s="92"/>
      <c r="B159" s="93"/>
      <c r="C159" s="94"/>
      <c r="D159" s="95"/>
      <c r="E159" s="92"/>
      <c r="F159" s="96"/>
      <c r="G159" s="97"/>
      <c r="H159" s="116"/>
    </row>
    <row r="160" spans="1:8">
      <c r="A160" s="92"/>
      <c r="B160" s="93"/>
      <c r="C160" s="94"/>
      <c r="D160" s="95"/>
      <c r="E160" s="92"/>
      <c r="F160" s="96"/>
      <c r="G160" s="97"/>
      <c r="H160" s="116"/>
    </row>
    <row r="161" spans="1:8">
      <c r="A161" s="92"/>
      <c r="B161" s="93"/>
      <c r="C161" s="94"/>
      <c r="D161" s="95"/>
      <c r="E161" s="92"/>
      <c r="F161" s="96"/>
      <c r="G161" s="97"/>
      <c r="H161" s="116"/>
    </row>
    <row r="162" spans="1:8">
      <c r="A162" s="92"/>
      <c r="B162" s="93"/>
      <c r="C162" s="94"/>
      <c r="D162" s="95"/>
      <c r="E162" s="92"/>
      <c r="F162" s="96"/>
      <c r="G162" s="97"/>
      <c r="H162" s="116"/>
    </row>
    <row r="163" spans="1:8">
      <c r="A163" s="92"/>
      <c r="B163" s="93"/>
      <c r="C163" s="94"/>
      <c r="D163" s="95"/>
      <c r="E163" s="92"/>
      <c r="F163" s="96"/>
      <c r="G163" s="97"/>
      <c r="H163" s="116"/>
    </row>
    <row r="164" spans="1:8">
      <c r="A164" s="92"/>
      <c r="B164" s="93"/>
      <c r="C164" s="94"/>
      <c r="D164" s="95"/>
      <c r="E164" s="92"/>
      <c r="F164" s="96"/>
      <c r="G164" s="97"/>
      <c r="H164" s="116"/>
    </row>
    <row r="165" spans="1:8">
      <c r="A165" s="92"/>
      <c r="B165" s="93"/>
      <c r="C165" s="94"/>
      <c r="D165" s="95"/>
      <c r="E165" s="92"/>
      <c r="F165" s="96"/>
      <c r="G165" s="97"/>
      <c r="H165" s="116"/>
    </row>
    <row r="166" spans="1:8">
      <c r="A166" s="92"/>
      <c r="B166" s="93"/>
      <c r="C166" s="94"/>
      <c r="D166" s="95"/>
      <c r="E166" s="92"/>
      <c r="F166" s="96"/>
      <c r="G166" s="97"/>
      <c r="H166" s="116"/>
    </row>
    <row r="167" spans="1:8">
      <c r="A167" s="92"/>
      <c r="B167" s="93"/>
      <c r="C167" s="94"/>
      <c r="D167" s="95"/>
      <c r="E167" s="92"/>
      <c r="F167" s="96"/>
      <c r="G167" s="97"/>
      <c r="H167" s="116"/>
    </row>
    <row r="168" spans="1:8">
      <c r="A168" s="92"/>
      <c r="B168" s="93"/>
      <c r="C168" s="94"/>
      <c r="D168" s="95"/>
      <c r="E168" s="92"/>
      <c r="F168" s="96"/>
      <c r="G168" s="97"/>
      <c r="H168" s="116"/>
    </row>
    <row r="169" spans="1:8">
      <c r="A169" s="92"/>
      <c r="B169" s="93"/>
      <c r="C169" s="94"/>
      <c r="D169" s="95"/>
      <c r="E169" s="92"/>
      <c r="F169" s="96"/>
      <c r="G169" s="97"/>
      <c r="H169" s="116"/>
    </row>
    <row r="170" spans="1:8">
      <c r="A170" s="92"/>
      <c r="B170" s="93"/>
      <c r="C170" s="94"/>
      <c r="D170" s="95"/>
      <c r="E170" s="92"/>
      <c r="F170" s="96"/>
      <c r="G170" s="97"/>
      <c r="H170" s="116"/>
    </row>
    <row r="171" spans="1:8">
      <c r="A171" s="92"/>
      <c r="B171" s="93"/>
      <c r="C171" s="94"/>
      <c r="D171" s="95"/>
      <c r="E171" s="92"/>
      <c r="F171" s="96"/>
      <c r="G171" s="97"/>
      <c r="H171" s="116"/>
    </row>
    <row r="172" spans="1:8">
      <c r="A172" s="92"/>
      <c r="B172" s="93"/>
      <c r="C172" s="94"/>
      <c r="D172" s="95"/>
      <c r="E172" s="92"/>
      <c r="F172" s="96"/>
      <c r="G172" s="97"/>
      <c r="H172" s="116"/>
    </row>
    <row r="173" spans="1:8">
      <c r="A173" s="92"/>
      <c r="B173" s="93"/>
      <c r="C173" s="94"/>
      <c r="D173" s="95"/>
      <c r="E173" s="92"/>
      <c r="F173" s="96"/>
      <c r="G173" s="97"/>
      <c r="H173" s="116"/>
    </row>
    <row r="174" spans="1:8">
      <c r="A174" s="92"/>
      <c r="B174" s="93"/>
      <c r="C174" s="94"/>
      <c r="D174" s="95"/>
      <c r="E174" s="92"/>
      <c r="F174" s="96"/>
      <c r="G174" s="97"/>
      <c r="H174" s="116"/>
    </row>
    <row r="175" spans="1:8">
      <c r="A175" s="92"/>
      <c r="B175" s="93"/>
      <c r="C175" s="94"/>
      <c r="D175" s="95"/>
      <c r="E175" s="92"/>
      <c r="F175" s="96"/>
      <c r="G175" s="97"/>
      <c r="H175" s="116"/>
    </row>
    <row r="176" spans="1:8">
      <c r="A176" s="92"/>
      <c r="B176" s="93"/>
      <c r="C176" s="94"/>
      <c r="D176" s="95"/>
      <c r="E176" s="92"/>
      <c r="F176" s="96"/>
      <c r="G176" s="97"/>
      <c r="H176" s="116"/>
    </row>
    <row r="177" spans="1:8">
      <c r="A177" s="92"/>
      <c r="B177" s="93"/>
      <c r="C177" s="94"/>
      <c r="D177" s="95"/>
      <c r="E177" s="92"/>
      <c r="F177" s="96"/>
      <c r="G177" s="97"/>
      <c r="H177" s="116"/>
    </row>
    <row r="178" spans="1:8">
      <c r="A178" s="92"/>
      <c r="B178" s="93"/>
      <c r="C178" s="94"/>
      <c r="D178" s="95"/>
      <c r="E178" s="92"/>
      <c r="F178" s="96"/>
      <c r="G178" s="97"/>
      <c r="H178" s="116"/>
    </row>
    <row r="179" spans="1:8">
      <c r="A179" s="92"/>
      <c r="B179" s="93"/>
      <c r="C179" s="94"/>
      <c r="D179" s="95"/>
      <c r="E179" s="92"/>
      <c r="F179" s="96"/>
      <c r="G179" s="97"/>
      <c r="H179" s="116"/>
    </row>
    <row r="180" spans="1:8">
      <c r="A180" s="92"/>
      <c r="B180" s="93"/>
      <c r="C180" s="94"/>
      <c r="D180" s="95"/>
      <c r="E180" s="92"/>
      <c r="F180" s="96"/>
      <c r="G180" s="97"/>
      <c r="H180" s="116"/>
    </row>
    <row r="181" spans="1:8">
      <c r="A181" s="92"/>
      <c r="B181" s="93"/>
      <c r="C181" s="94"/>
      <c r="D181" s="95"/>
      <c r="E181" s="92"/>
      <c r="F181" s="96"/>
      <c r="G181" s="97"/>
      <c r="H181" s="116"/>
    </row>
    <row r="182" spans="1:8">
      <c r="A182" s="92"/>
      <c r="B182" s="93"/>
      <c r="C182" s="94"/>
      <c r="D182" s="95"/>
      <c r="E182" s="92"/>
      <c r="F182" s="96"/>
      <c r="G182" s="97"/>
      <c r="H182" s="116"/>
    </row>
    <row r="183" spans="1:8">
      <c r="A183" s="92"/>
      <c r="B183" s="93"/>
      <c r="C183" s="94"/>
      <c r="D183" s="95"/>
      <c r="E183" s="92"/>
      <c r="F183" s="96"/>
      <c r="G183" s="97"/>
      <c r="H183" s="116"/>
    </row>
    <row r="184" spans="1:8">
      <c r="A184" s="92"/>
      <c r="B184" s="93"/>
      <c r="C184" s="94"/>
      <c r="D184" s="95"/>
      <c r="E184" s="92"/>
      <c r="F184" s="96"/>
      <c r="G184" s="97"/>
      <c r="H184" s="116"/>
    </row>
    <row r="185" spans="1:8">
      <c r="A185" s="92"/>
      <c r="B185" s="93"/>
      <c r="C185" s="94"/>
      <c r="D185" s="95"/>
      <c r="E185" s="92"/>
      <c r="F185" s="96"/>
      <c r="G185" s="97"/>
      <c r="H185" s="116"/>
    </row>
    <row r="186" spans="1:8">
      <c r="A186" s="92"/>
      <c r="B186" s="93"/>
      <c r="C186" s="94"/>
      <c r="D186" s="95"/>
      <c r="E186" s="92"/>
      <c r="F186" s="96"/>
      <c r="G186" s="97"/>
      <c r="H186" s="116"/>
    </row>
    <row r="187" spans="1:8">
      <c r="A187" s="92"/>
      <c r="B187" s="93"/>
      <c r="C187" s="94"/>
      <c r="D187" s="95"/>
      <c r="E187" s="92"/>
      <c r="F187" s="96"/>
      <c r="G187" s="97"/>
      <c r="H187" s="116"/>
    </row>
    <row r="188" spans="1:8">
      <c r="A188" s="92"/>
      <c r="B188" s="93"/>
      <c r="C188" s="94"/>
      <c r="D188" s="95"/>
      <c r="E188" s="92"/>
      <c r="F188" s="96"/>
      <c r="G188" s="97"/>
      <c r="H188" s="116"/>
    </row>
    <row r="189" spans="1:8">
      <c r="A189" s="92"/>
      <c r="B189" s="93"/>
      <c r="C189" s="94"/>
      <c r="D189" s="95"/>
      <c r="E189" s="92"/>
      <c r="F189" s="96"/>
      <c r="G189" s="97"/>
      <c r="H189" s="116"/>
    </row>
    <row r="190" spans="1:8">
      <c r="A190" s="92"/>
      <c r="B190" s="93"/>
      <c r="C190" s="94"/>
      <c r="D190" s="95"/>
      <c r="E190" s="92"/>
      <c r="F190" s="96"/>
      <c r="G190" s="97"/>
      <c r="H190" s="116"/>
    </row>
    <row r="191" spans="1:8">
      <c r="A191" s="92"/>
      <c r="B191" s="93"/>
      <c r="C191" s="94"/>
      <c r="D191" s="95"/>
      <c r="E191" s="92"/>
      <c r="F191" s="96"/>
      <c r="G191" s="97"/>
      <c r="H191" s="116"/>
    </row>
    <row r="192" spans="1:8">
      <c r="A192" s="92"/>
      <c r="B192" s="93"/>
      <c r="C192" s="94"/>
      <c r="D192" s="95"/>
      <c r="E192" s="92"/>
      <c r="F192" s="96"/>
      <c r="G192" s="97"/>
      <c r="H192" s="116"/>
    </row>
    <row r="193" spans="1:8">
      <c r="A193" s="92"/>
      <c r="B193" s="93"/>
      <c r="C193" s="94"/>
      <c r="D193" s="95"/>
      <c r="E193" s="92"/>
      <c r="F193" s="96"/>
      <c r="G193" s="97"/>
      <c r="H193" s="116"/>
    </row>
    <row r="194" spans="1:8">
      <c r="A194" s="92"/>
      <c r="B194" s="93"/>
      <c r="C194" s="94"/>
      <c r="D194" s="95"/>
      <c r="E194" s="92"/>
      <c r="F194" s="96"/>
      <c r="G194" s="97"/>
      <c r="H194" s="116"/>
    </row>
    <row r="195" spans="1:8">
      <c r="A195" s="92"/>
      <c r="B195" s="93"/>
      <c r="C195" s="94"/>
      <c r="D195" s="95"/>
      <c r="E195" s="92"/>
      <c r="F195" s="96"/>
      <c r="G195" s="97"/>
      <c r="H195" s="116"/>
    </row>
    <row r="196" spans="1:8">
      <c r="A196" s="92"/>
      <c r="B196" s="93"/>
      <c r="C196" s="94"/>
      <c r="D196" s="95"/>
      <c r="E196" s="92"/>
      <c r="F196" s="96"/>
      <c r="G196" s="97"/>
      <c r="H196" s="116"/>
    </row>
    <row r="197" spans="1:8">
      <c r="A197" s="92"/>
      <c r="B197" s="93"/>
      <c r="C197" s="94"/>
      <c r="D197" s="95"/>
      <c r="E197" s="92"/>
      <c r="F197" s="96"/>
      <c r="G197" s="97"/>
      <c r="H197" s="116"/>
    </row>
    <row r="198" spans="1:8">
      <c r="A198" s="92"/>
      <c r="B198" s="93"/>
      <c r="C198" s="94"/>
      <c r="D198" s="95"/>
      <c r="E198" s="92"/>
      <c r="F198" s="96"/>
      <c r="G198" s="97"/>
      <c r="H198" s="116"/>
    </row>
    <row r="199" spans="1:8">
      <c r="A199" s="92"/>
      <c r="B199" s="93"/>
      <c r="C199" s="94"/>
      <c r="D199" s="95"/>
      <c r="E199" s="92"/>
      <c r="F199" s="96"/>
      <c r="G199" s="97"/>
      <c r="H199" s="116"/>
    </row>
    <row r="200" spans="1:8">
      <c r="A200" s="92"/>
      <c r="B200" s="93"/>
      <c r="C200" s="94"/>
      <c r="D200" s="95"/>
      <c r="E200" s="92"/>
      <c r="F200" s="96"/>
      <c r="G200" s="97"/>
      <c r="H200" s="116"/>
    </row>
    <row r="201" spans="1:8">
      <c r="A201" s="92"/>
      <c r="B201" s="93"/>
      <c r="C201" s="94"/>
      <c r="D201" s="95"/>
      <c r="E201" s="92"/>
      <c r="F201" s="96"/>
      <c r="G201" s="97"/>
      <c r="H201" s="116"/>
    </row>
    <row r="202" spans="1:8">
      <c r="A202" s="92"/>
      <c r="B202" s="93"/>
      <c r="C202" s="94"/>
      <c r="D202" s="95"/>
      <c r="E202" s="92"/>
      <c r="F202" s="96"/>
      <c r="G202" s="97"/>
      <c r="H202" s="116"/>
    </row>
    <row r="203" spans="1:8">
      <c r="A203" s="92"/>
      <c r="B203" s="93"/>
      <c r="C203" s="94"/>
      <c r="D203" s="95"/>
      <c r="E203" s="92"/>
      <c r="F203" s="96"/>
      <c r="G203" s="97"/>
      <c r="H203" s="116"/>
    </row>
    <row r="204" spans="1:8">
      <c r="A204" s="92"/>
      <c r="B204" s="93"/>
      <c r="C204" s="94"/>
      <c r="D204" s="95"/>
      <c r="E204" s="92"/>
      <c r="F204" s="96"/>
      <c r="G204" s="97"/>
      <c r="H204" s="116"/>
    </row>
    <row r="205" spans="1:8">
      <c r="A205" s="92"/>
      <c r="B205" s="93"/>
      <c r="C205" s="94"/>
      <c r="D205" s="95"/>
      <c r="E205" s="92"/>
      <c r="F205" s="96"/>
      <c r="G205" s="97"/>
      <c r="H205" s="116"/>
    </row>
    <row r="206" spans="1:8">
      <c r="A206" s="92"/>
      <c r="B206" s="93"/>
      <c r="C206" s="94"/>
      <c r="D206" s="95"/>
      <c r="E206" s="92"/>
      <c r="F206" s="96"/>
      <c r="G206" s="97"/>
      <c r="H206" s="116"/>
    </row>
    <row r="207" spans="1:8">
      <c r="A207" s="92"/>
      <c r="B207" s="93"/>
      <c r="C207" s="94"/>
      <c r="D207" s="95"/>
      <c r="E207" s="92"/>
      <c r="F207" s="96"/>
      <c r="G207" s="97"/>
      <c r="H207" s="116"/>
    </row>
    <row r="208" spans="1:8">
      <c r="A208" s="92"/>
      <c r="B208" s="93"/>
      <c r="C208" s="94"/>
      <c r="D208" s="95"/>
      <c r="E208" s="92"/>
      <c r="F208" s="96"/>
      <c r="G208" s="97"/>
      <c r="H208" s="116"/>
    </row>
    <row r="209" spans="1:8">
      <c r="A209" s="92"/>
      <c r="B209" s="93"/>
      <c r="C209" s="94"/>
      <c r="D209" s="95"/>
      <c r="E209" s="92"/>
      <c r="F209" s="96"/>
      <c r="G209" s="97"/>
      <c r="H209" s="116"/>
    </row>
    <row r="210" spans="1:8">
      <c r="A210" s="92"/>
      <c r="B210" s="93"/>
      <c r="C210" s="94"/>
      <c r="D210" s="95"/>
      <c r="E210" s="92"/>
      <c r="F210" s="96"/>
      <c r="G210" s="97"/>
      <c r="H210" s="116"/>
    </row>
    <row r="211" spans="1:8">
      <c r="A211" s="92"/>
      <c r="B211" s="93"/>
      <c r="C211" s="94"/>
      <c r="D211" s="95"/>
      <c r="E211" s="92"/>
      <c r="F211" s="96"/>
      <c r="G211" s="97"/>
      <c r="H211" s="116"/>
    </row>
    <row r="212" spans="1:8">
      <c r="A212" s="92"/>
      <c r="B212" s="93"/>
      <c r="C212" s="94"/>
      <c r="D212" s="95"/>
      <c r="E212" s="92"/>
      <c r="F212" s="96"/>
      <c r="G212" s="97"/>
      <c r="H212" s="116"/>
    </row>
    <row r="213" spans="1:8">
      <c r="A213" s="92"/>
      <c r="B213" s="93"/>
      <c r="C213" s="94"/>
      <c r="D213" s="95"/>
      <c r="E213" s="92"/>
      <c r="F213" s="96"/>
      <c r="G213" s="97"/>
      <c r="H213" s="116"/>
    </row>
    <row r="214" spans="1:8">
      <c r="A214" s="92"/>
      <c r="B214" s="93"/>
      <c r="C214" s="94"/>
      <c r="D214" s="95"/>
      <c r="E214" s="92"/>
      <c r="F214" s="96"/>
      <c r="G214" s="97"/>
      <c r="H214" s="116"/>
    </row>
    <row r="215" spans="1:8">
      <c r="A215" s="92"/>
      <c r="B215" s="93"/>
      <c r="C215" s="94"/>
      <c r="D215" s="95"/>
      <c r="E215" s="92"/>
      <c r="F215" s="96"/>
      <c r="G215" s="97"/>
      <c r="H215" s="116"/>
    </row>
    <row r="216" spans="1:8">
      <c r="A216" s="92"/>
      <c r="B216" s="93"/>
      <c r="C216" s="94"/>
      <c r="D216" s="95"/>
      <c r="E216" s="92"/>
      <c r="F216" s="96"/>
      <c r="G216" s="97"/>
      <c r="H216" s="116"/>
    </row>
    <row r="217" spans="1:8">
      <c r="A217" s="92"/>
      <c r="B217" s="93"/>
      <c r="C217" s="94"/>
      <c r="D217" s="95"/>
      <c r="E217" s="92"/>
      <c r="F217" s="96"/>
      <c r="G217" s="97"/>
      <c r="H217" s="116"/>
    </row>
    <row r="218" spans="1:8">
      <c r="A218" s="92"/>
      <c r="B218" s="93"/>
      <c r="C218" s="94"/>
      <c r="D218" s="95"/>
      <c r="E218" s="92"/>
      <c r="F218" s="96"/>
      <c r="G218" s="97"/>
      <c r="H218" s="116"/>
    </row>
    <row r="219" spans="1:8">
      <c r="A219" s="92"/>
      <c r="B219" s="93"/>
      <c r="C219" s="94"/>
      <c r="D219" s="95"/>
      <c r="E219" s="92"/>
      <c r="F219" s="96"/>
      <c r="G219" s="97"/>
      <c r="H219" s="116"/>
    </row>
    <row r="220" spans="1:8">
      <c r="A220" s="92"/>
      <c r="B220" s="93"/>
      <c r="C220" s="94"/>
      <c r="D220" s="95"/>
      <c r="E220" s="92"/>
      <c r="F220" s="96"/>
      <c r="G220" s="97"/>
      <c r="H220" s="116"/>
    </row>
    <row r="221" spans="1:8">
      <c r="A221" s="92"/>
      <c r="B221" s="93"/>
      <c r="C221" s="94"/>
      <c r="D221" s="95"/>
      <c r="E221" s="92"/>
      <c r="F221" s="96"/>
      <c r="G221" s="97"/>
      <c r="H221" s="116"/>
    </row>
    <row r="222" spans="1:8">
      <c r="A222" s="92"/>
      <c r="B222" s="93"/>
      <c r="C222" s="94"/>
      <c r="D222" s="95"/>
      <c r="E222" s="92"/>
      <c r="F222" s="96"/>
      <c r="G222" s="97"/>
      <c r="H222" s="116"/>
    </row>
    <row r="223" spans="1:8">
      <c r="A223" s="92"/>
      <c r="B223" s="93"/>
      <c r="C223" s="94"/>
      <c r="D223" s="95"/>
      <c r="E223" s="92"/>
      <c r="F223" s="96"/>
      <c r="G223" s="97"/>
      <c r="H223" s="116"/>
    </row>
    <row r="224" spans="1:8">
      <c r="A224" s="92"/>
      <c r="B224" s="93"/>
      <c r="C224" s="94"/>
      <c r="D224" s="95"/>
      <c r="E224" s="92"/>
      <c r="F224" s="96"/>
      <c r="G224" s="97"/>
      <c r="H224" s="116"/>
    </row>
    <row r="225" spans="1:8">
      <c r="A225" s="92"/>
      <c r="B225" s="93"/>
      <c r="C225" s="94"/>
      <c r="D225" s="95"/>
      <c r="E225" s="92"/>
      <c r="F225" s="96"/>
      <c r="G225" s="97"/>
      <c r="H225" s="116"/>
    </row>
    <row r="226" spans="1:8">
      <c r="A226" s="92"/>
      <c r="B226" s="93"/>
      <c r="C226" s="94"/>
      <c r="D226" s="95"/>
      <c r="E226" s="92"/>
      <c r="F226" s="96"/>
      <c r="G226" s="97"/>
      <c r="H226" s="116"/>
    </row>
    <row r="227" spans="1:8">
      <c r="A227" s="92"/>
      <c r="B227" s="93"/>
      <c r="C227" s="94"/>
      <c r="D227" s="95"/>
      <c r="E227" s="92"/>
      <c r="F227" s="96"/>
      <c r="G227" s="97"/>
      <c r="H227" s="116"/>
    </row>
    <row r="228" spans="1:8">
      <c r="A228" s="92"/>
      <c r="B228" s="93"/>
      <c r="C228" s="94"/>
      <c r="D228" s="95"/>
      <c r="E228" s="92"/>
      <c r="F228" s="96"/>
      <c r="G228" s="97"/>
      <c r="H228" s="116"/>
    </row>
    <row r="229" spans="1:8">
      <c r="A229" s="92"/>
      <c r="B229" s="93"/>
      <c r="C229" s="94"/>
      <c r="D229" s="95"/>
      <c r="E229" s="92"/>
      <c r="F229" s="96"/>
      <c r="G229" s="97"/>
      <c r="H229" s="116"/>
    </row>
    <row r="230" spans="1:8">
      <c r="A230" s="92"/>
      <c r="B230" s="93"/>
      <c r="C230" s="94"/>
      <c r="D230" s="95"/>
      <c r="E230" s="92"/>
      <c r="F230" s="96"/>
      <c r="G230" s="97"/>
      <c r="H230" s="116"/>
    </row>
    <row r="231" spans="1:8">
      <c r="A231" s="92"/>
      <c r="B231" s="93"/>
      <c r="C231" s="94"/>
      <c r="D231" s="95"/>
      <c r="E231" s="92"/>
      <c r="F231" s="96"/>
      <c r="G231" s="97"/>
      <c r="H231" s="116"/>
    </row>
    <row r="232" spans="1:8">
      <c r="A232" s="92"/>
      <c r="B232" s="93"/>
      <c r="C232" s="94"/>
      <c r="D232" s="95"/>
      <c r="E232" s="92"/>
      <c r="F232" s="96"/>
      <c r="G232" s="97"/>
      <c r="H232" s="116"/>
    </row>
    <row r="233" spans="1:8">
      <c r="A233" s="92"/>
      <c r="B233" s="93"/>
      <c r="C233" s="94"/>
      <c r="D233" s="95"/>
      <c r="E233" s="92"/>
      <c r="F233" s="96"/>
      <c r="G233" s="97"/>
      <c r="H233" s="116"/>
    </row>
    <row r="234" spans="1:8">
      <c r="A234" s="92"/>
      <c r="B234" s="93"/>
      <c r="C234" s="94"/>
      <c r="D234" s="95"/>
      <c r="E234" s="92"/>
      <c r="F234" s="96"/>
      <c r="G234" s="97"/>
      <c r="H234" s="116"/>
    </row>
    <row r="235" spans="1:8">
      <c r="A235" s="92"/>
      <c r="B235" s="93"/>
      <c r="C235" s="94"/>
      <c r="D235" s="95"/>
      <c r="E235" s="92"/>
      <c r="F235" s="96"/>
      <c r="G235" s="97"/>
      <c r="H235" s="116"/>
    </row>
    <row r="236" spans="1:8">
      <c r="A236" s="92"/>
      <c r="B236" s="93"/>
      <c r="C236" s="94"/>
      <c r="D236" s="95"/>
      <c r="E236" s="92"/>
      <c r="F236" s="96"/>
      <c r="G236" s="97"/>
      <c r="H236" s="116"/>
    </row>
    <row r="237" spans="1:8">
      <c r="A237" s="92"/>
      <c r="B237" s="93"/>
      <c r="C237" s="94"/>
      <c r="D237" s="95"/>
      <c r="E237" s="92"/>
      <c r="F237" s="96"/>
      <c r="G237" s="97"/>
      <c r="H237" s="116"/>
    </row>
    <row r="238" spans="1:8">
      <c r="A238" s="92"/>
      <c r="B238" s="93"/>
      <c r="C238" s="94"/>
      <c r="D238" s="95"/>
      <c r="E238" s="92"/>
      <c r="F238" s="96"/>
      <c r="G238" s="97"/>
      <c r="H238" s="116"/>
    </row>
    <row r="239" spans="1:8">
      <c r="A239" s="92"/>
      <c r="B239" s="93"/>
      <c r="C239" s="94"/>
      <c r="D239" s="95"/>
      <c r="E239" s="92"/>
      <c r="F239" s="96"/>
      <c r="G239" s="97"/>
      <c r="H239" s="116"/>
    </row>
    <row r="240" spans="1:8">
      <c r="A240" s="92"/>
      <c r="B240" s="93"/>
      <c r="C240" s="94"/>
      <c r="D240" s="95"/>
      <c r="E240" s="92"/>
      <c r="F240" s="96"/>
      <c r="G240" s="97"/>
      <c r="H240" s="116"/>
    </row>
    <row r="241" spans="1:8">
      <c r="A241" s="92"/>
      <c r="B241" s="93"/>
      <c r="C241" s="94"/>
      <c r="D241" s="95"/>
      <c r="E241" s="92"/>
      <c r="F241" s="96"/>
      <c r="G241" s="97"/>
      <c r="H241" s="116"/>
    </row>
    <row r="242" spans="1:8">
      <c r="A242" s="92"/>
      <c r="B242" s="93"/>
      <c r="C242" s="94"/>
      <c r="D242" s="95"/>
      <c r="E242" s="92"/>
      <c r="F242" s="96"/>
      <c r="G242" s="97"/>
      <c r="H242" s="116"/>
    </row>
    <row r="243" spans="1:8">
      <c r="A243" s="92"/>
      <c r="B243" s="93"/>
      <c r="C243" s="94"/>
      <c r="D243" s="95"/>
      <c r="E243" s="92"/>
      <c r="F243" s="96"/>
      <c r="G243" s="97"/>
      <c r="H243" s="116"/>
    </row>
    <row r="244" spans="1:8">
      <c r="A244" s="92"/>
      <c r="B244" s="93"/>
      <c r="C244" s="94"/>
      <c r="D244" s="95"/>
      <c r="E244" s="92"/>
      <c r="F244" s="96"/>
      <c r="G244" s="97"/>
      <c r="H244" s="116"/>
    </row>
    <row r="245" spans="1:8">
      <c r="A245" s="92"/>
      <c r="B245" s="93"/>
      <c r="C245" s="94"/>
      <c r="D245" s="95"/>
      <c r="E245" s="92"/>
      <c r="F245" s="96"/>
      <c r="G245" s="97"/>
      <c r="H245" s="116"/>
    </row>
    <row r="246" spans="1:8">
      <c r="A246" s="92"/>
      <c r="B246" s="93"/>
      <c r="C246" s="94"/>
      <c r="D246" s="95"/>
      <c r="E246" s="92"/>
      <c r="F246" s="96"/>
      <c r="G246" s="97"/>
      <c r="H246" s="116"/>
    </row>
    <row r="247" spans="1:8">
      <c r="A247" s="92"/>
      <c r="B247" s="93"/>
      <c r="C247" s="94"/>
      <c r="D247" s="95"/>
      <c r="E247" s="92"/>
      <c r="F247" s="96"/>
      <c r="G247" s="97"/>
      <c r="H247" s="116"/>
    </row>
    <row r="248" spans="1:8">
      <c r="A248" s="92"/>
      <c r="B248" s="93"/>
      <c r="C248" s="94"/>
      <c r="D248" s="95"/>
      <c r="E248" s="92"/>
      <c r="F248" s="96"/>
      <c r="G248" s="97"/>
      <c r="H248" s="116"/>
    </row>
    <row r="249" spans="1:8">
      <c r="A249" s="92"/>
      <c r="B249" s="93"/>
      <c r="C249" s="94"/>
      <c r="D249" s="95"/>
      <c r="E249" s="92"/>
      <c r="F249" s="96"/>
      <c r="G249" s="97"/>
      <c r="H249" s="116"/>
    </row>
    <row r="250" spans="1:8">
      <c r="A250" s="92"/>
      <c r="B250" s="93"/>
      <c r="C250" s="94"/>
      <c r="D250" s="95"/>
      <c r="E250" s="92"/>
      <c r="F250" s="96"/>
      <c r="G250" s="97"/>
      <c r="H250" s="116"/>
    </row>
    <row r="251" spans="1:8">
      <c r="A251" s="92"/>
      <c r="B251" s="93"/>
      <c r="C251" s="94"/>
      <c r="D251" s="95"/>
      <c r="E251" s="92"/>
      <c r="F251" s="96"/>
      <c r="G251" s="97"/>
      <c r="H251" s="116"/>
    </row>
    <row r="252" spans="1:8">
      <c r="A252" s="92"/>
      <c r="B252" s="93"/>
      <c r="C252" s="94"/>
      <c r="D252" s="95"/>
      <c r="E252" s="92"/>
      <c r="F252" s="96"/>
      <c r="G252" s="97"/>
      <c r="H252" s="116"/>
    </row>
    <row r="253" spans="1:8">
      <c r="A253" s="92"/>
      <c r="B253" s="93"/>
      <c r="C253" s="94"/>
      <c r="D253" s="95"/>
      <c r="E253" s="92"/>
      <c r="F253" s="96"/>
      <c r="G253" s="97"/>
      <c r="H253" s="116"/>
    </row>
    <row r="254" spans="1:8">
      <c r="A254" s="92"/>
      <c r="B254" s="93"/>
      <c r="C254" s="94"/>
      <c r="D254" s="95"/>
      <c r="E254" s="92"/>
      <c r="F254" s="96"/>
      <c r="G254" s="97"/>
      <c r="H254" s="116"/>
    </row>
    <row r="255" spans="1:8">
      <c r="A255" s="92"/>
      <c r="B255" s="93"/>
      <c r="C255" s="94"/>
      <c r="D255" s="95"/>
      <c r="E255" s="92"/>
      <c r="F255" s="96"/>
      <c r="G255" s="97"/>
      <c r="H255" s="116"/>
    </row>
    <row r="256" spans="1:8">
      <c r="A256" s="92"/>
      <c r="B256" s="93"/>
      <c r="C256" s="94"/>
      <c r="D256" s="95"/>
      <c r="E256" s="92"/>
      <c r="F256" s="96"/>
      <c r="G256" s="97"/>
      <c r="H256" s="116"/>
    </row>
    <row r="257" spans="1:8">
      <c r="A257" s="92"/>
      <c r="B257" s="93"/>
      <c r="C257" s="94"/>
      <c r="D257" s="95"/>
      <c r="E257" s="92"/>
      <c r="F257" s="96"/>
      <c r="G257" s="97"/>
      <c r="H257" s="116"/>
    </row>
    <row r="258" spans="1:8">
      <c r="A258" s="92"/>
      <c r="B258" s="93"/>
      <c r="C258" s="94"/>
      <c r="D258" s="95"/>
      <c r="E258" s="92"/>
      <c r="F258" s="96"/>
      <c r="G258" s="97"/>
      <c r="H258" s="116"/>
    </row>
    <row r="259" spans="1:8">
      <c r="A259" s="92"/>
      <c r="B259" s="93"/>
      <c r="C259" s="94"/>
      <c r="D259" s="95"/>
      <c r="E259" s="92"/>
      <c r="F259" s="96"/>
      <c r="G259" s="97"/>
      <c r="H259" s="116"/>
    </row>
    <row r="260" spans="1:8">
      <c r="A260" s="92"/>
      <c r="B260" s="93"/>
      <c r="C260" s="94"/>
      <c r="D260" s="95"/>
      <c r="E260" s="92"/>
      <c r="F260" s="96"/>
      <c r="G260" s="97"/>
      <c r="H260" s="116"/>
    </row>
    <row r="261" spans="1:8">
      <c r="A261" s="92"/>
      <c r="B261" s="93"/>
      <c r="C261" s="94"/>
      <c r="D261" s="95"/>
      <c r="E261" s="92"/>
      <c r="F261" s="96"/>
      <c r="G261" s="97"/>
      <c r="H261" s="116"/>
    </row>
    <row r="262" spans="1:8">
      <c r="A262" s="92"/>
      <c r="B262" s="93"/>
      <c r="C262" s="94"/>
      <c r="D262" s="95"/>
      <c r="E262" s="92"/>
      <c r="F262" s="96"/>
      <c r="G262" s="97"/>
      <c r="H262" s="116"/>
    </row>
    <row r="263" spans="1:8">
      <c r="A263" s="92"/>
      <c r="B263" s="93"/>
      <c r="C263" s="94"/>
      <c r="D263" s="95"/>
      <c r="E263" s="92"/>
      <c r="F263" s="96"/>
      <c r="G263" s="97"/>
      <c r="H263" s="116"/>
    </row>
    <row r="264" spans="1:8">
      <c r="A264" s="92"/>
      <c r="B264" s="93"/>
      <c r="C264" s="94"/>
      <c r="D264" s="95"/>
      <c r="E264" s="92"/>
      <c r="F264" s="96"/>
      <c r="G264" s="97"/>
      <c r="H264" s="116"/>
    </row>
    <row r="265" spans="1:8">
      <c r="A265" s="92"/>
      <c r="B265" s="93"/>
      <c r="C265" s="94"/>
      <c r="D265" s="95"/>
      <c r="E265" s="92"/>
      <c r="F265" s="96"/>
      <c r="G265" s="97"/>
      <c r="H265" s="116"/>
    </row>
    <row r="266" spans="1:8">
      <c r="A266" s="92"/>
      <c r="B266" s="93"/>
      <c r="C266" s="94"/>
      <c r="D266" s="95"/>
      <c r="E266" s="92"/>
      <c r="F266" s="96"/>
      <c r="G266" s="97"/>
      <c r="H266" s="116"/>
    </row>
    <row r="267" spans="1:8">
      <c r="A267" s="92"/>
      <c r="B267" s="93"/>
      <c r="C267" s="94"/>
      <c r="D267" s="95"/>
      <c r="E267" s="92"/>
      <c r="F267" s="96"/>
      <c r="G267" s="97"/>
      <c r="H267" s="116"/>
    </row>
    <row r="268" spans="1:8">
      <c r="A268" s="92"/>
      <c r="B268" s="93"/>
      <c r="C268" s="94"/>
      <c r="D268" s="95"/>
      <c r="E268" s="92"/>
      <c r="F268" s="96"/>
      <c r="G268" s="97"/>
      <c r="H268" s="116"/>
    </row>
    <row r="269" spans="1:8">
      <c r="A269" s="92"/>
      <c r="B269" s="93"/>
      <c r="C269" s="94"/>
      <c r="D269" s="95"/>
      <c r="E269" s="92"/>
      <c r="F269" s="96"/>
      <c r="G269" s="97"/>
      <c r="H269" s="116"/>
    </row>
    <row r="270" spans="1:8">
      <c r="A270" s="92"/>
      <c r="B270" s="93"/>
      <c r="C270" s="94"/>
      <c r="D270" s="95"/>
      <c r="E270" s="92"/>
      <c r="F270" s="96"/>
      <c r="G270" s="97"/>
      <c r="H270" s="116"/>
    </row>
    <row r="271" spans="1:8">
      <c r="A271" s="92"/>
      <c r="B271" s="93"/>
      <c r="C271" s="94"/>
      <c r="D271" s="95"/>
      <c r="E271" s="92"/>
      <c r="F271" s="96"/>
      <c r="G271" s="97"/>
      <c r="H271" s="116"/>
    </row>
    <row r="272" spans="1:8">
      <c r="A272" s="92"/>
      <c r="B272" s="93"/>
      <c r="C272" s="94"/>
      <c r="D272" s="95"/>
      <c r="E272" s="92"/>
      <c r="F272" s="96"/>
      <c r="G272" s="97"/>
      <c r="H272" s="116"/>
    </row>
    <row r="273" spans="1:8">
      <c r="A273" s="92"/>
      <c r="B273" s="93"/>
      <c r="C273" s="94"/>
      <c r="D273" s="95"/>
      <c r="E273" s="92"/>
      <c r="F273" s="96"/>
      <c r="G273" s="97"/>
      <c r="H273" s="116"/>
    </row>
    <row r="274" spans="1:8">
      <c r="A274" s="92"/>
      <c r="B274" s="93"/>
      <c r="C274" s="94"/>
      <c r="D274" s="95"/>
      <c r="E274" s="92"/>
      <c r="F274" s="96"/>
      <c r="G274" s="97"/>
      <c r="H274" s="116"/>
    </row>
    <row r="275" spans="1:8">
      <c r="A275" s="92"/>
      <c r="B275" s="93"/>
      <c r="C275" s="94"/>
      <c r="D275" s="95"/>
      <c r="E275" s="92"/>
      <c r="F275" s="96"/>
      <c r="G275" s="97"/>
      <c r="H275" s="116"/>
    </row>
    <row r="276" spans="1:8">
      <c r="A276" s="92"/>
      <c r="B276" s="93"/>
      <c r="C276" s="94"/>
      <c r="D276" s="95"/>
      <c r="E276" s="92"/>
      <c r="F276" s="96"/>
      <c r="G276" s="97"/>
      <c r="H276" s="116"/>
    </row>
    <row r="277" spans="1:8">
      <c r="A277" s="92"/>
      <c r="B277" s="93"/>
      <c r="C277" s="94"/>
      <c r="D277" s="95"/>
      <c r="E277" s="92"/>
      <c r="F277" s="96"/>
      <c r="G277" s="97"/>
      <c r="H277" s="116"/>
    </row>
    <row r="278" spans="1:8">
      <c r="A278" s="92"/>
      <c r="B278" s="93"/>
      <c r="C278" s="94"/>
      <c r="D278" s="95"/>
      <c r="E278" s="92"/>
      <c r="F278" s="96"/>
      <c r="G278" s="97"/>
      <c r="H278" s="116"/>
    </row>
    <row r="279" spans="1:8">
      <c r="A279" s="92"/>
      <c r="B279" s="93"/>
      <c r="C279" s="94"/>
      <c r="D279" s="95"/>
      <c r="E279" s="92"/>
      <c r="F279" s="96"/>
      <c r="G279" s="97"/>
      <c r="H279" s="116"/>
    </row>
    <row r="280" spans="1:8">
      <c r="A280" s="92"/>
      <c r="B280" s="93"/>
      <c r="C280" s="94"/>
      <c r="D280" s="95"/>
      <c r="E280" s="92"/>
      <c r="F280" s="96"/>
      <c r="G280" s="97"/>
      <c r="H280" s="116"/>
    </row>
    <row r="281" spans="1:8">
      <c r="A281" s="92"/>
      <c r="B281" s="93"/>
      <c r="C281" s="94"/>
      <c r="D281" s="95"/>
      <c r="E281" s="92"/>
      <c r="F281" s="96"/>
      <c r="G281" s="97"/>
      <c r="H281" s="116"/>
    </row>
    <row r="282" spans="1:8">
      <c r="A282" s="92"/>
      <c r="B282" s="93"/>
      <c r="C282" s="94"/>
      <c r="D282" s="95"/>
      <c r="E282" s="92"/>
      <c r="F282" s="96"/>
      <c r="G282" s="97"/>
      <c r="H282" s="116"/>
    </row>
    <row r="283" spans="1:8">
      <c r="A283" s="92"/>
      <c r="B283" s="93"/>
      <c r="C283" s="94"/>
      <c r="D283" s="95"/>
      <c r="E283" s="92"/>
      <c r="F283" s="96"/>
      <c r="G283" s="97"/>
      <c r="H283" s="116"/>
    </row>
    <row r="284" spans="1:8">
      <c r="A284" s="92"/>
      <c r="B284" s="93"/>
      <c r="C284" s="94"/>
      <c r="D284" s="95"/>
      <c r="E284" s="92"/>
      <c r="F284" s="96"/>
      <c r="G284" s="97"/>
      <c r="H284" s="116"/>
    </row>
    <row r="285" spans="1:8">
      <c r="A285" s="92"/>
      <c r="B285" s="93"/>
      <c r="C285" s="94"/>
      <c r="D285" s="95"/>
      <c r="E285" s="92"/>
      <c r="F285" s="96"/>
      <c r="G285" s="97"/>
      <c r="H285" s="116"/>
    </row>
    <row r="286" spans="1:8">
      <c r="A286" s="92"/>
      <c r="B286" s="93"/>
      <c r="C286" s="94"/>
      <c r="D286" s="95"/>
      <c r="E286" s="92"/>
      <c r="F286" s="96"/>
      <c r="G286" s="97"/>
      <c r="H286" s="116"/>
    </row>
    <row r="287" spans="1:8">
      <c r="A287" s="92"/>
      <c r="B287" s="93"/>
      <c r="C287" s="94"/>
      <c r="D287" s="95"/>
      <c r="E287" s="92"/>
      <c r="F287" s="96"/>
      <c r="G287" s="97"/>
      <c r="H287" s="116"/>
    </row>
    <row r="288" spans="1:8">
      <c r="A288" s="92"/>
      <c r="B288" s="93"/>
      <c r="C288" s="94"/>
      <c r="D288" s="95"/>
      <c r="E288" s="92"/>
      <c r="F288" s="96"/>
      <c r="G288" s="97"/>
      <c r="H288" s="116"/>
    </row>
    <row r="289" spans="1:8">
      <c r="A289" s="92"/>
      <c r="B289" s="93"/>
      <c r="C289" s="94"/>
      <c r="D289" s="95"/>
      <c r="E289" s="92"/>
      <c r="F289" s="96"/>
      <c r="G289" s="97"/>
      <c r="H289" s="116"/>
    </row>
    <row r="290" spans="1:8">
      <c r="A290" s="92"/>
      <c r="B290" s="93"/>
      <c r="C290" s="94"/>
      <c r="D290" s="95"/>
      <c r="E290" s="92"/>
      <c r="F290" s="96"/>
      <c r="G290" s="97"/>
      <c r="H290" s="116"/>
    </row>
    <row r="291" spans="1:8">
      <c r="A291" s="92"/>
      <c r="B291" s="93"/>
      <c r="C291" s="94"/>
      <c r="D291" s="95"/>
      <c r="E291" s="92"/>
      <c r="F291" s="96"/>
      <c r="G291" s="97"/>
      <c r="H291" s="116"/>
    </row>
    <row r="292" spans="1:8">
      <c r="A292" s="92"/>
      <c r="B292" s="93"/>
      <c r="C292" s="94"/>
      <c r="D292" s="95"/>
      <c r="E292" s="92"/>
      <c r="F292" s="96"/>
      <c r="G292" s="97"/>
      <c r="H292" s="116"/>
    </row>
    <row r="293" spans="1:8">
      <c r="A293" s="92"/>
      <c r="B293" s="93"/>
      <c r="C293" s="94"/>
      <c r="D293" s="95"/>
      <c r="E293" s="92"/>
      <c r="F293" s="96"/>
      <c r="G293" s="97"/>
      <c r="H293" s="116"/>
    </row>
    <row r="294" spans="1:8">
      <c r="A294" s="92"/>
      <c r="B294" s="93"/>
      <c r="C294" s="94"/>
      <c r="D294" s="95"/>
      <c r="E294" s="92"/>
      <c r="F294" s="96"/>
      <c r="G294" s="97"/>
      <c r="H294" s="116"/>
    </row>
    <row r="295" spans="1:8">
      <c r="A295" s="92"/>
      <c r="B295" s="93"/>
      <c r="C295" s="94"/>
      <c r="D295" s="95"/>
      <c r="E295" s="92"/>
      <c r="F295" s="96"/>
      <c r="G295" s="97"/>
      <c r="H295" s="116"/>
    </row>
    <row r="296" spans="1:8">
      <c r="A296" s="92"/>
      <c r="B296" s="93"/>
      <c r="C296" s="94"/>
      <c r="D296" s="95"/>
      <c r="E296" s="92"/>
      <c r="F296" s="96"/>
      <c r="G296" s="97"/>
      <c r="H296" s="116"/>
    </row>
    <row r="297" spans="1:8">
      <c r="A297" s="92"/>
      <c r="B297" s="93"/>
      <c r="C297" s="94"/>
      <c r="D297" s="95"/>
      <c r="E297" s="92"/>
      <c r="F297" s="96"/>
      <c r="G297" s="97"/>
      <c r="H297" s="116"/>
    </row>
    <row r="298" spans="1:8">
      <c r="A298" s="92"/>
      <c r="B298" s="93"/>
      <c r="C298" s="94"/>
      <c r="D298" s="95"/>
      <c r="E298" s="92"/>
      <c r="F298" s="96"/>
      <c r="G298" s="97"/>
      <c r="H298" s="116"/>
    </row>
    <row r="299" spans="1:8">
      <c r="A299" s="92"/>
      <c r="B299" s="93"/>
      <c r="C299" s="94"/>
      <c r="D299" s="95"/>
      <c r="E299" s="92"/>
      <c r="F299" s="96"/>
      <c r="G299" s="97"/>
      <c r="H299" s="116"/>
    </row>
    <row r="300" spans="1:8">
      <c r="A300" s="92"/>
      <c r="B300" s="93"/>
      <c r="C300" s="94"/>
      <c r="D300" s="95"/>
      <c r="E300" s="92"/>
      <c r="F300" s="96"/>
      <c r="G300" s="97"/>
      <c r="H300" s="116"/>
    </row>
    <row r="301" spans="1:8">
      <c r="A301" s="92"/>
      <c r="B301" s="93"/>
      <c r="C301" s="94"/>
      <c r="D301" s="95"/>
      <c r="E301" s="92"/>
      <c r="F301" s="96"/>
      <c r="G301" s="97"/>
      <c r="H301" s="116"/>
    </row>
    <row r="302" spans="1:8">
      <c r="A302" s="92"/>
      <c r="B302" s="93"/>
      <c r="C302" s="94"/>
      <c r="D302" s="95"/>
      <c r="E302" s="92"/>
      <c r="F302" s="96"/>
      <c r="G302" s="97"/>
      <c r="H302" s="116"/>
    </row>
    <row r="303" spans="1:8">
      <c r="A303" s="92"/>
      <c r="B303" s="93"/>
      <c r="C303" s="94"/>
      <c r="D303" s="95"/>
      <c r="E303" s="92"/>
      <c r="F303" s="96"/>
      <c r="G303" s="97"/>
      <c r="H303" s="116"/>
    </row>
    <row r="304" spans="1:8">
      <c r="A304" s="92"/>
      <c r="B304" s="93"/>
      <c r="C304" s="94"/>
      <c r="D304" s="95"/>
      <c r="E304" s="92"/>
      <c r="F304" s="96"/>
      <c r="G304" s="97"/>
      <c r="H304" s="116"/>
    </row>
    <row r="305" spans="1:8">
      <c r="A305" s="92"/>
      <c r="B305" s="93"/>
      <c r="C305" s="94"/>
      <c r="D305" s="95"/>
      <c r="E305" s="92"/>
      <c r="F305" s="96"/>
      <c r="G305" s="97"/>
      <c r="H305" s="116"/>
    </row>
    <row r="306" spans="1:8">
      <c r="A306" s="92"/>
      <c r="B306" s="93"/>
      <c r="C306" s="94"/>
      <c r="D306" s="95"/>
      <c r="E306" s="92"/>
      <c r="F306" s="96"/>
      <c r="G306" s="97"/>
      <c r="H306" s="116"/>
    </row>
    <row r="307" spans="1:8">
      <c r="A307" s="92"/>
      <c r="B307" s="93"/>
      <c r="C307" s="94"/>
      <c r="D307" s="95"/>
      <c r="E307" s="92"/>
      <c r="F307" s="96"/>
      <c r="G307" s="97"/>
      <c r="H307" s="116"/>
    </row>
    <row r="308" spans="1:8">
      <c r="A308" s="92"/>
      <c r="B308" s="93"/>
      <c r="C308" s="94"/>
      <c r="D308" s="95"/>
      <c r="E308" s="92"/>
      <c r="F308" s="96"/>
      <c r="G308" s="97"/>
      <c r="H308" s="116"/>
    </row>
    <row r="309" spans="1:8">
      <c r="A309" s="92"/>
      <c r="B309" s="93"/>
      <c r="C309" s="94"/>
      <c r="D309" s="95"/>
      <c r="E309" s="92"/>
      <c r="F309" s="96"/>
      <c r="G309" s="97"/>
      <c r="H309" s="116"/>
    </row>
    <row r="310" spans="1:8">
      <c r="A310" s="92"/>
      <c r="B310" s="93"/>
      <c r="C310" s="94"/>
      <c r="D310" s="95"/>
      <c r="E310" s="92"/>
      <c r="F310" s="96"/>
      <c r="G310" s="97"/>
      <c r="H310" s="116"/>
    </row>
    <row r="311" spans="1:8">
      <c r="A311" s="92"/>
      <c r="B311" s="93"/>
      <c r="C311" s="94"/>
      <c r="D311" s="95"/>
      <c r="E311" s="92"/>
      <c r="F311" s="96"/>
      <c r="G311" s="97"/>
      <c r="H311" s="116"/>
    </row>
    <row r="312" spans="1:8">
      <c r="A312" s="92"/>
      <c r="B312" s="93"/>
      <c r="C312" s="94"/>
      <c r="D312" s="95"/>
      <c r="E312" s="92"/>
      <c r="F312" s="96"/>
      <c r="G312" s="97"/>
      <c r="H312" s="116"/>
    </row>
    <row r="313" spans="1:8">
      <c r="A313" s="92"/>
      <c r="B313" s="93"/>
      <c r="C313" s="94"/>
      <c r="D313" s="95"/>
      <c r="E313" s="92"/>
      <c r="F313" s="96"/>
      <c r="G313" s="97"/>
      <c r="H313" s="116"/>
    </row>
    <row r="314" spans="1:8">
      <c r="A314" s="92"/>
      <c r="B314" s="93"/>
      <c r="C314" s="94"/>
      <c r="D314" s="95"/>
      <c r="E314" s="92"/>
      <c r="F314" s="96"/>
      <c r="G314" s="97"/>
      <c r="H314" s="116"/>
    </row>
    <row r="315" spans="1:8">
      <c r="A315" s="92"/>
      <c r="B315" s="93"/>
      <c r="C315" s="94"/>
      <c r="D315" s="95"/>
      <c r="E315" s="92"/>
      <c r="F315" s="96"/>
      <c r="G315" s="97"/>
      <c r="H315" s="116"/>
    </row>
    <row r="316" spans="1:8">
      <c r="A316" s="92"/>
      <c r="B316" s="93"/>
      <c r="C316" s="94"/>
      <c r="D316" s="95"/>
      <c r="E316" s="92"/>
      <c r="F316" s="96"/>
      <c r="G316" s="97"/>
      <c r="H316" s="116"/>
    </row>
    <row r="317" spans="1:8">
      <c r="A317" s="92"/>
      <c r="B317" s="93"/>
      <c r="C317" s="94"/>
      <c r="D317" s="95"/>
      <c r="E317" s="92"/>
      <c r="F317" s="96"/>
      <c r="G317" s="97"/>
      <c r="H317" s="116"/>
    </row>
    <row r="318" spans="1:8">
      <c r="A318" s="92"/>
      <c r="B318" s="93"/>
      <c r="C318" s="94"/>
      <c r="D318" s="95"/>
      <c r="E318" s="92"/>
      <c r="F318" s="96"/>
      <c r="G318" s="97"/>
      <c r="H318" s="116"/>
    </row>
    <row r="319" spans="1:8">
      <c r="A319" s="92"/>
      <c r="B319" s="93"/>
      <c r="C319" s="94"/>
      <c r="D319" s="95"/>
      <c r="E319" s="92"/>
      <c r="F319" s="96"/>
      <c r="G319" s="97"/>
      <c r="H319" s="116"/>
    </row>
    <row r="320" spans="1:8">
      <c r="A320" s="92"/>
      <c r="B320" s="93"/>
      <c r="C320" s="94"/>
      <c r="D320" s="95"/>
      <c r="E320" s="92"/>
      <c r="F320" s="96"/>
      <c r="G320" s="97"/>
      <c r="H320" s="116"/>
    </row>
    <row r="321" spans="1:8">
      <c r="A321" s="92"/>
      <c r="B321" s="93"/>
      <c r="C321" s="94"/>
      <c r="D321" s="95"/>
      <c r="E321" s="92"/>
      <c r="F321" s="96"/>
      <c r="G321" s="97"/>
      <c r="H321" s="116"/>
    </row>
    <row r="322" spans="1:8">
      <c r="A322" s="92"/>
      <c r="B322" s="93"/>
      <c r="C322" s="94"/>
      <c r="D322" s="95"/>
      <c r="E322" s="92"/>
      <c r="F322" s="96"/>
      <c r="G322" s="97"/>
      <c r="H322" s="116"/>
    </row>
    <row r="323" spans="1:8">
      <c r="A323" s="92"/>
      <c r="B323" s="93"/>
      <c r="C323" s="94"/>
      <c r="D323" s="95"/>
      <c r="E323" s="92"/>
      <c r="F323" s="96"/>
      <c r="G323" s="97"/>
      <c r="H323" s="116"/>
    </row>
    <row r="324" spans="1:8">
      <c r="A324" s="92"/>
      <c r="B324" s="93"/>
      <c r="C324" s="94"/>
      <c r="D324" s="95"/>
      <c r="E324" s="92"/>
      <c r="F324" s="96"/>
      <c r="G324" s="97"/>
      <c r="H324" s="116"/>
    </row>
    <row r="325" spans="1:8">
      <c r="A325" s="92"/>
      <c r="B325" s="93"/>
      <c r="C325" s="94"/>
      <c r="D325" s="95"/>
      <c r="E325" s="92"/>
      <c r="F325" s="96"/>
      <c r="G325" s="97"/>
      <c r="H325" s="116"/>
    </row>
    <row r="326" spans="1:8">
      <c r="A326" s="92"/>
      <c r="B326" s="93"/>
      <c r="C326" s="94"/>
      <c r="D326" s="95"/>
      <c r="E326" s="92"/>
      <c r="F326" s="96"/>
      <c r="G326" s="97"/>
      <c r="H326" s="116"/>
    </row>
    <row r="327" spans="1:8">
      <c r="A327" s="92"/>
      <c r="B327" s="93"/>
      <c r="C327" s="94"/>
      <c r="D327" s="95"/>
      <c r="E327" s="92"/>
      <c r="F327" s="96"/>
      <c r="G327" s="97"/>
      <c r="H327" s="116"/>
    </row>
    <row r="328" spans="1:8">
      <c r="A328" s="92"/>
      <c r="B328" s="93"/>
      <c r="C328" s="94"/>
      <c r="D328" s="95"/>
      <c r="E328" s="92"/>
      <c r="F328" s="96"/>
      <c r="G328" s="97"/>
      <c r="H328" s="116"/>
    </row>
    <row r="329" spans="1:8">
      <c r="A329" s="92"/>
      <c r="B329" s="93"/>
      <c r="C329" s="94"/>
      <c r="D329" s="95"/>
      <c r="E329" s="92"/>
      <c r="F329" s="96"/>
      <c r="G329" s="97"/>
      <c r="H329" s="116"/>
    </row>
    <row r="330" spans="1:8">
      <c r="A330" s="92"/>
      <c r="B330" s="93"/>
      <c r="C330" s="94"/>
      <c r="D330" s="95"/>
      <c r="E330" s="92"/>
      <c r="F330" s="96"/>
      <c r="G330" s="97"/>
      <c r="H330" s="116"/>
    </row>
    <row r="331" spans="1:8">
      <c r="A331" s="92"/>
      <c r="B331" s="93"/>
      <c r="C331" s="94"/>
      <c r="D331" s="95"/>
      <c r="E331" s="92"/>
      <c r="F331" s="96"/>
      <c r="G331" s="97"/>
      <c r="H331" s="116"/>
    </row>
    <row r="332" spans="1:8">
      <c r="A332" s="92"/>
      <c r="B332" s="93"/>
      <c r="C332" s="94"/>
      <c r="D332" s="95"/>
      <c r="E332" s="92"/>
      <c r="F332" s="96"/>
      <c r="G332" s="97"/>
      <c r="H332" s="116"/>
    </row>
    <row r="333" spans="1:8">
      <c r="A333" s="92"/>
      <c r="B333" s="93"/>
      <c r="C333" s="94"/>
      <c r="D333" s="95"/>
      <c r="E333" s="92"/>
      <c r="F333" s="96"/>
      <c r="G333" s="97"/>
      <c r="H333" s="116"/>
    </row>
    <row r="334" spans="1:8">
      <c r="A334" s="92"/>
      <c r="B334" s="93"/>
      <c r="C334" s="94"/>
      <c r="D334" s="95"/>
      <c r="E334" s="92"/>
      <c r="F334" s="96"/>
      <c r="G334" s="97"/>
      <c r="H334" s="116"/>
    </row>
    <row r="335" spans="1:8">
      <c r="A335" s="92"/>
      <c r="B335" s="93"/>
      <c r="C335" s="94"/>
      <c r="D335" s="95"/>
      <c r="E335" s="92"/>
      <c r="F335" s="96"/>
      <c r="G335" s="97"/>
      <c r="H335" s="116"/>
    </row>
    <row r="336" spans="1:8">
      <c r="A336" s="92"/>
      <c r="B336" s="93"/>
      <c r="C336" s="94"/>
      <c r="D336" s="95"/>
      <c r="E336" s="92"/>
      <c r="F336" s="96"/>
      <c r="G336" s="97"/>
      <c r="H336" s="116"/>
    </row>
    <row r="337" spans="1:8">
      <c r="A337" s="92"/>
      <c r="B337" s="93"/>
      <c r="C337" s="94"/>
      <c r="D337" s="95"/>
      <c r="E337" s="92"/>
      <c r="F337" s="96"/>
      <c r="G337" s="97"/>
      <c r="H337" s="116"/>
    </row>
    <row r="338" spans="1:8">
      <c r="A338" s="92"/>
      <c r="B338" s="93"/>
      <c r="C338" s="94"/>
      <c r="D338" s="95"/>
      <c r="E338" s="92"/>
      <c r="F338" s="96"/>
      <c r="G338" s="97"/>
      <c r="H338" s="116"/>
    </row>
    <row r="339" spans="1:8">
      <c r="A339" s="92"/>
      <c r="B339" s="93"/>
      <c r="C339" s="94"/>
      <c r="D339" s="95"/>
      <c r="E339" s="92"/>
      <c r="F339" s="96"/>
      <c r="G339" s="97"/>
      <c r="H339" s="116"/>
    </row>
    <row r="340" spans="1:8">
      <c r="A340" s="92"/>
      <c r="B340" s="93"/>
      <c r="C340" s="94"/>
      <c r="D340" s="95"/>
      <c r="E340" s="92"/>
      <c r="F340" s="96"/>
      <c r="G340" s="97"/>
      <c r="H340" s="116"/>
    </row>
    <row r="341" spans="1:8">
      <c r="A341" s="92"/>
      <c r="B341" s="93"/>
      <c r="C341" s="94"/>
      <c r="D341" s="95"/>
      <c r="E341" s="92"/>
      <c r="F341" s="96"/>
      <c r="G341" s="97"/>
      <c r="H341" s="116"/>
    </row>
    <row r="342" spans="1:8">
      <c r="A342" s="92"/>
      <c r="B342" s="93"/>
      <c r="C342" s="94"/>
      <c r="D342" s="95"/>
      <c r="E342" s="92"/>
      <c r="F342" s="96"/>
      <c r="G342" s="97"/>
      <c r="H342" s="116"/>
    </row>
    <row r="343" spans="1:8">
      <c r="A343" s="92"/>
      <c r="B343" s="93"/>
      <c r="C343" s="94"/>
      <c r="D343" s="95"/>
      <c r="E343" s="92"/>
      <c r="F343" s="96"/>
      <c r="G343" s="97"/>
      <c r="H343" s="116"/>
    </row>
    <row r="344" spans="1:8">
      <c r="A344" s="92"/>
      <c r="B344" s="93"/>
      <c r="C344" s="94"/>
      <c r="D344" s="95"/>
      <c r="E344" s="92"/>
      <c r="F344" s="96"/>
      <c r="G344" s="97"/>
      <c r="H344" s="116"/>
    </row>
    <row r="345" spans="1:8">
      <c r="A345" s="92"/>
      <c r="B345" s="93"/>
      <c r="C345" s="94"/>
      <c r="D345" s="95"/>
      <c r="E345" s="92"/>
      <c r="F345" s="96"/>
      <c r="G345" s="97"/>
      <c r="H345" s="116"/>
    </row>
    <row r="346" spans="1:8">
      <c r="A346" s="92"/>
      <c r="B346" s="93"/>
      <c r="C346" s="94"/>
      <c r="D346" s="95"/>
      <c r="E346" s="92"/>
      <c r="F346" s="96"/>
      <c r="G346" s="97"/>
      <c r="H346" s="116"/>
    </row>
    <row r="347" spans="1:8">
      <c r="A347" s="92"/>
      <c r="B347" s="93"/>
      <c r="C347" s="94"/>
      <c r="D347" s="95"/>
      <c r="E347" s="92"/>
      <c r="F347" s="96"/>
      <c r="G347" s="97"/>
      <c r="H347" s="116"/>
    </row>
  </sheetData>
  <mergeCells count="1">
    <mergeCell ref="A1:H1"/>
  </mergeCells>
  <pageMargins left="0.70866141732283472" right="0.27559055118110237" top="0.74803149606299213" bottom="0.74803149606299213" header="0.31496062992125984" footer="0.31496062992125984"/>
  <pageSetup scale="75" orientation="landscape" horizontalDpi="4294967293" verticalDpi="0" r:id="rId1"/>
  <headerFooter>
    <oddHeader xml:space="preserve">&amp;L
 &amp;C&amp;16Régistre des chèques&amp;18
</oddHeader>
    <oddFooter>&amp;C&amp;P</oddFooter>
  </headerFooter>
</worksheet>
</file>

<file path=xl/worksheets/sheet2.xml><?xml version="1.0" encoding="utf-8"?>
<worksheet xmlns="http://schemas.openxmlformats.org/spreadsheetml/2006/main" xmlns:r="http://schemas.openxmlformats.org/officeDocument/2006/relationships">
  <sheetPr codeName="Feuil2">
    <tabColor rgb="FFFF0000"/>
  </sheetPr>
  <dimension ref="A1:T294"/>
  <sheetViews>
    <sheetView workbookViewId="0">
      <pane xSplit="8" ySplit="8" topLeftCell="J12" activePane="bottomRight" state="frozenSplit"/>
      <selection pane="topRight"/>
      <selection pane="bottomLeft"/>
      <selection pane="bottomRight" activeCell="F154" sqref="F154"/>
    </sheetView>
  </sheetViews>
  <sheetFormatPr baseColWidth="10" defaultColWidth="11.42578125" defaultRowHeight="18"/>
  <cols>
    <col min="1" max="1" width="12.85546875" style="98" customWidth="1"/>
    <col min="2" max="2" width="14.28515625" style="99" customWidth="1"/>
    <col min="3" max="3" width="60.85546875" style="100" customWidth="1"/>
    <col min="4" max="4" width="17.28515625" style="101" customWidth="1"/>
    <col min="5" max="5" width="3.5703125" style="98" customWidth="1"/>
    <col min="6" max="6" width="17.42578125" style="102" customWidth="1"/>
    <col min="7" max="7" width="17.7109375" style="103" customWidth="1"/>
    <col min="8" max="8" width="24.5703125" style="1" customWidth="1"/>
    <col min="9" max="9" width="11.42578125" style="2" customWidth="1"/>
    <col min="10" max="10" width="11.42578125" style="3" customWidth="1"/>
    <col min="11" max="16384" width="11.42578125" style="3"/>
  </cols>
  <sheetData>
    <row r="1" spans="1:20" ht="36.75" customHeight="1">
      <c r="A1" s="643" t="s">
        <v>17</v>
      </c>
      <c r="B1" s="644"/>
      <c r="C1" s="644"/>
      <c r="D1" s="644"/>
      <c r="E1" s="644"/>
      <c r="F1" s="644"/>
      <c r="G1" s="644"/>
      <c r="H1" s="645"/>
    </row>
    <row r="2" spans="1:20" s="10" customFormat="1" ht="24.95" customHeight="1">
      <c r="A2" s="128" t="s">
        <v>5</v>
      </c>
      <c r="B2" s="129" t="s">
        <v>1</v>
      </c>
      <c r="C2" s="130" t="s">
        <v>0</v>
      </c>
      <c r="D2" s="131" t="s">
        <v>2</v>
      </c>
      <c r="E2" s="135" t="s">
        <v>84</v>
      </c>
      <c r="F2" s="131" t="s">
        <v>3</v>
      </c>
      <c r="G2" s="132" t="s">
        <v>4</v>
      </c>
      <c r="H2" s="138" t="s">
        <v>7</v>
      </c>
      <c r="I2" s="4"/>
      <c r="J2" s="5" t="s">
        <v>85</v>
      </c>
      <c r="K2" s="6" t="s">
        <v>85</v>
      </c>
      <c r="L2" s="7"/>
      <c r="M2" s="8"/>
      <c r="N2" s="9"/>
    </row>
    <row r="3" spans="1:20" s="23" customFormat="1" ht="17.25" hidden="1" customHeight="1">
      <c r="A3" s="11"/>
      <c r="B3" s="12"/>
      <c r="C3" s="13"/>
      <c r="D3" s="15"/>
      <c r="E3" s="14"/>
      <c r="F3" s="15" t="s">
        <v>85</v>
      </c>
      <c r="G3" s="16"/>
      <c r="H3" s="139"/>
      <c r="I3" s="18"/>
      <c r="J3" s="19"/>
      <c r="K3" s="6"/>
      <c r="L3" s="19"/>
      <c r="M3" s="20"/>
      <c r="N3" s="19"/>
      <c r="O3" s="21"/>
      <c r="P3" s="22"/>
      <c r="Q3" s="22"/>
      <c r="R3" s="22"/>
      <c r="S3" s="22"/>
      <c r="T3" s="22"/>
    </row>
    <row r="4" spans="1:20" s="110" customFormat="1" ht="18" customHeight="1">
      <c r="A4" s="24"/>
      <c r="B4" s="25" t="s">
        <v>85</v>
      </c>
      <c r="C4" s="26" t="s">
        <v>6</v>
      </c>
      <c r="D4" s="120">
        <v>0</v>
      </c>
      <c r="E4" s="27" t="s">
        <v>85</v>
      </c>
      <c r="F4" s="28">
        <v>0</v>
      </c>
      <c r="G4" s="29">
        <f>IF(AND(ISBLANK(D4),ISBLANK(F4)),"",G3-D4+F4)</f>
        <v>0</v>
      </c>
      <c r="H4" s="140">
        <f>SUM(D9:D35)</f>
        <v>0</v>
      </c>
      <c r="I4" s="104"/>
      <c r="J4" s="105"/>
      <c r="K4" s="106"/>
      <c r="L4" s="107"/>
      <c r="M4" s="108"/>
      <c r="N4" s="107"/>
      <c r="O4" s="109"/>
    </row>
    <row r="5" spans="1:20" s="110" customFormat="1" ht="18" customHeight="1">
      <c r="A5" s="123"/>
      <c r="B5" s="124"/>
      <c r="C5" s="75" t="s">
        <v>25</v>
      </c>
      <c r="D5" s="125"/>
      <c r="E5" s="59"/>
      <c r="F5" s="126"/>
      <c r="G5" s="29"/>
      <c r="H5" s="54" t="s">
        <v>9</v>
      </c>
      <c r="I5" s="104"/>
      <c r="J5" s="105"/>
      <c r="K5" s="106"/>
      <c r="L5" s="107"/>
      <c r="M5" s="108"/>
      <c r="N5" s="107"/>
      <c r="O5" s="109"/>
    </row>
    <row r="6" spans="1:20" s="32" customFormat="1" ht="18" customHeight="1">
      <c r="A6" s="38"/>
      <c r="B6" s="39"/>
      <c r="C6" s="40" t="s">
        <v>19</v>
      </c>
      <c r="D6" s="85">
        <f>'GABARIT Celi'!F141</f>
        <v>0</v>
      </c>
      <c r="E6" s="38"/>
      <c r="F6" s="85">
        <f>'GABARIT Celi'!D141</f>
        <v>0</v>
      </c>
      <c r="G6" s="29">
        <f>IF(AND(ISBLANK(D6),ISBLANK(F6)),"",G4-D6+F6)</f>
        <v>0</v>
      </c>
      <c r="H6" s="55">
        <f>1591-H4</f>
        <v>1591</v>
      </c>
      <c r="I6" s="18"/>
      <c r="J6" s="19"/>
      <c r="K6" s="19"/>
      <c r="L6" s="19"/>
      <c r="M6" s="30"/>
      <c r="N6" s="31"/>
    </row>
    <row r="7" spans="1:20" s="32" customFormat="1">
      <c r="A7" s="111" t="s">
        <v>85</v>
      </c>
      <c r="B7" s="112" t="s">
        <v>85</v>
      </c>
      <c r="C7" s="113" t="s">
        <v>20</v>
      </c>
      <c r="D7" s="114">
        <f>'GABARIT Scotia'!F140</f>
        <v>0</v>
      </c>
      <c r="E7" s="114" t="s">
        <v>85</v>
      </c>
      <c r="F7" s="114">
        <f>'GABARIT Scotia'!D140</f>
        <v>0</v>
      </c>
      <c r="G7" s="29">
        <f t="shared" ref="G7:G36" si="0">IF(AND(ISBLANK(D7),ISBLANK(F7)),"",G6-D7+F7)</f>
        <v>0</v>
      </c>
      <c r="H7" s="57" t="s">
        <v>8</v>
      </c>
      <c r="I7" s="18"/>
      <c r="J7" s="19"/>
      <c r="K7" s="37"/>
      <c r="L7" s="37"/>
      <c r="M7" s="30"/>
    </row>
    <row r="8" spans="1:20" s="32" customFormat="1">
      <c r="A8" s="42"/>
      <c r="B8" s="43"/>
      <c r="C8" s="44" t="s">
        <v>21</v>
      </c>
      <c r="D8" s="46">
        <f>'GABARIT Chèque'!F141</f>
        <v>0</v>
      </c>
      <c r="E8" s="122" t="s">
        <v>85</v>
      </c>
      <c r="F8" s="46">
        <f>'GABARIT Chèque'!D141</f>
        <v>0</v>
      </c>
      <c r="G8" s="29">
        <f t="shared" si="0"/>
        <v>0</v>
      </c>
      <c r="H8" s="137">
        <f>SUMPRODUCT((($E4:$E140="X")+($E4:$E140="C")+($E4:$E140="S")+($E4:$E140="CE")+($E4:$E140="E"))*(($F4:$F140)-($D4:$D140)))</f>
        <v>0</v>
      </c>
      <c r="I8" s="18"/>
      <c r="J8" s="19"/>
      <c r="K8" s="37"/>
      <c r="L8" s="37"/>
      <c r="M8" s="30"/>
    </row>
    <row r="9" spans="1:20" s="32" customFormat="1">
      <c r="A9" s="47"/>
      <c r="B9" s="48" t="s">
        <v>85</v>
      </c>
      <c r="C9" s="49" t="s">
        <v>85</v>
      </c>
      <c r="D9" s="50">
        <v>0</v>
      </c>
      <c r="E9" s="47" t="s">
        <v>85</v>
      </c>
      <c r="F9" s="52">
        <v>0</v>
      </c>
      <c r="G9" s="29">
        <f t="shared" si="0"/>
        <v>0</v>
      </c>
      <c r="H9" s="152"/>
      <c r="I9" s="18"/>
      <c r="J9" s="19"/>
      <c r="K9" s="37"/>
      <c r="L9" s="37"/>
      <c r="M9" s="30"/>
    </row>
    <row r="10" spans="1:20" s="32" customFormat="1">
      <c r="A10" s="47"/>
      <c r="B10" s="48" t="s">
        <v>85</v>
      </c>
      <c r="C10" s="49" t="s">
        <v>85</v>
      </c>
      <c r="D10" s="50">
        <v>0</v>
      </c>
      <c r="E10" s="47" t="s">
        <v>85</v>
      </c>
      <c r="F10" s="51">
        <v>0</v>
      </c>
      <c r="G10" s="29">
        <f t="shared" si="0"/>
        <v>0</v>
      </c>
      <c r="H10" s="6" t="s">
        <v>85</v>
      </c>
      <c r="I10" s="18"/>
      <c r="J10" s="19"/>
      <c r="K10" s="37"/>
      <c r="L10" s="37"/>
      <c r="M10" s="30"/>
    </row>
    <row r="11" spans="1:20" s="32" customFormat="1">
      <c r="A11" s="47"/>
      <c r="B11" s="48" t="s">
        <v>85</v>
      </c>
      <c r="C11" s="49" t="s">
        <v>85</v>
      </c>
      <c r="D11" s="50">
        <v>0</v>
      </c>
      <c r="E11" s="47" t="s">
        <v>85</v>
      </c>
      <c r="F11" s="52">
        <v>0</v>
      </c>
      <c r="G11" s="29">
        <f t="shared" si="0"/>
        <v>0</v>
      </c>
      <c r="H11" s="6" t="s">
        <v>85</v>
      </c>
      <c r="I11" s="18"/>
      <c r="J11" s="19"/>
      <c r="K11" s="37"/>
      <c r="L11" s="37"/>
      <c r="M11" s="30"/>
    </row>
    <row r="12" spans="1:20" s="32" customFormat="1">
      <c r="A12" s="47"/>
      <c r="B12" s="48" t="s">
        <v>85</v>
      </c>
      <c r="C12" s="49" t="s">
        <v>85</v>
      </c>
      <c r="D12" s="50">
        <v>0</v>
      </c>
      <c r="E12" s="47" t="s">
        <v>85</v>
      </c>
      <c r="F12" s="52">
        <v>0</v>
      </c>
      <c r="G12" s="29">
        <f t="shared" si="0"/>
        <v>0</v>
      </c>
      <c r="H12" s="153" t="s">
        <v>85</v>
      </c>
      <c r="I12" s="18"/>
      <c r="J12" s="19"/>
      <c r="K12" s="37"/>
      <c r="L12" s="37"/>
      <c r="M12" s="30"/>
    </row>
    <row r="13" spans="1:20" s="32" customFormat="1">
      <c r="A13" s="47"/>
      <c r="B13" s="48" t="s">
        <v>85</v>
      </c>
      <c r="C13" s="49" t="s">
        <v>85</v>
      </c>
      <c r="D13" s="50">
        <v>0</v>
      </c>
      <c r="E13" s="47" t="s">
        <v>85</v>
      </c>
      <c r="F13" s="52">
        <v>0</v>
      </c>
      <c r="G13" s="29">
        <f t="shared" si="0"/>
        <v>0</v>
      </c>
      <c r="H13" s="153"/>
      <c r="I13" s="18"/>
      <c r="J13" s="19"/>
      <c r="K13" s="37"/>
      <c r="L13" s="37"/>
      <c r="M13" s="30"/>
    </row>
    <row r="14" spans="1:20" s="32" customFormat="1">
      <c r="A14" s="47"/>
      <c r="B14" s="48" t="s">
        <v>85</v>
      </c>
      <c r="C14" s="49" t="s">
        <v>85</v>
      </c>
      <c r="D14" s="50">
        <v>0</v>
      </c>
      <c r="E14" s="47" t="s">
        <v>85</v>
      </c>
      <c r="F14" s="52">
        <v>0</v>
      </c>
      <c r="G14" s="29">
        <f t="shared" si="0"/>
        <v>0</v>
      </c>
      <c r="H14" s="153" t="s">
        <v>85</v>
      </c>
      <c r="I14" s="18"/>
      <c r="J14" s="19"/>
      <c r="K14" s="37"/>
      <c r="L14" s="37"/>
      <c r="M14" s="30"/>
    </row>
    <row r="15" spans="1:20" s="32" customFormat="1">
      <c r="A15" s="47"/>
      <c r="B15" s="48" t="s">
        <v>85</v>
      </c>
      <c r="C15" s="49" t="s">
        <v>85</v>
      </c>
      <c r="D15" s="50">
        <v>0</v>
      </c>
      <c r="E15" s="47" t="s">
        <v>85</v>
      </c>
      <c r="F15" s="52">
        <v>0</v>
      </c>
      <c r="G15" s="29">
        <f t="shared" si="0"/>
        <v>0</v>
      </c>
      <c r="H15" s="163" t="s">
        <v>85</v>
      </c>
      <c r="I15" s="18"/>
      <c r="J15" s="19"/>
      <c r="K15" s="37"/>
      <c r="L15" s="37"/>
      <c r="M15" s="30"/>
    </row>
    <row r="16" spans="1:20" s="32" customFormat="1">
      <c r="A16" s="47"/>
      <c r="B16" s="48" t="s">
        <v>85</v>
      </c>
      <c r="C16" s="49" t="s">
        <v>85</v>
      </c>
      <c r="D16" s="50">
        <v>0</v>
      </c>
      <c r="E16" s="47" t="s">
        <v>85</v>
      </c>
      <c r="F16" s="52">
        <v>0</v>
      </c>
      <c r="G16" s="29">
        <f t="shared" si="0"/>
        <v>0</v>
      </c>
      <c r="H16" s="163" t="s">
        <v>85</v>
      </c>
      <c r="I16" s="18"/>
      <c r="J16" s="19"/>
      <c r="K16" s="37"/>
      <c r="L16" s="37"/>
      <c r="M16" s="30"/>
    </row>
    <row r="17" spans="1:13" s="32" customFormat="1">
      <c r="A17" s="47"/>
      <c r="B17" s="48" t="s">
        <v>85</v>
      </c>
      <c r="C17" s="49" t="s">
        <v>85</v>
      </c>
      <c r="D17" s="50">
        <v>0</v>
      </c>
      <c r="E17" s="47" t="s">
        <v>85</v>
      </c>
      <c r="F17" s="52">
        <v>0</v>
      </c>
      <c r="G17" s="29">
        <f t="shared" si="0"/>
        <v>0</v>
      </c>
      <c r="H17" s="164" t="s">
        <v>85</v>
      </c>
      <c r="I17" s="18"/>
      <c r="J17" s="19"/>
      <c r="K17" s="37"/>
      <c r="L17" s="37"/>
      <c r="M17" s="30"/>
    </row>
    <row r="18" spans="1:13" s="32" customFormat="1">
      <c r="A18" s="47"/>
      <c r="B18" s="48" t="s">
        <v>85</v>
      </c>
      <c r="C18" s="49" t="s">
        <v>85</v>
      </c>
      <c r="D18" s="50">
        <v>0</v>
      </c>
      <c r="E18" s="47" t="s">
        <v>85</v>
      </c>
      <c r="F18" s="52">
        <v>0</v>
      </c>
      <c r="G18" s="29">
        <f t="shared" si="0"/>
        <v>0</v>
      </c>
      <c r="H18" s="163" t="s">
        <v>85</v>
      </c>
      <c r="I18" s="18"/>
      <c r="J18" s="19"/>
      <c r="K18" s="37"/>
      <c r="L18" s="37"/>
      <c r="M18" s="30"/>
    </row>
    <row r="19" spans="1:13" s="32" customFormat="1">
      <c r="A19" s="47"/>
      <c r="B19" s="48" t="s">
        <v>85</v>
      </c>
      <c r="C19" s="49" t="s">
        <v>85</v>
      </c>
      <c r="D19" s="53">
        <v>0</v>
      </c>
      <c r="E19" s="47" t="s">
        <v>85</v>
      </c>
      <c r="F19" s="52">
        <v>0</v>
      </c>
      <c r="G19" s="29">
        <f t="shared" si="0"/>
        <v>0</v>
      </c>
      <c r="H19" s="164" t="s">
        <v>85</v>
      </c>
      <c r="I19" s="18"/>
      <c r="J19" s="19"/>
      <c r="K19" s="37"/>
      <c r="L19" s="37"/>
      <c r="M19" s="30"/>
    </row>
    <row r="20" spans="1:13" s="32" customFormat="1">
      <c r="A20" s="47"/>
      <c r="B20" s="48" t="s">
        <v>85</v>
      </c>
      <c r="C20" s="49" t="s">
        <v>85</v>
      </c>
      <c r="D20" s="50">
        <v>0</v>
      </c>
      <c r="E20" s="47" t="s">
        <v>85</v>
      </c>
      <c r="F20" s="52">
        <v>0</v>
      </c>
      <c r="G20" s="29">
        <f t="shared" si="0"/>
        <v>0</v>
      </c>
      <c r="H20" s="164"/>
      <c r="I20" s="18"/>
      <c r="J20" s="19"/>
      <c r="K20" s="37"/>
      <c r="L20" s="37"/>
      <c r="M20" s="30"/>
    </row>
    <row r="21" spans="1:13" s="32" customFormat="1">
      <c r="A21" s="47"/>
      <c r="B21" s="48" t="s">
        <v>85</v>
      </c>
      <c r="C21" s="49" t="s">
        <v>85</v>
      </c>
      <c r="D21" s="50">
        <v>0</v>
      </c>
      <c r="E21" s="47" t="s">
        <v>85</v>
      </c>
      <c r="F21" s="52">
        <v>0</v>
      </c>
      <c r="G21" s="29">
        <f t="shared" si="0"/>
        <v>0</v>
      </c>
      <c r="H21" s="163" t="s">
        <v>85</v>
      </c>
      <c r="I21" s="18"/>
      <c r="J21" s="19"/>
      <c r="K21" s="37"/>
      <c r="L21" s="37"/>
      <c r="M21" s="30"/>
    </row>
    <row r="22" spans="1:13" s="32" customFormat="1">
      <c r="A22" s="47"/>
      <c r="B22" s="48" t="s">
        <v>85</v>
      </c>
      <c r="C22" s="49" t="s">
        <v>85</v>
      </c>
      <c r="D22" s="53">
        <v>0</v>
      </c>
      <c r="E22" s="47" t="s">
        <v>85</v>
      </c>
      <c r="F22" s="52">
        <v>0</v>
      </c>
      <c r="G22" s="29">
        <f t="shared" si="0"/>
        <v>0</v>
      </c>
      <c r="H22" s="163"/>
      <c r="I22" s="18"/>
      <c r="J22" s="19"/>
      <c r="K22" s="37"/>
      <c r="L22" s="37"/>
      <c r="M22" s="30"/>
    </row>
    <row r="23" spans="1:13" s="32" customFormat="1">
      <c r="A23" s="47"/>
      <c r="B23" s="48" t="s">
        <v>85</v>
      </c>
      <c r="C23" s="49" t="s">
        <v>85</v>
      </c>
      <c r="D23" s="53">
        <v>0</v>
      </c>
      <c r="E23" s="47" t="s">
        <v>85</v>
      </c>
      <c r="F23" s="52">
        <v>0</v>
      </c>
      <c r="G23" s="29">
        <f t="shared" si="0"/>
        <v>0</v>
      </c>
      <c r="H23" s="163"/>
      <c r="I23" s="18"/>
      <c r="J23" s="19"/>
      <c r="K23" s="37"/>
      <c r="L23" s="37"/>
      <c r="M23" s="30"/>
    </row>
    <row r="24" spans="1:13" s="32" customFormat="1">
      <c r="A24" s="47"/>
      <c r="B24" s="48" t="s">
        <v>85</v>
      </c>
      <c r="C24" s="49" t="s">
        <v>85</v>
      </c>
      <c r="D24" s="53">
        <v>0</v>
      </c>
      <c r="E24" s="47" t="s">
        <v>85</v>
      </c>
      <c r="F24" s="52">
        <v>0</v>
      </c>
      <c r="G24" s="29">
        <f t="shared" si="0"/>
        <v>0</v>
      </c>
      <c r="H24" s="163"/>
      <c r="I24" s="18"/>
      <c r="J24" s="19"/>
      <c r="K24" s="37"/>
      <c r="L24" s="37"/>
      <c r="M24" s="30"/>
    </row>
    <row r="25" spans="1:13" s="32" customFormat="1">
      <c r="A25" s="47"/>
      <c r="B25" s="48" t="s">
        <v>85</v>
      </c>
      <c r="C25" s="49" t="s">
        <v>85</v>
      </c>
      <c r="D25" s="53">
        <v>0</v>
      </c>
      <c r="E25" s="47" t="s">
        <v>85</v>
      </c>
      <c r="F25" s="52">
        <v>0</v>
      </c>
      <c r="G25" s="29">
        <f t="shared" si="0"/>
        <v>0</v>
      </c>
      <c r="H25" s="163"/>
      <c r="I25" s="18"/>
      <c r="J25" s="19"/>
      <c r="K25" s="37"/>
      <c r="L25" s="37"/>
      <c r="M25" s="30"/>
    </row>
    <row r="26" spans="1:13" s="32" customFormat="1">
      <c r="A26" s="47"/>
      <c r="B26" s="48" t="s">
        <v>85</v>
      </c>
      <c r="C26" s="49" t="s">
        <v>85</v>
      </c>
      <c r="D26" s="53">
        <v>0</v>
      </c>
      <c r="E26" s="47" t="s">
        <v>85</v>
      </c>
      <c r="F26" s="52">
        <v>0</v>
      </c>
      <c r="G26" s="29">
        <f t="shared" si="0"/>
        <v>0</v>
      </c>
      <c r="H26" s="163"/>
      <c r="I26" s="18"/>
      <c r="J26" s="19"/>
      <c r="K26" s="37"/>
      <c r="L26" s="37"/>
      <c r="M26" s="30"/>
    </row>
    <row r="27" spans="1:13" s="32" customFormat="1">
      <c r="A27" s="47"/>
      <c r="B27" s="48" t="s">
        <v>85</v>
      </c>
      <c r="C27" s="49" t="s">
        <v>85</v>
      </c>
      <c r="D27" s="53">
        <v>0</v>
      </c>
      <c r="E27" s="47" t="s">
        <v>85</v>
      </c>
      <c r="F27" s="52">
        <v>0</v>
      </c>
      <c r="G27" s="29">
        <f t="shared" si="0"/>
        <v>0</v>
      </c>
      <c r="H27" s="163"/>
      <c r="I27" s="18"/>
      <c r="J27" s="19"/>
      <c r="K27" s="37"/>
      <c r="L27" s="37"/>
      <c r="M27" s="30"/>
    </row>
    <row r="28" spans="1:13" s="32" customFormat="1">
      <c r="A28" s="47"/>
      <c r="B28" s="48" t="s">
        <v>85</v>
      </c>
      <c r="C28" s="49" t="s">
        <v>85</v>
      </c>
      <c r="D28" s="53">
        <v>0</v>
      </c>
      <c r="E28" s="47" t="s">
        <v>85</v>
      </c>
      <c r="F28" s="52">
        <v>0</v>
      </c>
      <c r="G28" s="29">
        <f t="shared" si="0"/>
        <v>0</v>
      </c>
      <c r="H28" s="163"/>
      <c r="I28" s="18"/>
      <c r="J28" s="19"/>
      <c r="K28" s="37"/>
      <c r="L28" s="37"/>
      <c r="M28" s="30"/>
    </row>
    <row r="29" spans="1:13" s="32" customFormat="1">
      <c r="A29" s="47"/>
      <c r="B29" s="48" t="s">
        <v>85</v>
      </c>
      <c r="C29" s="49" t="s">
        <v>85</v>
      </c>
      <c r="D29" s="53">
        <v>0</v>
      </c>
      <c r="E29" s="47" t="s">
        <v>85</v>
      </c>
      <c r="F29" s="52">
        <v>0</v>
      </c>
      <c r="G29" s="29">
        <f t="shared" si="0"/>
        <v>0</v>
      </c>
      <c r="H29" s="163"/>
      <c r="I29" s="18"/>
      <c r="J29" s="19"/>
      <c r="K29" s="37"/>
      <c r="L29" s="37"/>
      <c r="M29" s="30"/>
    </row>
    <row r="30" spans="1:13" s="32" customFormat="1">
      <c r="A30" s="47"/>
      <c r="B30" s="48" t="s">
        <v>85</v>
      </c>
      <c r="C30" s="49" t="s">
        <v>85</v>
      </c>
      <c r="D30" s="53">
        <v>0</v>
      </c>
      <c r="E30" s="47" t="s">
        <v>85</v>
      </c>
      <c r="F30" s="52">
        <v>0</v>
      </c>
      <c r="G30" s="29">
        <f t="shared" si="0"/>
        <v>0</v>
      </c>
      <c r="H30" s="163"/>
      <c r="I30" s="18"/>
      <c r="J30" s="19"/>
      <c r="K30" s="37"/>
      <c r="L30" s="37"/>
      <c r="M30" s="30"/>
    </row>
    <row r="31" spans="1:13" s="32" customFormat="1">
      <c r="A31" s="47"/>
      <c r="B31" s="48" t="s">
        <v>85</v>
      </c>
      <c r="C31" s="49" t="s">
        <v>85</v>
      </c>
      <c r="D31" s="53">
        <v>0</v>
      </c>
      <c r="E31" s="47" t="s">
        <v>85</v>
      </c>
      <c r="F31" s="52">
        <v>0</v>
      </c>
      <c r="G31" s="29">
        <f t="shared" si="0"/>
        <v>0</v>
      </c>
      <c r="H31" s="163"/>
      <c r="I31" s="18"/>
      <c r="J31" s="18" t="s">
        <v>85</v>
      </c>
      <c r="K31" s="6" t="s">
        <v>85</v>
      </c>
      <c r="L31" s="18" t="s">
        <v>85</v>
      </c>
      <c r="M31" s="30"/>
    </row>
    <row r="32" spans="1:13" s="32" customFormat="1">
      <c r="A32" s="47"/>
      <c r="B32" s="48" t="s">
        <v>85</v>
      </c>
      <c r="C32" s="49" t="s">
        <v>85</v>
      </c>
      <c r="D32" s="53">
        <v>0</v>
      </c>
      <c r="E32" s="47" t="s">
        <v>85</v>
      </c>
      <c r="F32" s="52">
        <v>0</v>
      </c>
      <c r="G32" s="29">
        <f t="shared" si="0"/>
        <v>0</v>
      </c>
      <c r="H32" s="163"/>
      <c r="I32" s="18"/>
      <c r="J32" s="18"/>
      <c r="K32" s="18"/>
      <c r="L32" s="18"/>
      <c r="M32" s="30"/>
    </row>
    <row r="33" spans="1:14" s="32" customFormat="1">
      <c r="A33" s="47"/>
      <c r="B33" s="48" t="s">
        <v>85</v>
      </c>
      <c r="C33" s="49" t="s">
        <v>85</v>
      </c>
      <c r="D33" s="53">
        <v>0</v>
      </c>
      <c r="E33" s="47" t="s">
        <v>85</v>
      </c>
      <c r="F33" s="52">
        <v>0</v>
      </c>
      <c r="G33" s="29">
        <f t="shared" si="0"/>
        <v>0</v>
      </c>
      <c r="H33" s="163"/>
      <c r="I33" s="18"/>
      <c r="J33" s="56"/>
      <c r="K33" s="18"/>
      <c r="L33" s="18"/>
      <c r="M33" s="30"/>
    </row>
    <row r="34" spans="1:14" s="32" customFormat="1">
      <c r="A34" s="47"/>
      <c r="B34" s="48" t="s">
        <v>85</v>
      </c>
      <c r="C34" s="49" t="s">
        <v>85</v>
      </c>
      <c r="D34" s="53">
        <v>0</v>
      </c>
      <c r="E34" s="47" t="s">
        <v>85</v>
      </c>
      <c r="F34" s="52">
        <v>0</v>
      </c>
      <c r="G34" s="29">
        <f t="shared" si="0"/>
        <v>0</v>
      </c>
      <c r="H34" s="163"/>
      <c r="I34" s="56"/>
      <c r="J34" s="56" t="s">
        <v>85</v>
      </c>
      <c r="K34" s="56" t="s">
        <v>85</v>
      </c>
      <c r="L34" s="37"/>
      <c r="M34" s="30"/>
    </row>
    <row r="35" spans="1:14" s="32" customFormat="1">
      <c r="A35" s="47"/>
      <c r="B35" s="48" t="s">
        <v>85</v>
      </c>
      <c r="C35" s="49" t="s">
        <v>85</v>
      </c>
      <c r="D35" s="53">
        <v>0</v>
      </c>
      <c r="E35" s="47" t="s">
        <v>85</v>
      </c>
      <c r="F35" s="52">
        <v>0</v>
      </c>
      <c r="G35" s="29">
        <f t="shared" si="0"/>
        <v>0</v>
      </c>
      <c r="H35" s="163"/>
      <c r="I35" s="56"/>
      <c r="J35" s="37"/>
      <c r="K35" s="37"/>
      <c r="L35" s="37"/>
      <c r="M35" s="30"/>
    </row>
    <row r="36" spans="1:14" s="32" customFormat="1">
      <c r="A36" s="59"/>
      <c r="B36" s="60" t="s">
        <v>85</v>
      </c>
      <c r="C36" s="61" t="s">
        <v>85</v>
      </c>
      <c r="D36" s="62">
        <v>0</v>
      </c>
      <c r="E36" s="59" t="s">
        <v>85</v>
      </c>
      <c r="F36" s="63">
        <v>0</v>
      </c>
      <c r="G36" s="29">
        <f t="shared" si="0"/>
        <v>0</v>
      </c>
      <c r="H36" s="153"/>
      <c r="I36" s="56"/>
      <c r="J36" s="37"/>
      <c r="K36" s="37"/>
      <c r="L36" s="37"/>
      <c r="M36" s="30"/>
    </row>
    <row r="37" spans="1:14" s="32" customFormat="1">
      <c r="A37" s="64" t="s">
        <v>85</v>
      </c>
      <c r="B37" s="65" t="s">
        <v>85</v>
      </c>
      <c r="C37" s="66" t="s">
        <v>85</v>
      </c>
      <c r="D37" s="67">
        <v>0</v>
      </c>
      <c r="E37" s="64" t="s">
        <v>85</v>
      </c>
      <c r="F37" s="68">
        <v>0</v>
      </c>
      <c r="G37" s="69">
        <f t="shared" ref="G37:G100" si="1">IF(AND(ISBLANK(E37),ISBLANK(F37)),"",G36-D37+F37)</f>
        <v>0</v>
      </c>
      <c r="H37" s="153"/>
      <c r="I37" s="56"/>
      <c r="J37" s="37"/>
      <c r="K37" s="37"/>
      <c r="L37" s="37"/>
      <c r="M37" s="70"/>
    </row>
    <row r="38" spans="1:14" s="32" customFormat="1">
      <c r="A38" s="59" t="s">
        <v>85</v>
      </c>
      <c r="B38" s="60" t="s">
        <v>85</v>
      </c>
      <c r="C38" s="61" t="s">
        <v>85</v>
      </c>
      <c r="D38" s="71">
        <v>0</v>
      </c>
      <c r="E38" s="59" t="s">
        <v>85</v>
      </c>
      <c r="F38" s="72">
        <v>0</v>
      </c>
      <c r="G38" s="69">
        <f t="shared" si="1"/>
        <v>0</v>
      </c>
      <c r="H38" s="153"/>
      <c r="I38" s="56"/>
      <c r="J38" s="37"/>
      <c r="K38" s="37"/>
      <c r="L38" s="37"/>
      <c r="M38" s="37"/>
      <c r="N38" s="30"/>
    </row>
    <row r="39" spans="1:14" s="32" customFormat="1">
      <c r="A39" s="64"/>
      <c r="B39" s="65" t="s">
        <v>85</v>
      </c>
      <c r="C39" s="66" t="s">
        <v>85</v>
      </c>
      <c r="D39" s="73">
        <v>0</v>
      </c>
      <c r="E39" s="64" t="s">
        <v>85</v>
      </c>
      <c r="F39" s="68">
        <v>0</v>
      </c>
      <c r="G39" s="69">
        <f t="shared" si="1"/>
        <v>0</v>
      </c>
      <c r="H39" s="153" t="s">
        <v>85</v>
      </c>
      <c r="I39" s="56"/>
      <c r="J39" s="37"/>
      <c r="K39" s="37"/>
      <c r="L39" s="37"/>
      <c r="M39" s="37"/>
      <c r="N39" s="30"/>
    </row>
    <row r="40" spans="1:14" s="32" customFormat="1">
      <c r="A40" s="59"/>
      <c r="B40" s="60" t="s">
        <v>85</v>
      </c>
      <c r="C40" s="61" t="s">
        <v>85</v>
      </c>
      <c r="D40" s="71">
        <v>0</v>
      </c>
      <c r="E40" s="59" t="s">
        <v>85</v>
      </c>
      <c r="F40" s="63">
        <v>0</v>
      </c>
      <c r="G40" s="69">
        <f t="shared" si="1"/>
        <v>0</v>
      </c>
      <c r="H40" s="18" t="s">
        <v>85</v>
      </c>
      <c r="I40" s="56"/>
      <c r="J40" s="37"/>
      <c r="K40" s="37"/>
      <c r="L40" s="37"/>
      <c r="M40" s="37"/>
      <c r="N40" s="30"/>
    </row>
    <row r="41" spans="1:14" s="32" customFormat="1">
      <c r="A41" s="64"/>
      <c r="B41" s="65" t="s">
        <v>85</v>
      </c>
      <c r="C41" s="66" t="s">
        <v>85</v>
      </c>
      <c r="D41" s="73">
        <v>0</v>
      </c>
      <c r="E41" s="64" t="s">
        <v>85</v>
      </c>
      <c r="F41" s="68">
        <v>0</v>
      </c>
      <c r="G41" s="69">
        <f t="shared" si="1"/>
        <v>0</v>
      </c>
      <c r="H41" s="153"/>
      <c r="I41" s="56"/>
      <c r="J41" s="37"/>
      <c r="K41" s="37"/>
      <c r="L41" s="37"/>
      <c r="M41" s="37"/>
      <c r="N41" s="30"/>
    </row>
    <row r="42" spans="1:14" s="32" customFormat="1">
      <c r="A42" s="59"/>
      <c r="B42" s="74" t="s">
        <v>85</v>
      </c>
      <c r="C42" s="75" t="s">
        <v>85</v>
      </c>
      <c r="D42" s="71">
        <v>0</v>
      </c>
      <c r="E42" s="59" t="s">
        <v>85</v>
      </c>
      <c r="F42" s="63">
        <v>0</v>
      </c>
      <c r="G42" s="69">
        <f t="shared" si="1"/>
        <v>0</v>
      </c>
      <c r="H42" s="153"/>
      <c r="I42" s="56"/>
      <c r="J42" s="37"/>
      <c r="K42" s="37"/>
      <c r="L42" s="37"/>
      <c r="M42" s="37"/>
      <c r="N42" s="30"/>
    </row>
    <row r="43" spans="1:14" s="32" customFormat="1">
      <c r="A43" s="64"/>
      <c r="B43" s="76" t="s">
        <v>85</v>
      </c>
      <c r="C43" s="66" t="s">
        <v>85</v>
      </c>
      <c r="D43" s="73">
        <v>0</v>
      </c>
      <c r="E43" s="64" t="s">
        <v>85</v>
      </c>
      <c r="F43" s="68">
        <v>0</v>
      </c>
      <c r="G43" s="69">
        <f t="shared" si="1"/>
        <v>0</v>
      </c>
      <c r="H43" s="153"/>
      <c r="I43" s="56"/>
      <c r="J43" s="37"/>
      <c r="K43" s="37"/>
      <c r="L43" s="37"/>
      <c r="M43" s="37"/>
      <c r="N43" s="30"/>
    </row>
    <row r="44" spans="1:14" s="32" customFormat="1">
      <c r="A44" s="59"/>
      <c r="B44" s="74" t="s">
        <v>85</v>
      </c>
      <c r="C44" s="77" t="s">
        <v>85</v>
      </c>
      <c r="D44" s="71">
        <v>0</v>
      </c>
      <c r="E44" s="59" t="s">
        <v>85</v>
      </c>
      <c r="F44" s="63">
        <v>0</v>
      </c>
      <c r="G44" s="69">
        <f t="shared" si="1"/>
        <v>0</v>
      </c>
      <c r="H44" s="153"/>
      <c r="I44" s="56"/>
      <c r="J44" s="37"/>
      <c r="K44" s="37"/>
      <c r="L44" s="37"/>
      <c r="M44" s="37"/>
      <c r="N44" s="30"/>
    </row>
    <row r="45" spans="1:14" s="32" customFormat="1">
      <c r="A45" s="64"/>
      <c r="B45" s="76" t="s">
        <v>85</v>
      </c>
      <c r="C45" s="66" t="s">
        <v>85</v>
      </c>
      <c r="D45" s="73">
        <v>0</v>
      </c>
      <c r="E45" s="64" t="s">
        <v>85</v>
      </c>
      <c r="F45" s="68">
        <v>0</v>
      </c>
      <c r="G45" s="69">
        <f t="shared" si="1"/>
        <v>0</v>
      </c>
      <c r="H45" s="153"/>
      <c r="I45" s="56"/>
      <c r="J45" s="37"/>
      <c r="K45" s="37"/>
      <c r="L45" s="37"/>
      <c r="M45" s="37"/>
      <c r="N45" s="30"/>
    </row>
    <row r="46" spans="1:14" s="32" customFormat="1">
      <c r="A46" s="59"/>
      <c r="B46" s="74" t="s">
        <v>85</v>
      </c>
      <c r="C46" s="61" t="s">
        <v>85</v>
      </c>
      <c r="D46" s="71">
        <v>0</v>
      </c>
      <c r="E46" s="59" t="s">
        <v>85</v>
      </c>
      <c r="F46" s="63">
        <v>0</v>
      </c>
      <c r="G46" s="69">
        <f t="shared" si="1"/>
        <v>0</v>
      </c>
      <c r="H46" s="153"/>
      <c r="I46" s="56"/>
      <c r="J46" s="37"/>
      <c r="K46" s="37"/>
      <c r="L46" s="37"/>
      <c r="M46" s="37"/>
      <c r="N46" s="30"/>
    </row>
    <row r="47" spans="1:14" s="32" customFormat="1">
      <c r="A47" s="64"/>
      <c r="B47" s="76" t="s">
        <v>85</v>
      </c>
      <c r="C47" s="66" t="s">
        <v>85</v>
      </c>
      <c r="D47" s="73">
        <v>0</v>
      </c>
      <c r="E47" s="64" t="s">
        <v>85</v>
      </c>
      <c r="F47" s="68">
        <v>0</v>
      </c>
      <c r="G47" s="69">
        <f t="shared" si="1"/>
        <v>0</v>
      </c>
      <c r="H47" s="153"/>
      <c r="I47" s="56"/>
      <c r="J47" s="37"/>
      <c r="K47" s="37"/>
      <c r="L47" s="37"/>
      <c r="M47" s="37"/>
      <c r="N47" s="30"/>
    </row>
    <row r="48" spans="1:14" s="32" customFormat="1">
      <c r="A48" s="59"/>
      <c r="B48" s="74" t="s">
        <v>85</v>
      </c>
      <c r="C48" s="61" t="s">
        <v>85</v>
      </c>
      <c r="D48" s="71">
        <v>0</v>
      </c>
      <c r="E48" s="59" t="s">
        <v>85</v>
      </c>
      <c r="F48" s="63">
        <v>0</v>
      </c>
      <c r="G48" s="69">
        <f t="shared" si="1"/>
        <v>0</v>
      </c>
      <c r="H48" s="153"/>
      <c r="I48" s="56"/>
      <c r="J48" s="37"/>
      <c r="K48" s="37"/>
      <c r="L48" s="37"/>
      <c r="M48" s="37"/>
      <c r="N48" s="30"/>
    </row>
    <row r="49" spans="1:14" s="32" customFormat="1">
      <c r="A49" s="64"/>
      <c r="B49" s="76" t="s">
        <v>85</v>
      </c>
      <c r="C49" s="66" t="s">
        <v>85</v>
      </c>
      <c r="D49" s="73">
        <v>0</v>
      </c>
      <c r="E49" s="64" t="s">
        <v>85</v>
      </c>
      <c r="F49" s="68">
        <v>0</v>
      </c>
      <c r="G49" s="69">
        <f t="shared" si="1"/>
        <v>0</v>
      </c>
      <c r="H49" s="153"/>
      <c r="I49" s="56"/>
      <c r="J49" s="37"/>
      <c r="K49" s="37"/>
      <c r="L49" s="37"/>
      <c r="M49" s="37"/>
      <c r="N49" s="30"/>
    </row>
    <row r="50" spans="1:14" s="32" customFormat="1">
      <c r="A50" s="59"/>
      <c r="B50" s="74" t="s">
        <v>85</v>
      </c>
      <c r="C50" s="61" t="s">
        <v>85</v>
      </c>
      <c r="D50" s="71">
        <v>0</v>
      </c>
      <c r="E50" s="59" t="s">
        <v>85</v>
      </c>
      <c r="F50" s="63">
        <v>0</v>
      </c>
      <c r="G50" s="69">
        <f t="shared" si="1"/>
        <v>0</v>
      </c>
      <c r="H50" s="153"/>
      <c r="I50" s="56"/>
      <c r="J50" s="37"/>
      <c r="K50" s="37"/>
      <c r="L50" s="37"/>
      <c r="M50" s="37"/>
      <c r="N50" s="30"/>
    </row>
    <row r="51" spans="1:14" s="32" customFormat="1">
      <c r="A51" s="64" t="s">
        <v>85</v>
      </c>
      <c r="B51" s="76" t="s">
        <v>85</v>
      </c>
      <c r="C51" s="66" t="s">
        <v>85</v>
      </c>
      <c r="D51" s="73">
        <v>0</v>
      </c>
      <c r="E51" s="64" t="s">
        <v>85</v>
      </c>
      <c r="F51" s="68">
        <v>0</v>
      </c>
      <c r="G51" s="69">
        <f t="shared" si="1"/>
        <v>0</v>
      </c>
      <c r="H51" s="153"/>
      <c r="I51" s="56"/>
      <c r="J51" s="37"/>
      <c r="K51" s="37"/>
      <c r="L51" s="37"/>
      <c r="M51" s="37"/>
      <c r="N51" s="30"/>
    </row>
    <row r="52" spans="1:14" s="32" customFormat="1">
      <c r="A52" s="59"/>
      <c r="B52" s="74" t="s">
        <v>85</v>
      </c>
      <c r="C52" s="61" t="s">
        <v>85</v>
      </c>
      <c r="D52" s="71">
        <v>0</v>
      </c>
      <c r="E52" s="59" t="s">
        <v>85</v>
      </c>
      <c r="F52" s="63">
        <v>0</v>
      </c>
      <c r="G52" s="69">
        <f t="shared" si="1"/>
        <v>0</v>
      </c>
      <c r="H52" s="153"/>
      <c r="I52" s="56"/>
      <c r="J52" s="37"/>
      <c r="K52" s="37"/>
      <c r="L52" s="37"/>
      <c r="M52" s="37"/>
      <c r="N52" s="30"/>
    </row>
    <row r="53" spans="1:14" s="32" customFormat="1">
      <c r="A53" s="64"/>
      <c r="B53" s="76" t="s">
        <v>85</v>
      </c>
      <c r="C53" s="66" t="s">
        <v>85</v>
      </c>
      <c r="D53" s="73">
        <v>0</v>
      </c>
      <c r="E53" s="64" t="s">
        <v>85</v>
      </c>
      <c r="F53" s="68">
        <v>0</v>
      </c>
      <c r="G53" s="69">
        <f t="shared" si="1"/>
        <v>0</v>
      </c>
      <c r="H53" s="153"/>
      <c r="I53" s="56"/>
      <c r="J53" s="37"/>
      <c r="K53" s="37"/>
      <c r="L53" s="37"/>
      <c r="M53" s="37"/>
      <c r="N53" s="30"/>
    </row>
    <row r="54" spans="1:14" s="32" customFormat="1">
      <c r="A54" s="59"/>
      <c r="B54" s="74" t="s">
        <v>85</v>
      </c>
      <c r="C54" s="61" t="s">
        <v>85</v>
      </c>
      <c r="D54" s="71">
        <v>0</v>
      </c>
      <c r="E54" s="59" t="s">
        <v>85</v>
      </c>
      <c r="F54" s="63">
        <v>0</v>
      </c>
      <c r="G54" s="69">
        <f t="shared" si="1"/>
        <v>0</v>
      </c>
      <c r="H54" s="153"/>
      <c r="I54" s="56"/>
      <c r="J54" s="37"/>
      <c r="K54" s="37"/>
      <c r="L54" s="37"/>
      <c r="M54" s="37"/>
      <c r="N54" s="30"/>
    </row>
    <row r="55" spans="1:14" s="32" customFormat="1">
      <c r="A55" s="64"/>
      <c r="B55" s="76" t="s">
        <v>85</v>
      </c>
      <c r="C55" s="66" t="s">
        <v>85</v>
      </c>
      <c r="D55" s="73">
        <v>0</v>
      </c>
      <c r="E55" s="64" t="s">
        <v>85</v>
      </c>
      <c r="F55" s="68">
        <v>0</v>
      </c>
      <c r="G55" s="69">
        <f t="shared" si="1"/>
        <v>0</v>
      </c>
      <c r="H55" s="153"/>
      <c r="I55" s="56"/>
      <c r="J55" s="37"/>
      <c r="K55" s="37"/>
      <c r="L55" s="37"/>
      <c r="M55" s="37"/>
      <c r="N55" s="30"/>
    </row>
    <row r="56" spans="1:14" s="32" customFormat="1">
      <c r="A56" s="59" t="s">
        <v>85</v>
      </c>
      <c r="B56" s="74" t="s">
        <v>85</v>
      </c>
      <c r="C56" s="61" t="s">
        <v>85</v>
      </c>
      <c r="D56" s="71">
        <v>0</v>
      </c>
      <c r="E56" s="59" t="s">
        <v>85</v>
      </c>
      <c r="F56" s="63">
        <v>0</v>
      </c>
      <c r="G56" s="69">
        <f t="shared" si="1"/>
        <v>0</v>
      </c>
      <c r="H56" s="153"/>
      <c r="I56" s="56"/>
      <c r="J56" s="37"/>
      <c r="K56" s="37"/>
      <c r="L56" s="37"/>
      <c r="M56" s="37"/>
      <c r="N56" s="30"/>
    </row>
    <row r="57" spans="1:14" s="32" customFormat="1">
      <c r="A57" s="64" t="s">
        <v>85</v>
      </c>
      <c r="B57" s="76" t="s">
        <v>85</v>
      </c>
      <c r="C57" s="66" t="s">
        <v>85</v>
      </c>
      <c r="D57" s="73">
        <v>0</v>
      </c>
      <c r="E57" s="64" t="s">
        <v>85</v>
      </c>
      <c r="F57" s="68">
        <v>0</v>
      </c>
      <c r="G57" s="69">
        <f t="shared" si="1"/>
        <v>0</v>
      </c>
      <c r="H57" s="153"/>
      <c r="I57" s="56"/>
      <c r="J57" s="37"/>
      <c r="K57" s="37"/>
      <c r="L57" s="37"/>
      <c r="M57" s="37"/>
      <c r="N57" s="30"/>
    </row>
    <row r="58" spans="1:14" s="32" customFormat="1">
      <c r="A58" s="59" t="s">
        <v>85</v>
      </c>
      <c r="B58" s="74" t="s">
        <v>85</v>
      </c>
      <c r="C58" s="61" t="s">
        <v>85</v>
      </c>
      <c r="D58" s="71">
        <v>0</v>
      </c>
      <c r="E58" s="59" t="s">
        <v>85</v>
      </c>
      <c r="F58" s="63">
        <v>0</v>
      </c>
      <c r="G58" s="69">
        <f t="shared" si="1"/>
        <v>0</v>
      </c>
      <c r="H58" s="153"/>
      <c r="I58" s="56"/>
      <c r="J58" s="37"/>
      <c r="K58" s="37"/>
      <c r="L58" s="37"/>
      <c r="M58" s="37"/>
      <c r="N58" s="30"/>
    </row>
    <row r="59" spans="1:14" s="32" customFormat="1">
      <c r="A59" s="64"/>
      <c r="B59" s="76" t="s">
        <v>85</v>
      </c>
      <c r="C59" s="66" t="s">
        <v>85</v>
      </c>
      <c r="D59" s="78">
        <v>0</v>
      </c>
      <c r="E59" s="64" t="s">
        <v>85</v>
      </c>
      <c r="F59" s="79">
        <v>0</v>
      </c>
      <c r="G59" s="69">
        <f t="shared" si="1"/>
        <v>0</v>
      </c>
      <c r="H59" s="153"/>
      <c r="I59" s="56"/>
      <c r="J59" s="37"/>
      <c r="K59" s="37"/>
      <c r="L59" s="37"/>
      <c r="M59" s="37"/>
      <c r="N59" s="30"/>
    </row>
    <row r="60" spans="1:14" s="32" customFormat="1">
      <c r="A60" s="80" t="s">
        <v>85</v>
      </c>
      <c r="B60" s="60" t="s">
        <v>85</v>
      </c>
      <c r="C60" s="61" t="s">
        <v>85</v>
      </c>
      <c r="D60" s="62">
        <v>0</v>
      </c>
      <c r="E60" s="59" t="s">
        <v>85</v>
      </c>
      <c r="F60" s="63">
        <v>0</v>
      </c>
      <c r="G60" s="69">
        <f t="shared" si="1"/>
        <v>0</v>
      </c>
      <c r="H60" s="153" t="s">
        <v>85</v>
      </c>
      <c r="I60" s="56" t="s">
        <v>85</v>
      </c>
      <c r="J60" s="37"/>
      <c r="K60" s="37"/>
      <c r="L60" s="37"/>
      <c r="M60" s="37"/>
      <c r="N60" s="30"/>
    </row>
    <row r="61" spans="1:14" s="32" customFormat="1">
      <c r="A61" s="81" t="s">
        <v>85</v>
      </c>
      <c r="B61" s="82" t="s">
        <v>85</v>
      </c>
      <c r="C61" s="66" t="s">
        <v>85</v>
      </c>
      <c r="D61" s="83">
        <v>0</v>
      </c>
      <c r="E61" s="64" t="s">
        <v>85</v>
      </c>
      <c r="F61" s="68">
        <v>0</v>
      </c>
      <c r="G61" s="69">
        <f t="shared" si="1"/>
        <v>0</v>
      </c>
      <c r="H61" s="153"/>
      <c r="I61" s="56"/>
      <c r="J61" s="37"/>
      <c r="K61" s="37"/>
      <c r="L61" s="37"/>
      <c r="M61" s="37"/>
      <c r="N61" s="30"/>
    </row>
    <row r="62" spans="1:14" s="32" customFormat="1">
      <c r="A62" s="59" t="s">
        <v>85</v>
      </c>
      <c r="B62" s="60" t="s">
        <v>85</v>
      </c>
      <c r="C62" s="61" t="s">
        <v>85</v>
      </c>
      <c r="D62" s="62">
        <v>0</v>
      </c>
      <c r="E62" s="59" t="s">
        <v>85</v>
      </c>
      <c r="F62" s="63">
        <v>0</v>
      </c>
      <c r="G62" s="69">
        <f t="shared" si="1"/>
        <v>0</v>
      </c>
      <c r="H62" s="153"/>
      <c r="I62" s="56"/>
      <c r="J62" s="37"/>
      <c r="K62" s="37"/>
      <c r="L62" s="37"/>
      <c r="M62" s="37"/>
      <c r="N62" s="30"/>
    </row>
    <row r="63" spans="1:14" s="32" customFormat="1">
      <c r="A63" s="27" t="s">
        <v>85</v>
      </c>
      <c r="B63" s="82" t="s">
        <v>85</v>
      </c>
      <c r="C63" s="66" t="s">
        <v>85</v>
      </c>
      <c r="D63" s="83">
        <v>0</v>
      </c>
      <c r="E63" s="64" t="s">
        <v>85</v>
      </c>
      <c r="F63" s="68">
        <v>0</v>
      </c>
      <c r="G63" s="69">
        <f t="shared" si="1"/>
        <v>0</v>
      </c>
      <c r="H63" s="153"/>
      <c r="I63" s="56"/>
      <c r="J63" s="37"/>
      <c r="K63" s="37"/>
      <c r="L63" s="37"/>
      <c r="M63" s="37"/>
      <c r="N63" s="30"/>
    </row>
    <row r="64" spans="1:14" s="32" customFormat="1">
      <c r="A64" s="59" t="s">
        <v>85</v>
      </c>
      <c r="B64" s="60" t="s">
        <v>85</v>
      </c>
      <c r="C64" s="61" t="s">
        <v>85</v>
      </c>
      <c r="D64" s="62">
        <v>0</v>
      </c>
      <c r="E64" s="59" t="s">
        <v>85</v>
      </c>
      <c r="F64" s="63">
        <v>0</v>
      </c>
      <c r="G64" s="69">
        <f t="shared" si="1"/>
        <v>0</v>
      </c>
      <c r="H64" s="153"/>
      <c r="I64" s="56"/>
      <c r="J64" s="37"/>
      <c r="K64" s="37"/>
      <c r="L64" s="37"/>
      <c r="M64" s="37"/>
      <c r="N64" s="30"/>
    </row>
    <row r="65" spans="1:14" s="32" customFormat="1">
      <c r="A65" s="64"/>
      <c r="B65" s="65" t="s">
        <v>85</v>
      </c>
      <c r="C65" s="66" t="s">
        <v>85</v>
      </c>
      <c r="D65" s="67">
        <v>0</v>
      </c>
      <c r="E65" s="64" t="s">
        <v>85</v>
      </c>
      <c r="F65" s="68">
        <v>0</v>
      </c>
      <c r="G65" s="69">
        <f t="shared" si="1"/>
        <v>0</v>
      </c>
      <c r="H65" s="153"/>
      <c r="I65" s="56"/>
      <c r="J65" s="37"/>
      <c r="K65" s="37"/>
      <c r="L65" s="37"/>
      <c r="M65" s="37"/>
      <c r="N65" s="30"/>
    </row>
    <row r="66" spans="1:14" s="32" customFormat="1">
      <c r="A66" s="59"/>
      <c r="B66" s="60" t="s">
        <v>85</v>
      </c>
      <c r="C66" s="61" t="s">
        <v>85</v>
      </c>
      <c r="D66" s="71">
        <v>0</v>
      </c>
      <c r="E66" s="59" t="s">
        <v>85</v>
      </c>
      <c r="F66" s="72">
        <v>0</v>
      </c>
      <c r="G66" s="69">
        <f t="shared" si="1"/>
        <v>0</v>
      </c>
      <c r="H66" s="153"/>
      <c r="I66" s="56"/>
      <c r="J66" s="37"/>
      <c r="K66" s="37"/>
      <c r="L66" s="37"/>
      <c r="M66" s="37"/>
      <c r="N66" s="30"/>
    </row>
    <row r="67" spans="1:14">
      <c r="A67" s="64"/>
      <c r="B67" s="65" t="s">
        <v>85</v>
      </c>
      <c r="C67" s="66" t="s">
        <v>85</v>
      </c>
      <c r="D67" s="73">
        <v>0</v>
      </c>
      <c r="E67" s="64" t="s">
        <v>85</v>
      </c>
      <c r="F67" s="68">
        <v>0</v>
      </c>
      <c r="G67" s="69">
        <f t="shared" si="1"/>
        <v>0</v>
      </c>
      <c r="H67" s="153"/>
      <c r="I67" s="56"/>
      <c r="J67" s="37"/>
      <c r="K67" s="37"/>
      <c r="L67" s="37"/>
      <c r="M67" s="37"/>
    </row>
    <row r="68" spans="1:14">
      <c r="A68" s="59"/>
      <c r="B68" s="60" t="s">
        <v>85</v>
      </c>
      <c r="C68" s="61" t="s">
        <v>85</v>
      </c>
      <c r="D68" s="71">
        <v>0</v>
      </c>
      <c r="E68" s="59" t="s">
        <v>85</v>
      </c>
      <c r="F68" s="63">
        <v>0</v>
      </c>
      <c r="G68" s="69">
        <f t="shared" si="1"/>
        <v>0</v>
      </c>
      <c r="H68" s="153"/>
      <c r="I68" s="56"/>
      <c r="J68" s="37"/>
      <c r="K68" s="37"/>
      <c r="L68" s="37"/>
      <c r="M68" s="37"/>
    </row>
    <row r="69" spans="1:14">
      <c r="A69" s="64"/>
      <c r="B69" s="65" t="s">
        <v>85</v>
      </c>
      <c r="C69" s="66" t="s">
        <v>85</v>
      </c>
      <c r="D69" s="73">
        <v>0</v>
      </c>
      <c r="E69" s="64" t="s">
        <v>85</v>
      </c>
      <c r="F69" s="68">
        <v>0</v>
      </c>
      <c r="G69" s="69">
        <f t="shared" si="1"/>
        <v>0</v>
      </c>
      <c r="H69" s="153"/>
      <c r="I69" s="56"/>
      <c r="J69" s="37"/>
      <c r="K69" s="37"/>
      <c r="L69" s="37"/>
      <c r="M69" s="37"/>
    </row>
    <row r="70" spans="1:14">
      <c r="A70" s="59"/>
      <c r="B70" s="74" t="s">
        <v>85</v>
      </c>
      <c r="C70" s="61" t="s">
        <v>85</v>
      </c>
      <c r="D70" s="71">
        <v>0</v>
      </c>
      <c r="E70" s="59" t="s">
        <v>85</v>
      </c>
      <c r="F70" s="63">
        <v>0</v>
      </c>
      <c r="G70" s="69">
        <f t="shared" si="1"/>
        <v>0</v>
      </c>
      <c r="H70" s="153"/>
      <c r="I70" s="56"/>
      <c r="J70" s="37"/>
      <c r="K70" s="37"/>
      <c r="L70" s="37"/>
      <c r="M70" s="37"/>
    </row>
    <row r="71" spans="1:14">
      <c r="A71" s="64"/>
      <c r="B71" s="76" t="s">
        <v>85</v>
      </c>
      <c r="C71" s="66" t="s">
        <v>85</v>
      </c>
      <c r="D71" s="73">
        <v>0</v>
      </c>
      <c r="E71" s="64" t="s">
        <v>85</v>
      </c>
      <c r="F71" s="68">
        <v>0</v>
      </c>
      <c r="G71" s="69">
        <f t="shared" si="1"/>
        <v>0</v>
      </c>
      <c r="H71" s="153"/>
      <c r="I71" s="56"/>
      <c r="J71" s="37"/>
      <c r="K71" s="37"/>
      <c r="L71" s="37"/>
      <c r="M71" s="37"/>
    </row>
    <row r="72" spans="1:14">
      <c r="A72" s="59"/>
      <c r="B72" s="74" t="s">
        <v>85</v>
      </c>
      <c r="C72" s="61" t="s">
        <v>85</v>
      </c>
      <c r="D72" s="71">
        <v>0</v>
      </c>
      <c r="E72" s="59" t="s">
        <v>85</v>
      </c>
      <c r="F72" s="63">
        <v>0</v>
      </c>
      <c r="G72" s="69">
        <f t="shared" si="1"/>
        <v>0</v>
      </c>
      <c r="H72" s="153"/>
      <c r="I72" s="56"/>
      <c r="J72" s="37"/>
      <c r="K72" s="37"/>
      <c r="L72" s="37"/>
      <c r="M72" s="37"/>
    </row>
    <row r="73" spans="1:14">
      <c r="A73" s="64"/>
      <c r="B73" s="76" t="s">
        <v>85</v>
      </c>
      <c r="C73" s="66" t="s">
        <v>85</v>
      </c>
      <c r="D73" s="73">
        <v>0</v>
      </c>
      <c r="E73" s="64" t="s">
        <v>85</v>
      </c>
      <c r="F73" s="68">
        <v>0</v>
      </c>
      <c r="G73" s="69">
        <f t="shared" si="1"/>
        <v>0</v>
      </c>
      <c r="H73" s="153"/>
      <c r="I73" s="56"/>
      <c r="J73" s="37"/>
      <c r="K73" s="37"/>
      <c r="L73" s="37"/>
      <c r="M73" s="37"/>
    </row>
    <row r="74" spans="1:14">
      <c r="A74" s="59" t="s">
        <v>85</v>
      </c>
      <c r="B74" s="74" t="s">
        <v>85</v>
      </c>
      <c r="C74" s="61" t="s">
        <v>85</v>
      </c>
      <c r="D74" s="71">
        <v>0</v>
      </c>
      <c r="E74" s="59" t="s">
        <v>85</v>
      </c>
      <c r="F74" s="63">
        <v>0</v>
      </c>
      <c r="G74" s="69">
        <f t="shared" si="1"/>
        <v>0</v>
      </c>
      <c r="H74" s="153"/>
      <c r="I74" s="56"/>
      <c r="J74" s="37"/>
      <c r="K74" s="37"/>
      <c r="L74" s="37"/>
      <c r="M74" s="37"/>
    </row>
    <row r="75" spans="1:14">
      <c r="A75" s="64" t="s">
        <v>85</v>
      </c>
      <c r="B75" s="76" t="s">
        <v>85</v>
      </c>
      <c r="C75" s="66" t="s">
        <v>85</v>
      </c>
      <c r="D75" s="73">
        <v>0</v>
      </c>
      <c r="E75" s="64" t="s">
        <v>85</v>
      </c>
      <c r="F75" s="68">
        <v>0</v>
      </c>
      <c r="G75" s="69">
        <f t="shared" si="1"/>
        <v>0</v>
      </c>
      <c r="H75" s="153"/>
      <c r="I75" s="56"/>
      <c r="J75" s="37"/>
      <c r="K75" s="37"/>
      <c r="L75" s="37"/>
      <c r="M75" s="37"/>
    </row>
    <row r="76" spans="1:14">
      <c r="A76" s="59" t="s">
        <v>85</v>
      </c>
      <c r="B76" s="74" t="s">
        <v>85</v>
      </c>
      <c r="C76" s="61" t="s">
        <v>85</v>
      </c>
      <c r="D76" s="71">
        <v>0</v>
      </c>
      <c r="E76" s="59" t="s">
        <v>85</v>
      </c>
      <c r="F76" s="63">
        <v>0</v>
      </c>
      <c r="G76" s="69">
        <f t="shared" si="1"/>
        <v>0</v>
      </c>
      <c r="H76" s="153"/>
      <c r="I76" s="56"/>
      <c r="J76" s="37"/>
      <c r="K76" s="37"/>
      <c r="L76" s="37"/>
      <c r="M76" s="37"/>
    </row>
    <row r="77" spans="1:14">
      <c r="A77" s="64"/>
      <c r="B77" s="76" t="s">
        <v>85</v>
      </c>
      <c r="C77" s="66" t="s">
        <v>85</v>
      </c>
      <c r="D77" s="73">
        <v>0</v>
      </c>
      <c r="E77" s="64" t="s">
        <v>85</v>
      </c>
      <c r="F77" s="68">
        <v>0</v>
      </c>
      <c r="G77" s="69">
        <f t="shared" si="1"/>
        <v>0</v>
      </c>
      <c r="H77" s="153"/>
      <c r="I77" s="56"/>
      <c r="J77" s="37"/>
      <c r="K77" s="37"/>
      <c r="L77" s="37"/>
      <c r="M77" s="37"/>
    </row>
    <row r="78" spans="1:14">
      <c r="A78" s="59"/>
      <c r="B78" s="74" t="s">
        <v>85</v>
      </c>
      <c r="C78" s="61" t="s">
        <v>85</v>
      </c>
      <c r="D78" s="71">
        <v>0</v>
      </c>
      <c r="E78" s="59" t="s">
        <v>85</v>
      </c>
      <c r="F78" s="63">
        <v>0</v>
      </c>
      <c r="G78" s="69">
        <f t="shared" si="1"/>
        <v>0</v>
      </c>
      <c r="H78" s="153"/>
      <c r="I78" s="56"/>
      <c r="J78" s="37"/>
      <c r="K78" s="37"/>
      <c r="L78" s="37"/>
      <c r="M78" s="37"/>
    </row>
    <row r="79" spans="1:14">
      <c r="A79" s="64"/>
      <c r="B79" s="76" t="s">
        <v>85</v>
      </c>
      <c r="C79" s="66" t="s">
        <v>85</v>
      </c>
      <c r="D79" s="73">
        <v>0</v>
      </c>
      <c r="E79" s="64" t="s">
        <v>85</v>
      </c>
      <c r="F79" s="68">
        <v>0</v>
      </c>
      <c r="G79" s="69">
        <f t="shared" si="1"/>
        <v>0</v>
      </c>
      <c r="H79" s="153"/>
      <c r="I79" s="56"/>
      <c r="J79" s="37"/>
      <c r="K79" s="37"/>
      <c r="L79" s="37"/>
      <c r="M79" s="37"/>
    </row>
    <row r="80" spans="1:14">
      <c r="A80" s="59"/>
      <c r="B80" s="74" t="s">
        <v>85</v>
      </c>
      <c r="C80" s="61" t="s">
        <v>85</v>
      </c>
      <c r="D80" s="71">
        <v>0</v>
      </c>
      <c r="E80" s="59" t="s">
        <v>85</v>
      </c>
      <c r="F80" s="63">
        <v>0</v>
      </c>
      <c r="G80" s="69">
        <f t="shared" si="1"/>
        <v>0</v>
      </c>
      <c r="H80" s="153"/>
      <c r="I80" s="56"/>
      <c r="J80" s="37"/>
      <c r="K80" s="37"/>
      <c r="L80" s="37"/>
      <c r="M80" s="37"/>
    </row>
    <row r="81" spans="1:13">
      <c r="A81" s="64"/>
      <c r="B81" s="76" t="s">
        <v>85</v>
      </c>
      <c r="C81" s="66" t="s">
        <v>85</v>
      </c>
      <c r="D81" s="73">
        <v>0</v>
      </c>
      <c r="E81" s="64" t="s">
        <v>85</v>
      </c>
      <c r="F81" s="68">
        <v>0</v>
      </c>
      <c r="G81" s="69">
        <f t="shared" si="1"/>
        <v>0</v>
      </c>
      <c r="H81" s="153"/>
      <c r="I81" s="56"/>
      <c r="J81" s="37"/>
      <c r="K81" s="37"/>
      <c r="L81" s="37"/>
      <c r="M81" s="37"/>
    </row>
    <row r="82" spans="1:13">
      <c r="A82" s="59"/>
      <c r="B82" s="74" t="s">
        <v>85</v>
      </c>
      <c r="C82" s="61" t="s">
        <v>85</v>
      </c>
      <c r="D82" s="71">
        <v>0</v>
      </c>
      <c r="E82" s="59" t="s">
        <v>85</v>
      </c>
      <c r="F82" s="63">
        <v>0</v>
      </c>
      <c r="G82" s="69">
        <f t="shared" si="1"/>
        <v>0</v>
      </c>
      <c r="H82" s="153"/>
      <c r="I82" s="56"/>
      <c r="J82" s="37"/>
      <c r="K82" s="37"/>
      <c r="L82" s="37"/>
      <c r="M82" s="37"/>
    </row>
    <row r="83" spans="1:13">
      <c r="A83" s="64"/>
      <c r="B83" s="76" t="s">
        <v>85</v>
      </c>
      <c r="C83" s="66" t="s">
        <v>85</v>
      </c>
      <c r="D83" s="73">
        <v>0</v>
      </c>
      <c r="E83" s="64" t="s">
        <v>85</v>
      </c>
      <c r="F83" s="68">
        <v>0</v>
      </c>
      <c r="G83" s="69">
        <f t="shared" si="1"/>
        <v>0</v>
      </c>
      <c r="H83" s="153"/>
      <c r="I83" s="56"/>
      <c r="J83" s="37"/>
      <c r="K83" s="37"/>
      <c r="L83" s="37"/>
      <c r="M83" s="37"/>
    </row>
    <row r="84" spans="1:13">
      <c r="A84" s="80" t="s">
        <v>85</v>
      </c>
      <c r="B84" s="60" t="s">
        <v>85</v>
      </c>
      <c r="C84" s="61" t="s">
        <v>85</v>
      </c>
      <c r="D84" s="62">
        <v>0</v>
      </c>
      <c r="E84" s="59" t="s">
        <v>85</v>
      </c>
      <c r="F84" s="63">
        <v>0</v>
      </c>
      <c r="G84" s="69">
        <f t="shared" si="1"/>
        <v>0</v>
      </c>
      <c r="H84" s="153"/>
      <c r="I84" s="56"/>
      <c r="J84" s="37"/>
      <c r="K84" s="37"/>
      <c r="L84" s="37"/>
      <c r="M84" s="37"/>
    </row>
    <row r="85" spans="1:13">
      <c r="A85" s="81" t="s">
        <v>85</v>
      </c>
      <c r="B85" s="82" t="s">
        <v>85</v>
      </c>
      <c r="C85" s="66" t="s">
        <v>85</v>
      </c>
      <c r="D85" s="83">
        <v>0</v>
      </c>
      <c r="E85" s="64" t="s">
        <v>85</v>
      </c>
      <c r="F85" s="68">
        <v>0</v>
      </c>
      <c r="G85" s="69">
        <f t="shared" si="1"/>
        <v>0</v>
      </c>
      <c r="H85" s="153"/>
      <c r="I85" s="56"/>
      <c r="J85" s="37"/>
      <c r="K85" s="37"/>
      <c r="L85" s="37"/>
      <c r="M85" s="37"/>
    </row>
    <row r="86" spans="1:13">
      <c r="A86" s="59" t="s">
        <v>85</v>
      </c>
      <c r="B86" s="60" t="s">
        <v>85</v>
      </c>
      <c r="C86" s="61" t="s">
        <v>85</v>
      </c>
      <c r="D86" s="62">
        <v>0</v>
      </c>
      <c r="E86" s="59" t="s">
        <v>85</v>
      </c>
      <c r="F86" s="63">
        <v>0</v>
      </c>
      <c r="G86" s="69">
        <f t="shared" si="1"/>
        <v>0</v>
      </c>
      <c r="H86" s="153"/>
      <c r="I86" s="56"/>
      <c r="J86" s="37"/>
      <c r="K86" s="37"/>
      <c r="L86" s="37"/>
      <c r="M86" s="37"/>
    </row>
    <row r="87" spans="1:13">
      <c r="A87" s="27"/>
      <c r="B87" s="82" t="s">
        <v>85</v>
      </c>
      <c r="C87" s="66" t="s">
        <v>85</v>
      </c>
      <c r="D87" s="83">
        <v>0</v>
      </c>
      <c r="E87" s="64" t="s">
        <v>85</v>
      </c>
      <c r="F87" s="68">
        <v>0</v>
      </c>
      <c r="G87" s="69">
        <f t="shared" si="1"/>
        <v>0</v>
      </c>
      <c r="H87" s="153"/>
      <c r="I87" s="56"/>
      <c r="J87" s="37"/>
      <c r="K87" s="37"/>
      <c r="L87" s="37"/>
      <c r="M87" s="37"/>
    </row>
    <row r="88" spans="1:13">
      <c r="A88" s="59"/>
      <c r="B88" s="60" t="s">
        <v>85</v>
      </c>
      <c r="C88" s="61" t="s">
        <v>85</v>
      </c>
      <c r="D88" s="62">
        <v>0</v>
      </c>
      <c r="E88" s="59" t="s">
        <v>85</v>
      </c>
      <c r="F88" s="63">
        <v>0</v>
      </c>
      <c r="G88" s="69">
        <f t="shared" si="1"/>
        <v>0</v>
      </c>
      <c r="H88" s="153"/>
      <c r="I88" s="56"/>
      <c r="J88" s="37"/>
      <c r="K88" s="37"/>
      <c r="L88" s="37"/>
      <c r="M88" s="37"/>
    </row>
    <row r="89" spans="1:13">
      <c r="A89" s="64"/>
      <c r="B89" s="65" t="s">
        <v>85</v>
      </c>
      <c r="C89" s="66" t="s">
        <v>85</v>
      </c>
      <c r="D89" s="67">
        <v>0</v>
      </c>
      <c r="E89" s="64" t="s">
        <v>85</v>
      </c>
      <c r="F89" s="68">
        <v>0</v>
      </c>
      <c r="G89" s="69">
        <f t="shared" si="1"/>
        <v>0</v>
      </c>
      <c r="H89" s="153"/>
      <c r="I89" s="56"/>
      <c r="J89" s="37"/>
      <c r="K89" s="37"/>
      <c r="L89" s="37"/>
      <c r="M89" s="37"/>
    </row>
    <row r="90" spans="1:13">
      <c r="A90" s="59"/>
      <c r="B90" s="60" t="s">
        <v>85</v>
      </c>
      <c r="C90" s="61" t="s">
        <v>85</v>
      </c>
      <c r="D90" s="71">
        <v>0</v>
      </c>
      <c r="E90" s="59" t="s">
        <v>85</v>
      </c>
      <c r="F90" s="72">
        <v>0</v>
      </c>
      <c r="G90" s="69">
        <f t="shared" si="1"/>
        <v>0</v>
      </c>
      <c r="H90" s="153"/>
      <c r="I90" s="56"/>
      <c r="J90" s="37"/>
      <c r="K90" s="37"/>
      <c r="L90" s="37"/>
      <c r="M90" s="37"/>
    </row>
    <row r="91" spans="1:13">
      <c r="A91" s="64"/>
      <c r="B91" s="65" t="s">
        <v>85</v>
      </c>
      <c r="C91" s="66" t="s">
        <v>85</v>
      </c>
      <c r="D91" s="73">
        <v>0</v>
      </c>
      <c r="E91" s="64" t="s">
        <v>85</v>
      </c>
      <c r="F91" s="68">
        <v>0</v>
      </c>
      <c r="G91" s="69">
        <f t="shared" si="1"/>
        <v>0</v>
      </c>
      <c r="H91" s="153"/>
      <c r="I91" s="56"/>
      <c r="J91" s="37"/>
      <c r="K91" s="37"/>
      <c r="L91" s="37"/>
      <c r="M91" s="37"/>
    </row>
    <row r="92" spans="1:13">
      <c r="A92" s="59"/>
      <c r="B92" s="60" t="s">
        <v>85</v>
      </c>
      <c r="C92" s="61" t="s">
        <v>85</v>
      </c>
      <c r="D92" s="71">
        <v>0</v>
      </c>
      <c r="E92" s="59" t="s">
        <v>85</v>
      </c>
      <c r="F92" s="63">
        <v>0</v>
      </c>
      <c r="G92" s="69">
        <f t="shared" si="1"/>
        <v>0</v>
      </c>
      <c r="H92" s="153"/>
      <c r="I92" s="56"/>
      <c r="J92" s="37"/>
      <c r="K92" s="37"/>
      <c r="L92" s="37"/>
      <c r="M92" s="37"/>
    </row>
    <row r="93" spans="1:13">
      <c r="A93" s="64"/>
      <c r="B93" s="65" t="s">
        <v>85</v>
      </c>
      <c r="C93" s="66" t="s">
        <v>85</v>
      </c>
      <c r="D93" s="73">
        <v>0</v>
      </c>
      <c r="E93" s="64" t="s">
        <v>85</v>
      </c>
      <c r="F93" s="68">
        <v>0</v>
      </c>
      <c r="G93" s="69">
        <f t="shared" si="1"/>
        <v>0</v>
      </c>
      <c r="H93" s="153"/>
      <c r="I93" s="56"/>
      <c r="J93" s="37"/>
      <c r="K93" s="37"/>
      <c r="L93" s="37"/>
      <c r="M93" s="37"/>
    </row>
    <row r="94" spans="1:13">
      <c r="A94" s="59"/>
      <c r="B94" s="74" t="s">
        <v>85</v>
      </c>
      <c r="C94" s="61" t="s">
        <v>85</v>
      </c>
      <c r="D94" s="71">
        <v>0</v>
      </c>
      <c r="E94" s="59" t="s">
        <v>85</v>
      </c>
      <c r="F94" s="63">
        <v>0</v>
      </c>
      <c r="G94" s="69">
        <f t="shared" si="1"/>
        <v>0</v>
      </c>
      <c r="H94" s="153"/>
      <c r="I94" s="56"/>
      <c r="J94" s="37"/>
      <c r="K94" s="37"/>
      <c r="L94" s="37"/>
      <c r="M94" s="37"/>
    </row>
    <row r="95" spans="1:13">
      <c r="A95" s="64"/>
      <c r="B95" s="76" t="s">
        <v>85</v>
      </c>
      <c r="C95" s="66" t="s">
        <v>85</v>
      </c>
      <c r="D95" s="73">
        <v>0</v>
      </c>
      <c r="E95" s="64" t="s">
        <v>85</v>
      </c>
      <c r="F95" s="68">
        <v>0</v>
      </c>
      <c r="G95" s="69">
        <f t="shared" si="1"/>
        <v>0</v>
      </c>
      <c r="H95" s="153"/>
      <c r="I95" s="56"/>
      <c r="J95" s="37"/>
      <c r="K95" s="37"/>
      <c r="L95" s="37"/>
      <c r="M95" s="37"/>
    </row>
    <row r="96" spans="1:13">
      <c r="A96" s="59"/>
      <c r="B96" s="74" t="s">
        <v>85</v>
      </c>
      <c r="C96" s="61" t="s">
        <v>85</v>
      </c>
      <c r="D96" s="71">
        <v>0</v>
      </c>
      <c r="E96" s="59" t="s">
        <v>85</v>
      </c>
      <c r="F96" s="63">
        <v>0</v>
      </c>
      <c r="G96" s="69">
        <f t="shared" si="1"/>
        <v>0</v>
      </c>
      <c r="H96" s="153"/>
      <c r="I96" s="56"/>
      <c r="J96" s="37"/>
      <c r="K96" s="37"/>
      <c r="L96" s="37"/>
      <c r="M96" s="37"/>
    </row>
    <row r="97" spans="1:13">
      <c r="A97" s="64" t="s">
        <v>85</v>
      </c>
      <c r="B97" s="76" t="s">
        <v>85</v>
      </c>
      <c r="C97" s="66" t="s">
        <v>85</v>
      </c>
      <c r="D97" s="73">
        <v>0</v>
      </c>
      <c r="E97" s="64" t="s">
        <v>85</v>
      </c>
      <c r="F97" s="68">
        <v>0</v>
      </c>
      <c r="G97" s="69">
        <f t="shared" si="1"/>
        <v>0</v>
      </c>
      <c r="H97" s="153"/>
      <c r="I97" s="56"/>
      <c r="J97" s="37"/>
      <c r="K97" s="37"/>
      <c r="L97" s="37"/>
      <c r="M97" s="37"/>
    </row>
    <row r="98" spans="1:13">
      <c r="A98" s="59"/>
      <c r="B98" s="74" t="s">
        <v>85</v>
      </c>
      <c r="C98" s="61" t="s">
        <v>85</v>
      </c>
      <c r="D98" s="71">
        <v>0</v>
      </c>
      <c r="E98" s="59" t="s">
        <v>85</v>
      </c>
      <c r="F98" s="63">
        <v>0</v>
      </c>
      <c r="G98" s="69">
        <f t="shared" si="1"/>
        <v>0</v>
      </c>
      <c r="H98" s="153"/>
      <c r="I98" s="56"/>
      <c r="J98" s="37"/>
      <c r="K98" s="37"/>
      <c r="L98" s="37"/>
      <c r="M98" s="37"/>
    </row>
    <row r="99" spans="1:13">
      <c r="A99" s="64"/>
      <c r="B99" s="76" t="s">
        <v>85</v>
      </c>
      <c r="C99" s="66" t="s">
        <v>85</v>
      </c>
      <c r="D99" s="73">
        <v>0</v>
      </c>
      <c r="E99" s="64" t="s">
        <v>85</v>
      </c>
      <c r="F99" s="68">
        <v>0</v>
      </c>
      <c r="G99" s="69">
        <f t="shared" si="1"/>
        <v>0</v>
      </c>
      <c r="H99" s="153"/>
      <c r="I99" s="56"/>
      <c r="J99" s="37"/>
      <c r="K99" s="37"/>
      <c r="L99" s="37"/>
      <c r="M99" s="37"/>
    </row>
    <row r="100" spans="1:13">
      <c r="A100" s="59"/>
      <c r="B100" s="74" t="s">
        <v>85</v>
      </c>
      <c r="C100" s="61" t="s">
        <v>85</v>
      </c>
      <c r="D100" s="71">
        <v>0</v>
      </c>
      <c r="E100" s="59" t="s">
        <v>85</v>
      </c>
      <c r="F100" s="63">
        <v>0</v>
      </c>
      <c r="G100" s="69">
        <f t="shared" si="1"/>
        <v>0</v>
      </c>
      <c r="H100" s="153"/>
      <c r="I100" s="56"/>
      <c r="J100" s="37"/>
      <c r="K100" s="37"/>
      <c r="L100" s="37"/>
      <c r="M100" s="37"/>
    </row>
    <row r="101" spans="1:13">
      <c r="A101" s="64"/>
      <c r="B101" s="76" t="s">
        <v>85</v>
      </c>
      <c r="C101" s="66" t="s">
        <v>85</v>
      </c>
      <c r="D101" s="73">
        <v>0</v>
      </c>
      <c r="E101" s="64" t="s">
        <v>85</v>
      </c>
      <c r="F101" s="68">
        <v>0</v>
      </c>
      <c r="G101" s="69">
        <f t="shared" ref="G101:G140" si="2">IF(AND(ISBLANK(E101),ISBLANK(F101)),"",G100-D101+F101)</f>
        <v>0</v>
      </c>
      <c r="H101" s="153"/>
      <c r="I101" s="56"/>
      <c r="J101" s="37"/>
      <c r="K101" s="37"/>
      <c r="L101" s="37"/>
      <c r="M101" s="37"/>
    </row>
    <row r="102" spans="1:13">
      <c r="A102" s="59"/>
      <c r="B102" s="74" t="s">
        <v>85</v>
      </c>
      <c r="C102" s="61" t="s">
        <v>85</v>
      </c>
      <c r="D102" s="71">
        <v>0</v>
      </c>
      <c r="E102" s="59" t="s">
        <v>85</v>
      </c>
      <c r="F102" s="63">
        <v>0</v>
      </c>
      <c r="G102" s="69">
        <f t="shared" si="2"/>
        <v>0</v>
      </c>
      <c r="H102" s="153"/>
      <c r="I102" s="56"/>
      <c r="J102" s="37"/>
      <c r="K102" s="37"/>
      <c r="L102" s="37"/>
      <c r="M102" s="37"/>
    </row>
    <row r="103" spans="1:13">
      <c r="A103" s="64"/>
      <c r="B103" s="76" t="s">
        <v>85</v>
      </c>
      <c r="C103" s="66" t="s">
        <v>85</v>
      </c>
      <c r="D103" s="73">
        <v>0</v>
      </c>
      <c r="E103" s="64" t="s">
        <v>85</v>
      </c>
      <c r="F103" s="68">
        <v>0</v>
      </c>
      <c r="G103" s="69">
        <f t="shared" si="2"/>
        <v>0</v>
      </c>
      <c r="H103" s="153"/>
      <c r="I103" s="56"/>
      <c r="J103" s="37"/>
      <c r="K103" s="37"/>
      <c r="L103" s="37"/>
      <c r="M103" s="37"/>
    </row>
    <row r="104" spans="1:13">
      <c r="A104" s="59"/>
      <c r="B104" s="74" t="s">
        <v>85</v>
      </c>
      <c r="C104" s="61" t="s">
        <v>85</v>
      </c>
      <c r="D104" s="71">
        <v>0</v>
      </c>
      <c r="E104" s="59" t="s">
        <v>85</v>
      </c>
      <c r="F104" s="63">
        <v>0</v>
      </c>
      <c r="G104" s="69">
        <f t="shared" si="2"/>
        <v>0</v>
      </c>
      <c r="H104" s="153"/>
      <c r="I104" s="56"/>
      <c r="J104" s="37"/>
      <c r="K104" s="37"/>
      <c r="L104" s="37"/>
      <c r="M104" s="37"/>
    </row>
    <row r="105" spans="1:13">
      <c r="A105" s="64"/>
      <c r="B105" s="76" t="s">
        <v>85</v>
      </c>
      <c r="C105" s="66" t="s">
        <v>85</v>
      </c>
      <c r="D105" s="73">
        <v>0</v>
      </c>
      <c r="E105" s="64" t="s">
        <v>85</v>
      </c>
      <c r="F105" s="68">
        <v>0</v>
      </c>
      <c r="G105" s="69">
        <f t="shared" si="2"/>
        <v>0</v>
      </c>
      <c r="H105" s="153"/>
      <c r="I105" s="56"/>
      <c r="J105" s="37"/>
      <c r="K105" s="37"/>
      <c r="L105" s="37"/>
      <c r="M105" s="37"/>
    </row>
    <row r="106" spans="1:13">
      <c r="A106" s="59"/>
      <c r="B106" s="74" t="s">
        <v>85</v>
      </c>
      <c r="C106" s="61" t="s">
        <v>85</v>
      </c>
      <c r="D106" s="71">
        <v>0</v>
      </c>
      <c r="E106" s="59" t="s">
        <v>85</v>
      </c>
      <c r="F106" s="63">
        <v>0</v>
      </c>
      <c r="G106" s="69">
        <f t="shared" si="2"/>
        <v>0</v>
      </c>
      <c r="H106" s="153"/>
      <c r="I106" s="56"/>
      <c r="J106" s="37"/>
      <c r="K106" s="37"/>
      <c r="L106" s="37"/>
      <c r="M106" s="37"/>
    </row>
    <row r="107" spans="1:13">
      <c r="A107" s="64"/>
      <c r="B107" s="76" t="s">
        <v>85</v>
      </c>
      <c r="C107" s="66" t="s">
        <v>85</v>
      </c>
      <c r="D107" s="73">
        <v>0</v>
      </c>
      <c r="E107" s="64" t="s">
        <v>85</v>
      </c>
      <c r="F107" s="68">
        <v>0</v>
      </c>
      <c r="G107" s="69">
        <f t="shared" si="2"/>
        <v>0</v>
      </c>
      <c r="H107" s="153"/>
      <c r="I107" s="56"/>
      <c r="J107" s="37"/>
      <c r="K107" s="37"/>
      <c r="L107" s="37"/>
      <c r="M107" s="37"/>
    </row>
    <row r="108" spans="1:13">
      <c r="A108" s="59"/>
      <c r="B108" s="74" t="s">
        <v>85</v>
      </c>
      <c r="C108" s="61" t="s">
        <v>85</v>
      </c>
      <c r="D108" s="71">
        <v>0</v>
      </c>
      <c r="E108" s="59" t="s">
        <v>85</v>
      </c>
      <c r="F108" s="63">
        <v>0</v>
      </c>
      <c r="G108" s="69">
        <f t="shared" si="2"/>
        <v>0</v>
      </c>
      <c r="H108" s="146"/>
    </row>
    <row r="109" spans="1:13">
      <c r="A109" s="64"/>
      <c r="B109" s="76" t="s">
        <v>85</v>
      </c>
      <c r="C109" s="66" t="s">
        <v>85</v>
      </c>
      <c r="D109" s="73">
        <v>0</v>
      </c>
      <c r="E109" s="64" t="s">
        <v>85</v>
      </c>
      <c r="F109" s="68">
        <v>0</v>
      </c>
      <c r="G109" s="69">
        <f t="shared" si="2"/>
        <v>0</v>
      </c>
      <c r="H109" s="146"/>
    </row>
    <row r="110" spans="1:13">
      <c r="A110" s="59"/>
      <c r="B110" s="74" t="s">
        <v>85</v>
      </c>
      <c r="C110" s="61" t="s">
        <v>85</v>
      </c>
      <c r="D110" s="71">
        <v>0</v>
      </c>
      <c r="E110" s="59" t="s">
        <v>85</v>
      </c>
      <c r="F110" s="63">
        <v>0</v>
      </c>
      <c r="G110" s="69">
        <f t="shared" si="2"/>
        <v>0</v>
      </c>
      <c r="H110" s="146"/>
    </row>
    <row r="111" spans="1:13">
      <c r="A111" s="64"/>
      <c r="B111" s="76" t="s">
        <v>85</v>
      </c>
      <c r="C111" s="66" t="s">
        <v>85</v>
      </c>
      <c r="D111" s="78">
        <v>0</v>
      </c>
      <c r="E111" s="64" t="s">
        <v>85</v>
      </c>
      <c r="F111" s="79">
        <v>0</v>
      </c>
      <c r="G111" s="69">
        <f t="shared" si="2"/>
        <v>0</v>
      </c>
      <c r="H111" s="146"/>
    </row>
    <row r="112" spans="1:13">
      <c r="A112" s="80" t="s">
        <v>85</v>
      </c>
      <c r="B112" s="60" t="s">
        <v>85</v>
      </c>
      <c r="C112" s="61" t="s">
        <v>85</v>
      </c>
      <c r="D112" s="62">
        <v>0</v>
      </c>
      <c r="E112" s="59" t="s">
        <v>85</v>
      </c>
      <c r="F112" s="63">
        <v>0</v>
      </c>
      <c r="G112" s="69">
        <f t="shared" si="2"/>
        <v>0</v>
      </c>
      <c r="H112" s="146"/>
    </row>
    <row r="113" spans="1:8">
      <c r="A113" s="81" t="s">
        <v>85</v>
      </c>
      <c r="B113" s="82" t="s">
        <v>85</v>
      </c>
      <c r="C113" s="66" t="s">
        <v>85</v>
      </c>
      <c r="D113" s="83">
        <v>0</v>
      </c>
      <c r="E113" s="64" t="s">
        <v>85</v>
      </c>
      <c r="F113" s="68">
        <v>0</v>
      </c>
      <c r="G113" s="69">
        <f t="shared" si="2"/>
        <v>0</v>
      </c>
      <c r="H113" s="146"/>
    </row>
    <row r="114" spans="1:8">
      <c r="A114" s="59" t="s">
        <v>85</v>
      </c>
      <c r="B114" s="60" t="s">
        <v>85</v>
      </c>
      <c r="C114" s="61" t="s">
        <v>85</v>
      </c>
      <c r="D114" s="62">
        <v>0</v>
      </c>
      <c r="E114" s="59" t="s">
        <v>85</v>
      </c>
      <c r="F114" s="63">
        <v>0</v>
      </c>
      <c r="G114" s="69">
        <f t="shared" si="2"/>
        <v>0</v>
      </c>
      <c r="H114" s="146"/>
    </row>
    <row r="115" spans="1:8">
      <c r="A115" s="27"/>
      <c r="B115" s="82" t="s">
        <v>85</v>
      </c>
      <c r="C115" s="66" t="s">
        <v>85</v>
      </c>
      <c r="D115" s="83">
        <v>0</v>
      </c>
      <c r="E115" s="64" t="s">
        <v>85</v>
      </c>
      <c r="F115" s="68">
        <v>0</v>
      </c>
      <c r="G115" s="69">
        <f t="shared" si="2"/>
        <v>0</v>
      </c>
      <c r="H115" s="146"/>
    </row>
    <row r="116" spans="1:8">
      <c r="A116" s="59"/>
      <c r="B116" s="60" t="s">
        <v>85</v>
      </c>
      <c r="C116" s="61" t="s">
        <v>85</v>
      </c>
      <c r="D116" s="62">
        <v>0</v>
      </c>
      <c r="E116" s="59" t="s">
        <v>85</v>
      </c>
      <c r="F116" s="63">
        <v>0</v>
      </c>
      <c r="G116" s="69">
        <f t="shared" si="2"/>
        <v>0</v>
      </c>
      <c r="H116" s="146"/>
    </row>
    <row r="117" spans="1:8">
      <c r="A117" s="64"/>
      <c r="B117" s="65" t="s">
        <v>85</v>
      </c>
      <c r="C117" s="66" t="s">
        <v>85</v>
      </c>
      <c r="D117" s="67">
        <v>0</v>
      </c>
      <c r="E117" s="64" t="s">
        <v>85</v>
      </c>
      <c r="F117" s="68">
        <v>0</v>
      </c>
      <c r="G117" s="69">
        <f t="shared" si="2"/>
        <v>0</v>
      </c>
      <c r="H117" s="146"/>
    </row>
    <row r="118" spans="1:8">
      <c r="A118" s="59"/>
      <c r="B118" s="60" t="s">
        <v>85</v>
      </c>
      <c r="C118" s="61" t="s">
        <v>85</v>
      </c>
      <c r="D118" s="71">
        <v>0</v>
      </c>
      <c r="E118" s="59" t="s">
        <v>85</v>
      </c>
      <c r="F118" s="72">
        <v>0</v>
      </c>
      <c r="G118" s="69">
        <f t="shared" si="2"/>
        <v>0</v>
      </c>
      <c r="H118" s="146"/>
    </row>
    <row r="119" spans="1:8">
      <c r="A119" s="64"/>
      <c r="B119" s="65" t="s">
        <v>85</v>
      </c>
      <c r="C119" s="66" t="s">
        <v>85</v>
      </c>
      <c r="D119" s="73">
        <v>0</v>
      </c>
      <c r="E119" s="64" t="s">
        <v>85</v>
      </c>
      <c r="F119" s="68">
        <v>0</v>
      </c>
      <c r="G119" s="69">
        <f t="shared" si="2"/>
        <v>0</v>
      </c>
      <c r="H119" s="146"/>
    </row>
    <row r="120" spans="1:8">
      <c r="A120" s="59"/>
      <c r="B120" s="60" t="s">
        <v>85</v>
      </c>
      <c r="C120" s="61" t="s">
        <v>85</v>
      </c>
      <c r="D120" s="71">
        <v>0</v>
      </c>
      <c r="E120" s="59" t="s">
        <v>85</v>
      </c>
      <c r="F120" s="63">
        <v>0</v>
      </c>
      <c r="G120" s="69">
        <f t="shared" si="2"/>
        <v>0</v>
      </c>
      <c r="H120" s="146"/>
    </row>
    <row r="121" spans="1:8">
      <c r="A121" s="64"/>
      <c r="B121" s="65" t="s">
        <v>85</v>
      </c>
      <c r="C121" s="66" t="s">
        <v>85</v>
      </c>
      <c r="D121" s="73">
        <v>0</v>
      </c>
      <c r="E121" s="64" t="s">
        <v>85</v>
      </c>
      <c r="F121" s="68">
        <v>0</v>
      </c>
      <c r="G121" s="69">
        <f t="shared" si="2"/>
        <v>0</v>
      </c>
      <c r="H121" s="146"/>
    </row>
    <row r="122" spans="1:8">
      <c r="A122" s="59"/>
      <c r="B122" s="74" t="s">
        <v>85</v>
      </c>
      <c r="C122" s="61" t="s">
        <v>85</v>
      </c>
      <c r="D122" s="71">
        <v>0</v>
      </c>
      <c r="E122" s="59" t="s">
        <v>85</v>
      </c>
      <c r="F122" s="63">
        <v>0</v>
      </c>
      <c r="G122" s="69">
        <f t="shared" si="2"/>
        <v>0</v>
      </c>
      <c r="H122" s="146"/>
    </row>
    <row r="123" spans="1:8">
      <c r="A123" s="64"/>
      <c r="B123" s="76" t="s">
        <v>85</v>
      </c>
      <c r="C123" s="66" t="s">
        <v>85</v>
      </c>
      <c r="D123" s="73">
        <v>0</v>
      </c>
      <c r="E123" s="64" t="s">
        <v>85</v>
      </c>
      <c r="F123" s="68">
        <v>0</v>
      </c>
      <c r="G123" s="69">
        <f t="shared" si="2"/>
        <v>0</v>
      </c>
      <c r="H123" s="146"/>
    </row>
    <row r="124" spans="1:8">
      <c r="A124" s="59"/>
      <c r="B124" s="74" t="s">
        <v>85</v>
      </c>
      <c r="C124" s="61" t="s">
        <v>85</v>
      </c>
      <c r="D124" s="71">
        <v>0</v>
      </c>
      <c r="E124" s="59" t="s">
        <v>85</v>
      </c>
      <c r="F124" s="63">
        <v>0</v>
      </c>
      <c r="G124" s="69">
        <f t="shared" si="2"/>
        <v>0</v>
      </c>
      <c r="H124" s="146"/>
    </row>
    <row r="125" spans="1:8">
      <c r="A125" s="64" t="s">
        <v>85</v>
      </c>
      <c r="B125" s="76" t="s">
        <v>85</v>
      </c>
      <c r="C125" s="66" t="s">
        <v>85</v>
      </c>
      <c r="D125" s="73">
        <v>0</v>
      </c>
      <c r="E125" s="64" t="s">
        <v>85</v>
      </c>
      <c r="F125" s="68">
        <v>0</v>
      </c>
      <c r="G125" s="69">
        <f t="shared" si="2"/>
        <v>0</v>
      </c>
      <c r="H125" s="146"/>
    </row>
    <row r="126" spans="1:8">
      <c r="A126" s="59" t="s">
        <v>85</v>
      </c>
      <c r="B126" s="74" t="s">
        <v>85</v>
      </c>
      <c r="C126" s="61" t="s">
        <v>85</v>
      </c>
      <c r="D126" s="71">
        <v>0</v>
      </c>
      <c r="E126" s="59" t="s">
        <v>85</v>
      </c>
      <c r="F126" s="63">
        <v>0</v>
      </c>
      <c r="G126" s="69">
        <f t="shared" si="2"/>
        <v>0</v>
      </c>
      <c r="H126" s="146"/>
    </row>
    <row r="127" spans="1:8">
      <c r="A127" s="64"/>
      <c r="B127" s="76" t="s">
        <v>85</v>
      </c>
      <c r="C127" s="66" t="s">
        <v>85</v>
      </c>
      <c r="D127" s="73">
        <v>0</v>
      </c>
      <c r="E127" s="64" t="s">
        <v>85</v>
      </c>
      <c r="F127" s="68">
        <v>0</v>
      </c>
      <c r="G127" s="69">
        <f t="shared" si="2"/>
        <v>0</v>
      </c>
      <c r="H127" s="146"/>
    </row>
    <row r="128" spans="1:8">
      <c r="A128" s="59"/>
      <c r="B128" s="74" t="s">
        <v>85</v>
      </c>
      <c r="C128" s="61" t="s">
        <v>85</v>
      </c>
      <c r="D128" s="71">
        <v>0</v>
      </c>
      <c r="E128" s="59" t="s">
        <v>85</v>
      </c>
      <c r="F128" s="63">
        <v>0</v>
      </c>
      <c r="G128" s="69">
        <f t="shared" si="2"/>
        <v>0</v>
      </c>
      <c r="H128" s="146"/>
    </row>
    <row r="129" spans="1:20">
      <c r="A129" s="64"/>
      <c r="B129" s="76" t="s">
        <v>85</v>
      </c>
      <c r="C129" s="66" t="s">
        <v>85</v>
      </c>
      <c r="D129" s="73">
        <v>0</v>
      </c>
      <c r="E129" s="64" t="s">
        <v>85</v>
      </c>
      <c r="F129" s="68">
        <v>0</v>
      </c>
      <c r="G129" s="69">
        <f t="shared" si="2"/>
        <v>0</v>
      </c>
      <c r="H129" s="146"/>
    </row>
    <row r="130" spans="1:20">
      <c r="A130" s="59"/>
      <c r="B130" s="74" t="s">
        <v>85</v>
      </c>
      <c r="C130" s="61" t="s">
        <v>85</v>
      </c>
      <c r="D130" s="71">
        <v>0</v>
      </c>
      <c r="E130" s="59" t="s">
        <v>85</v>
      </c>
      <c r="F130" s="63">
        <v>0</v>
      </c>
      <c r="G130" s="69">
        <f t="shared" si="2"/>
        <v>0</v>
      </c>
      <c r="H130" s="146"/>
    </row>
    <row r="131" spans="1:20">
      <c r="A131" s="64"/>
      <c r="B131" s="76" t="s">
        <v>85</v>
      </c>
      <c r="C131" s="66" t="s">
        <v>85</v>
      </c>
      <c r="D131" s="73">
        <v>0</v>
      </c>
      <c r="E131" s="64" t="s">
        <v>85</v>
      </c>
      <c r="F131" s="68">
        <v>0</v>
      </c>
      <c r="G131" s="69">
        <f t="shared" si="2"/>
        <v>0</v>
      </c>
      <c r="H131" s="146"/>
    </row>
    <row r="132" spans="1:20">
      <c r="A132" s="59"/>
      <c r="B132" s="74" t="s">
        <v>85</v>
      </c>
      <c r="C132" s="61" t="s">
        <v>85</v>
      </c>
      <c r="D132" s="71">
        <v>0</v>
      </c>
      <c r="E132" s="59" t="s">
        <v>85</v>
      </c>
      <c r="F132" s="63">
        <v>0</v>
      </c>
      <c r="G132" s="69">
        <f t="shared" si="2"/>
        <v>0</v>
      </c>
      <c r="H132" s="146"/>
    </row>
    <row r="133" spans="1:20">
      <c r="A133" s="64"/>
      <c r="B133" s="76" t="s">
        <v>85</v>
      </c>
      <c r="C133" s="66" t="s">
        <v>85</v>
      </c>
      <c r="D133" s="73">
        <v>0</v>
      </c>
      <c r="E133" s="64" t="s">
        <v>85</v>
      </c>
      <c r="F133" s="68">
        <v>0</v>
      </c>
      <c r="G133" s="69">
        <f t="shared" si="2"/>
        <v>0</v>
      </c>
      <c r="H133" s="146"/>
    </row>
    <row r="134" spans="1:20">
      <c r="A134" s="59" t="s">
        <v>85</v>
      </c>
      <c r="B134" s="74" t="s">
        <v>85</v>
      </c>
      <c r="C134" s="61" t="s">
        <v>85</v>
      </c>
      <c r="D134" s="71">
        <v>0</v>
      </c>
      <c r="E134" s="59" t="s">
        <v>85</v>
      </c>
      <c r="F134" s="63">
        <v>0</v>
      </c>
      <c r="G134" s="69">
        <f t="shared" si="2"/>
        <v>0</v>
      </c>
      <c r="H134" s="146"/>
    </row>
    <row r="135" spans="1:20">
      <c r="A135" s="64"/>
      <c r="B135" s="76" t="s">
        <v>85</v>
      </c>
      <c r="C135" s="66" t="s">
        <v>85</v>
      </c>
      <c r="D135" s="73">
        <v>0</v>
      </c>
      <c r="E135" s="64" t="s">
        <v>85</v>
      </c>
      <c r="F135" s="68">
        <v>0</v>
      </c>
      <c r="G135" s="69">
        <f t="shared" si="2"/>
        <v>0</v>
      </c>
      <c r="H135" s="146"/>
    </row>
    <row r="136" spans="1:20">
      <c r="A136" s="59"/>
      <c r="B136" s="74" t="s">
        <v>85</v>
      </c>
      <c r="C136" s="61" t="s">
        <v>85</v>
      </c>
      <c r="D136" s="71">
        <v>0</v>
      </c>
      <c r="E136" s="59" t="s">
        <v>85</v>
      </c>
      <c r="F136" s="63">
        <v>0</v>
      </c>
      <c r="G136" s="69">
        <f t="shared" si="2"/>
        <v>0</v>
      </c>
      <c r="H136" s="146"/>
    </row>
    <row r="137" spans="1:20">
      <c r="A137" s="64"/>
      <c r="B137" s="76" t="s">
        <v>85</v>
      </c>
      <c r="C137" s="66" t="s">
        <v>85</v>
      </c>
      <c r="D137" s="73">
        <v>0</v>
      </c>
      <c r="E137" s="64" t="s">
        <v>85</v>
      </c>
      <c r="F137" s="68">
        <v>0</v>
      </c>
      <c r="G137" s="69">
        <f t="shared" si="2"/>
        <v>0</v>
      </c>
      <c r="H137" s="146"/>
    </row>
    <row r="138" spans="1:20">
      <c r="A138" s="59"/>
      <c r="B138" s="74" t="s">
        <v>85</v>
      </c>
      <c r="C138" s="61" t="s">
        <v>85</v>
      </c>
      <c r="D138" s="71">
        <v>0</v>
      </c>
      <c r="E138" s="59" t="s">
        <v>85</v>
      </c>
      <c r="F138" s="63">
        <v>0</v>
      </c>
      <c r="G138" s="69">
        <f t="shared" si="2"/>
        <v>0</v>
      </c>
      <c r="H138" s="146"/>
    </row>
    <row r="139" spans="1:20">
      <c r="A139" s="64"/>
      <c r="B139" s="76" t="s">
        <v>85</v>
      </c>
      <c r="C139" s="66" t="s">
        <v>85</v>
      </c>
      <c r="D139" s="73">
        <v>0</v>
      </c>
      <c r="E139" s="64" t="s">
        <v>85</v>
      </c>
      <c r="F139" s="68">
        <v>0</v>
      </c>
      <c r="G139" s="69">
        <f t="shared" si="2"/>
        <v>0</v>
      </c>
      <c r="H139" s="146"/>
    </row>
    <row r="140" spans="1:20">
      <c r="A140" s="59"/>
      <c r="B140" s="74" t="s">
        <v>85</v>
      </c>
      <c r="C140" s="61" t="s">
        <v>85</v>
      </c>
      <c r="D140" s="90">
        <v>0</v>
      </c>
      <c r="E140" s="59" t="s">
        <v>85</v>
      </c>
      <c r="F140" s="141">
        <v>0</v>
      </c>
      <c r="G140" s="69">
        <f t="shared" si="2"/>
        <v>0</v>
      </c>
      <c r="H140" s="146"/>
    </row>
    <row r="141" spans="1:20" s="2" customFormat="1">
      <c r="A141" s="86"/>
      <c r="B141" s="87" t="s">
        <v>85</v>
      </c>
      <c r="C141" s="88" t="s">
        <v>14</v>
      </c>
      <c r="D141" s="156">
        <f>SUMIF($E:$E,"C",D:D)</f>
        <v>0</v>
      </c>
      <c r="E141" s="86" t="s">
        <v>85</v>
      </c>
      <c r="F141" s="156">
        <f>SUMIF($E:$E,"C",F:F)</f>
        <v>0</v>
      </c>
      <c r="G141" s="69" t="s">
        <v>85</v>
      </c>
      <c r="H141" s="146"/>
      <c r="J141" s="3"/>
      <c r="K141" s="3"/>
      <c r="L141" s="3"/>
      <c r="M141" s="3"/>
      <c r="N141" s="3"/>
      <c r="O141" s="3"/>
      <c r="P141" s="3"/>
      <c r="Q141" s="3"/>
      <c r="R141" s="3"/>
      <c r="S141" s="3"/>
      <c r="T141" s="3"/>
    </row>
    <row r="142" spans="1:20" s="2" customFormat="1">
      <c r="A142" s="38"/>
      <c r="B142" s="39"/>
      <c r="C142" s="40" t="s">
        <v>12</v>
      </c>
      <c r="D142" s="85">
        <f>SUMIF($E:$E,"CE",D:D)</f>
        <v>0</v>
      </c>
      <c r="E142" s="38"/>
      <c r="F142" s="85">
        <f>SUMIF($E:$E,"CE",F:F)</f>
        <v>0</v>
      </c>
      <c r="G142" s="69" t="s">
        <v>85</v>
      </c>
      <c r="H142" s="146"/>
      <c r="J142" s="3"/>
      <c r="K142" s="3"/>
      <c r="L142" s="3"/>
      <c r="M142" s="3"/>
      <c r="N142" s="3"/>
      <c r="O142" s="3"/>
      <c r="P142" s="3"/>
      <c r="Q142" s="3"/>
      <c r="R142" s="3"/>
      <c r="S142" s="3"/>
      <c r="T142" s="3"/>
    </row>
    <row r="143" spans="1:20" s="2" customFormat="1">
      <c r="A143" s="142"/>
      <c r="B143" s="143" t="s">
        <v>85</v>
      </c>
      <c r="C143" s="144" t="s">
        <v>13</v>
      </c>
      <c r="D143" s="145">
        <f>SUMIF($E:$E,"S",D:D)</f>
        <v>0</v>
      </c>
      <c r="E143" s="142"/>
      <c r="F143" s="145">
        <f>SUMIF($E:$E,"S",F:F)</f>
        <v>0</v>
      </c>
      <c r="G143" s="91" t="s">
        <v>85</v>
      </c>
      <c r="H143" s="146"/>
      <c r="J143" s="3"/>
      <c r="K143" s="3"/>
      <c r="L143" s="3"/>
      <c r="M143" s="3"/>
      <c r="N143" s="3"/>
      <c r="O143" s="3"/>
      <c r="P143" s="3"/>
      <c r="Q143" s="3"/>
      <c r="R143" s="3"/>
      <c r="S143" s="3"/>
      <c r="T143" s="3"/>
    </row>
    <row r="144" spans="1:20" s="2" customFormat="1">
      <c r="A144" s="6"/>
      <c r="B144" s="148"/>
      <c r="C144" s="149"/>
      <c r="D144" s="150">
        <f>SUM(D4:D140 )</f>
        <v>0</v>
      </c>
      <c r="E144" s="6"/>
      <c r="F144" s="150">
        <f>SUM(F4:F140 )</f>
        <v>0</v>
      </c>
      <c r="G144" s="152" t="s">
        <v>85</v>
      </c>
      <c r="H144" s="146"/>
      <c r="J144" s="3"/>
      <c r="K144" s="3"/>
      <c r="L144" s="3"/>
      <c r="M144" s="3"/>
      <c r="N144" s="3"/>
      <c r="O144" s="3"/>
      <c r="P144" s="3"/>
      <c r="Q144" s="3"/>
      <c r="R144" s="3"/>
      <c r="S144" s="3"/>
      <c r="T144" s="3"/>
    </row>
    <row r="145" spans="1:9" s="37" customFormat="1">
      <c r="A145" s="92"/>
      <c r="B145" s="93"/>
      <c r="C145" s="94"/>
      <c r="D145" s="95"/>
      <c r="E145" s="92"/>
      <c r="F145" s="96"/>
      <c r="G145" s="97"/>
      <c r="H145" s="153"/>
      <c r="I145" s="56"/>
    </row>
    <row r="146" spans="1:9" s="37" customFormat="1">
      <c r="A146" s="92"/>
      <c r="B146" s="93"/>
      <c r="C146" s="94"/>
      <c r="D146" s="95"/>
      <c r="E146" s="92"/>
      <c r="F146" s="96"/>
      <c r="G146" s="97"/>
      <c r="H146" s="116"/>
      <c r="I146" s="56"/>
    </row>
    <row r="147" spans="1:9" s="37" customFormat="1">
      <c r="A147" s="92"/>
      <c r="B147" s="93"/>
      <c r="C147" s="94"/>
      <c r="D147" s="95"/>
      <c r="E147" s="92"/>
      <c r="F147" s="96"/>
      <c r="G147" s="97"/>
      <c r="H147" s="116"/>
      <c r="I147" s="56"/>
    </row>
    <row r="148" spans="1:9" s="37" customFormat="1">
      <c r="A148" s="92"/>
      <c r="B148" s="93"/>
      <c r="C148" s="94"/>
      <c r="D148" s="95"/>
      <c r="E148" s="92"/>
      <c r="F148" s="96"/>
      <c r="G148" s="97"/>
      <c r="H148" s="116"/>
      <c r="I148" s="56"/>
    </row>
    <row r="149" spans="1:9" s="37" customFormat="1">
      <c r="A149" s="92"/>
      <c r="B149" s="93"/>
      <c r="C149" s="94"/>
      <c r="D149" s="95"/>
      <c r="E149" s="92"/>
      <c r="F149" s="96"/>
      <c r="G149" s="97"/>
      <c r="H149" s="116"/>
      <c r="I149" s="56"/>
    </row>
    <row r="150" spans="1:9" s="37" customFormat="1">
      <c r="A150" s="92"/>
      <c r="B150" s="93"/>
      <c r="C150" s="94"/>
      <c r="D150" s="95"/>
      <c r="E150" s="92"/>
      <c r="F150" s="96"/>
      <c r="G150" s="97"/>
      <c r="H150" s="116"/>
      <c r="I150" s="56"/>
    </row>
    <row r="151" spans="1:9" s="37" customFormat="1">
      <c r="A151" s="92"/>
      <c r="B151" s="93"/>
      <c r="C151" s="94"/>
      <c r="D151" s="95"/>
      <c r="E151" s="92"/>
      <c r="F151" s="96"/>
      <c r="G151" s="97"/>
      <c r="H151" s="116"/>
      <c r="I151" s="56"/>
    </row>
    <row r="152" spans="1:9" s="37" customFormat="1">
      <c r="A152" s="92"/>
      <c r="B152" s="93"/>
      <c r="C152" s="94"/>
      <c r="D152" s="95"/>
      <c r="E152" s="92"/>
      <c r="F152" s="96"/>
      <c r="G152" s="97"/>
      <c r="H152" s="116"/>
      <c r="I152" s="56"/>
    </row>
    <row r="153" spans="1:9" s="37" customFormat="1">
      <c r="A153" s="92"/>
      <c r="B153" s="93"/>
      <c r="C153" s="94"/>
      <c r="D153" s="95"/>
      <c r="E153" s="92"/>
      <c r="F153" s="96"/>
      <c r="G153" s="97"/>
      <c r="H153" s="116"/>
      <c r="I153" s="56"/>
    </row>
    <row r="154" spans="1:9" s="37" customFormat="1">
      <c r="A154" s="92"/>
      <c r="B154" s="93"/>
      <c r="C154" s="94"/>
      <c r="D154" s="95"/>
      <c r="E154" s="92"/>
      <c r="F154" s="96"/>
      <c r="G154" s="97"/>
      <c r="H154" s="116"/>
      <c r="I154" s="56"/>
    </row>
    <row r="155" spans="1:9" s="37" customFormat="1">
      <c r="A155" s="92"/>
      <c r="B155" s="93"/>
      <c r="C155" s="94"/>
      <c r="D155" s="95"/>
      <c r="E155" s="92"/>
      <c r="F155" s="96"/>
      <c r="G155" s="97"/>
      <c r="H155" s="116"/>
      <c r="I155" s="56"/>
    </row>
    <row r="156" spans="1:9" s="37" customFormat="1">
      <c r="A156" s="92"/>
      <c r="B156" s="93"/>
      <c r="C156" s="94"/>
      <c r="D156" s="95"/>
      <c r="E156" s="92"/>
      <c r="F156" s="96"/>
      <c r="G156" s="97"/>
      <c r="H156" s="116"/>
      <c r="I156" s="56"/>
    </row>
    <row r="157" spans="1:9" s="37" customFormat="1">
      <c r="A157" s="92"/>
      <c r="B157" s="93"/>
      <c r="C157" s="94"/>
      <c r="D157" s="95"/>
      <c r="E157" s="92"/>
      <c r="F157" s="96"/>
      <c r="G157" s="97"/>
      <c r="H157" s="116"/>
      <c r="I157" s="56"/>
    </row>
    <row r="158" spans="1:9" s="37" customFormat="1">
      <c r="A158" s="92"/>
      <c r="B158" s="93"/>
      <c r="C158" s="94"/>
      <c r="D158" s="95"/>
      <c r="E158" s="92"/>
      <c r="F158" s="96"/>
      <c r="G158" s="97"/>
      <c r="H158" s="116"/>
      <c r="I158" s="56"/>
    </row>
    <row r="159" spans="1:9" s="37" customFormat="1">
      <c r="A159" s="92"/>
      <c r="B159" s="93"/>
      <c r="C159" s="94"/>
      <c r="D159" s="95"/>
      <c r="E159" s="92"/>
      <c r="F159" s="96"/>
      <c r="G159" s="97"/>
      <c r="H159" s="116"/>
      <c r="I159" s="56"/>
    </row>
    <row r="160" spans="1:9" s="37" customFormat="1">
      <c r="A160" s="92"/>
      <c r="B160" s="93"/>
      <c r="C160" s="94"/>
      <c r="D160" s="95"/>
      <c r="E160" s="92"/>
      <c r="F160" s="96"/>
      <c r="G160" s="97"/>
      <c r="H160" s="116"/>
      <c r="I160" s="56"/>
    </row>
    <row r="161" spans="1:9" s="37" customFormat="1">
      <c r="A161" s="92"/>
      <c r="B161" s="93"/>
      <c r="C161" s="94"/>
      <c r="D161" s="95"/>
      <c r="E161" s="92"/>
      <c r="F161" s="96"/>
      <c r="G161" s="97"/>
      <c r="H161" s="116"/>
      <c r="I161" s="56"/>
    </row>
    <row r="162" spans="1:9" s="37" customFormat="1">
      <c r="A162" s="92"/>
      <c r="B162" s="93"/>
      <c r="C162" s="94"/>
      <c r="D162" s="95"/>
      <c r="E162" s="92"/>
      <c r="F162" s="96"/>
      <c r="G162" s="97"/>
      <c r="H162" s="116"/>
      <c r="I162" s="56"/>
    </row>
    <row r="163" spans="1:9" s="37" customFormat="1">
      <c r="A163" s="92"/>
      <c r="B163" s="93"/>
      <c r="C163" s="94"/>
      <c r="D163" s="95"/>
      <c r="E163" s="92"/>
      <c r="F163" s="96"/>
      <c r="G163" s="97"/>
      <c r="H163" s="116"/>
      <c r="I163" s="56"/>
    </row>
    <row r="164" spans="1:9" s="37" customFormat="1">
      <c r="A164" s="92"/>
      <c r="B164" s="93"/>
      <c r="C164" s="94"/>
      <c r="D164" s="95"/>
      <c r="E164" s="92"/>
      <c r="F164" s="96"/>
      <c r="G164" s="97"/>
      <c r="H164" s="116"/>
      <c r="I164" s="56"/>
    </row>
    <row r="165" spans="1:9" s="37" customFormat="1">
      <c r="A165" s="92"/>
      <c r="B165" s="93"/>
      <c r="C165" s="94"/>
      <c r="D165" s="95"/>
      <c r="E165" s="92"/>
      <c r="F165" s="96"/>
      <c r="G165" s="97"/>
      <c r="H165" s="116"/>
      <c r="I165" s="56"/>
    </row>
    <row r="166" spans="1:9" s="37" customFormat="1">
      <c r="A166" s="92"/>
      <c r="B166" s="93"/>
      <c r="C166" s="94"/>
      <c r="D166" s="95"/>
      <c r="E166" s="92"/>
      <c r="F166" s="96"/>
      <c r="G166" s="97"/>
      <c r="H166" s="116"/>
      <c r="I166" s="56"/>
    </row>
    <row r="167" spans="1:9" s="37" customFormat="1">
      <c r="A167" s="92"/>
      <c r="B167" s="93"/>
      <c r="C167" s="94"/>
      <c r="D167" s="95"/>
      <c r="E167" s="92"/>
      <c r="F167" s="96"/>
      <c r="G167" s="97"/>
      <c r="H167" s="116"/>
      <c r="I167" s="56"/>
    </row>
    <row r="168" spans="1:9" s="37" customFormat="1">
      <c r="A168" s="92"/>
      <c r="B168" s="93"/>
      <c r="C168" s="94"/>
      <c r="D168" s="95"/>
      <c r="E168" s="92"/>
      <c r="F168" s="96"/>
      <c r="G168" s="97"/>
      <c r="H168" s="116"/>
      <c r="I168" s="56"/>
    </row>
    <row r="169" spans="1:9" s="37" customFormat="1">
      <c r="A169" s="92"/>
      <c r="B169" s="93"/>
      <c r="C169" s="94"/>
      <c r="D169" s="95"/>
      <c r="E169" s="92"/>
      <c r="F169" s="96"/>
      <c r="G169" s="97"/>
      <c r="H169" s="116"/>
      <c r="I169" s="56"/>
    </row>
    <row r="170" spans="1:9" s="37" customFormat="1">
      <c r="A170" s="92"/>
      <c r="B170" s="93"/>
      <c r="C170" s="94"/>
      <c r="D170" s="95"/>
      <c r="E170" s="92"/>
      <c r="F170" s="96"/>
      <c r="G170" s="97"/>
      <c r="H170" s="116"/>
      <c r="I170" s="56"/>
    </row>
    <row r="171" spans="1:9" s="37" customFormat="1">
      <c r="A171" s="92"/>
      <c r="B171" s="93"/>
      <c r="C171" s="94"/>
      <c r="D171" s="95"/>
      <c r="E171" s="92"/>
      <c r="F171" s="96"/>
      <c r="G171" s="97"/>
      <c r="H171" s="116"/>
      <c r="I171" s="56"/>
    </row>
    <row r="172" spans="1:9" s="37" customFormat="1">
      <c r="A172" s="92"/>
      <c r="B172" s="93"/>
      <c r="C172" s="94"/>
      <c r="D172" s="95"/>
      <c r="E172" s="92"/>
      <c r="F172" s="96"/>
      <c r="G172" s="97"/>
      <c r="H172" s="116"/>
      <c r="I172" s="56"/>
    </row>
    <row r="173" spans="1:9" s="37" customFormat="1">
      <c r="A173" s="92"/>
      <c r="B173" s="93"/>
      <c r="C173" s="94"/>
      <c r="D173" s="95"/>
      <c r="E173" s="92"/>
      <c r="F173" s="96"/>
      <c r="G173" s="97"/>
      <c r="H173" s="116"/>
      <c r="I173" s="56"/>
    </row>
    <row r="174" spans="1:9" s="37" customFormat="1">
      <c r="A174" s="92"/>
      <c r="B174" s="93"/>
      <c r="C174" s="94"/>
      <c r="D174" s="95"/>
      <c r="E174" s="92"/>
      <c r="F174" s="96"/>
      <c r="G174" s="97"/>
      <c r="H174" s="116"/>
      <c r="I174" s="56"/>
    </row>
    <row r="175" spans="1:9" s="37" customFormat="1">
      <c r="A175" s="92"/>
      <c r="B175" s="93"/>
      <c r="C175" s="94"/>
      <c r="D175" s="95"/>
      <c r="E175" s="92"/>
      <c r="F175" s="96"/>
      <c r="G175" s="97"/>
      <c r="H175" s="116"/>
      <c r="I175" s="56"/>
    </row>
    <row r="176" spans="1:9" s="37" customFormat="1">
      <c r="A176" s="92"/>
      <c r="B176" s="93"/>
      <c r="C176" s="94"/>
      <c r="D176" s="95"/>
      <c r="E176" s="92"/>
      <c r="F176" s="96"/>
      <c r="G176" s="97"/>
      <c r="H176" s="116"/>
      <c r="I176" s="56"/>
    </row>
    <row r="177" spans="1:9" s="37" customFormat="1">
      <c r="A177" s="92"/>
      <c r="B177" s="93"/>
      <c r="C177" s="94"/>
      <c r="D177" s="95"/>
      <c r="E177" s="92"/>
      <c r="F177" s="96"/>
      <c r="G177" s="97"/>
      <c r="H177" s="116"/>
      <c r="I177" s="56"/>
    </row>
    <row r="178" spans="1:9" s="37" customFormat="1">
      <c r="A178" s="92"/>
      <c r="B178" s="93"/>
      <c r="C178" s="94"/>
      <c r="D178" s="95"/>
      <c r="E178" s="92"/>
      <c r="F178" s="96"/>
      <c r="G178" s="97"/>
      <c r="H178" s="116"/>
      <c r="I178" s="56"/>
    </row>
    <row r="179" spans="1:9" s="37" customFormat="1">
      <c r="A179" s="92"/>
      <c r="B179" s="93"/>
      <c r="C179" s="94"/>
      <c r="D179" s="95"/>
      <c r="E179" s="92"/>
      <c r="F179" s="96"/>
      <c r="G179" s="97"/>
      <c r="H179" s="116"/>
      <c r="I179" s="56"/>
    </row>
    <row r="180" spans="1:9" s="37" customFormat="1">
      <c r="A180" s="92"/>
      <c r="B180" s="93"/>
      <c r="C180" s="94"/>
      <c r="D180" s="95"/>
      <c r="E180" s="92"/>
      <c r="F180" s="96"/>
      <c r="G180" s="97"/>
      <c r="H180" s="116"/>
      <c r="I180" s="56"/>
    </row>
    <row r="181" spans="1:9" s="37" customFormat="1">
      <c r="A181" s="92"/>
      <c r="B181" s="93"/>
      <c r="C181" s="94"/>
      <c r="D181" s="95"/>
      <c r="E181" s="92"/>
      <c r="F181" s="96"/>
      <c r="G181" s="97"/>
      <c r="H181" s="116"/>
      <c r="I181" s="56"/>
    </row>
    <row r="182" spans="1:9" s="37" customFormat="1">
      <c r="A182" s="92"/>
      <c r="B182" s="93"/>
      <c r="C182" s="94"/>
      <c r="D182" s="95"/>
      <c r="E182" s="92"/>
      <c r="F182" s="96"/>
      <c r="G182" s="97"/>
      <c r="H182" s="116"/>
      <c r="I182" s="56"/>
    </row>
    <row r="183" spans="1:9" s="37" customFormat="1">
      <c r="A183" s="92"/>
      <c r="B183" s="93"/>
      <c r="C183" s="94"/>
      <c r="D183" s="95"/>
      <c r="E183" s="92"/>
      <c r="F183" s="96"/>
      <c r="G183" s="97"/>
      <c r="H183" s="116"/>
      <c r="I183" s="56"/>
    </row>
    <row r="184" spans="1:9" s="37" customFormat="1">
      <c r="A184" s="92"/>
      <c r="B184" s="93"/>
      <c r="C184" s="94"/>
      <c r="D184" s="95"/>
      <c r="E184" s="92"/>
      <c r="F184" s="96"/>
      <c r="G184" s="97"/>
      <c r="H184" s="116"/>
      <c r="I184" s="56"/>
    </row>
    <row r="185" spans="1:9" s="37" customFormat="1">
      <c r="A185" s="92"/>
      <c r="B185" s="93"/>
      <c r="C185" s="94"/>
      <c r="D185" s="95"/>
      <c r="E185" s="92"/>
      <c r="F185" s="96"/>
      <c r="G185" s="97"/>
      <c r="H185" s="116"/>
      <c r="I185" s="56"/>
    </row>
    <row r="186" spans="1:9" s="37" customFormat="1">
      <c r="A186" s="92"/>
      <c r="B186" s="93"/>
      <c r="C186" s="94"/>
      <c r="D186" s="95"/>
      <c r="E186" s="92"/>
      <c r="F186" s="96"/>
      <c r="G186" s="97"/>
      <c r="H186" s="116"/>
      <c r="I186" s="56"/>
    </row>
    <row r="187" spans="1:9" s="37" customFormat="1">
      <c r="A187" s="92"/>
      <c r="B187" s="93"/>
      <c r="C187" s="94"/>
      <c r="D187" s="95"/>
      <c r="E187" s="92"/>
      <c r="F187" s="96"/>
      <c r="G187" s="97"/>
      <c r="H187" s="116"/>
      <c r="I187" s="56"/>
    </row>
    <row r="188" spans="1:9" s="37" customFormat="1">
      <c r="A188" s="92"/>
      <c r="B188" s="93"/>
      <c r="C188" s="94"/>
      <c r="D188" s="95"/>
      <c r="E188" s="92"/>
      <c r="F188" s="96"/>
      <c r="G188" s="97"/>
      <c r="H188" s="116"/>
      <c r="I188" s="56"/>
    </row>
    <row r="189" spans="1:9" s="37" customFormat="1">
      <c r="A189" s="92"/>
      <c r="B189" s="93"/>
      <c r="C189" s="94"/>
      <c r="D189" s="95"/>
      <c r="E189" s="92"/>
      <c r="F189" s="96"/>
      <c r="G189" s="97"/>
      <c r="H189" s="116"/>
      <c r="I189" s="56"/>
    </row>
    <row r="190" spans="1:9" s="37" customFormat="1">
      <c r="A190" s="92"/>
      <c r="B190" s="93"/>
      <c r="C190" s="94"/>
      <c r="D190" s="95"/>
      <c r="E190" s="92"/>
      <c r="F190" s="96"/>
      <c r="G190" s="97"/>
      <c r="H190" s="116"/>
      <c r="I190" s="56"/>
    </row>
    <row r="191" spans="1:9" s="37" customFormat="1">
      <c r="A191" s="92"/>
      <c r="B191" s="93"/>
      <c r="C191" s="94"/>
      <c r="D191" s="95"/>
      <c r="E191" s="92"/>
      <c r="F191" s="96"/>
      <c r="G191" s="97"/>
      <c r="H191" s="116"/>
      <c r="I191" s="56"/>
    </row>
    <row r="192" spans="1:9" s="37" customFormat="1">
      <c r="A192" s="92"/>
      <c r="B192" s="93"/>
      <c r="C192" s="94"/>
      <c r="D192" s="95"/>
      <c r="E192" s="92"/>
      <c r="F192" s="96"/>
      <c r="G192" s="97"/>
      <c r="H192" s="116"/>
      <c r="I192" s="56"/>
    </row>
    <row r="193" spans="1:9" s="37" customFormat="1">
      <c r="A193" s="92"/>
      <c r="B193" s="93"/>
      <c r="C193" s="94"/>
      <c r="D193" s="95"/>
      <c r="E193" s="92"/>
      <c r="F193" s="96"/>
      <c r="G193" s="97"/>
      <c r="H193" s="116"/>
      <c r="I193" s="56"/>
    </row>
    <row r="194" spans="1:9" s="37" customFormat="1">
      <c r="A194" s="92"/>
      <c r="B194" s="93"/>
      <c r="C194" s="94"/>
      <c r="D194" s="95"/>
      <c r="E194" s="92"/>
      <c r="F194" s="96"/>
      <c r="G194" s="97"/>
      <c r="H194" s="116"/>
      <c r="I194" s="56"/>
    </row>
    <row r="195" spans="1:9" s="37" customFormat="1">
      <c r="A195" s="92"/>
      <c r="B195" s="93"/>
      <c r="C195" s="94"/>
      <c r="D195" s="95"/>
      <c r="E195" s="92"/>
      <c r="F195" s="96"/>
      <c r="G195" s="97"/>
      <c r="H195" s="116"/>
      <c r="I195" s="56"/>
    </row>
    <row r="196" spans="1:9" s="37" customFormat="1">
      <c r="A196" s="92"/>
      <c r="B196" s="93"/>
      <c r="C196" s="94"/>
      <c r="D196" s="95"/>
      <c r="E196" s="92"/>
      <c r="F196" s="96"/>
      <c r="G196" s="97"/>
      <c r="H196" s="116"/>
      <c r="I196" s="56"/>
    </row>
    <row r="197" spans="1:9" s="37" customFormat="1">
      <c r="A197" s="92"/>
      <c r="B197" s="93"/>
      <c r="C197" s="94"/>
      <c r="D197" s="95"/>
      <c r="E197" s="92"/>
      <c r="F197" s="96"/>
      <c r="G197" s="97"/>
      <c r="H197" s="116"/>
      <c r="I197" s="56"/>
    </row>
    <row r="198" spans="1:9" s="37" customFormat="1">
      <c r="A198" s="92"/>
      <c r="B198" s="93"/>
      <c r="C198" s="94"/>
      <c r="D198" s="95"/>
      <c r="E198" s="92"/>
      <c r="F198" s="96"/>
      <c r="G198" s="97"/>
      <c r="H198" s="116"/>
      <c r="I198" s="56"/>
    </row>
    <row r="199" spans="1:9" s="37" customFormat="1">
      <c r="A199" s="92"/>
      <c r="B199" s="93"/>
      <c r="C199" s="94"/>
      <c r="D199" s="95"/>
      <c r="E199" s="92"/>
      <c r="F199" s="96"/>
      <c r="G199" s="97"/>
      <c r="H199" s="116"/>
      <c r="I199" s="56"/>
    </row>
    <row r="200" spans="1:9" s="37" customFormat="1">
      <c r="A200" s="92"/>
      <c r="B200" s="93"/>
      <c r="C200" s="94"/>
      <c r="D200" s="95"/>
      <c r="E200" s="92"/>
      <c r="F200" s="96"/>
      <c r="G200" s="97"/>
      <c r="H200" s="116"/>
      <c r="I200" s="56"/>
    </row>
    <row r="201" spans="1:9" s="37" customFormat="1">
      <c r="A201" s="92"/>
      <c r="B201" s="93"/>
      <c r="C201" s="94"/>
      <c r="D201" s="95"/>
      <c r="E201" s="92"/>
      <c r="F201" s="96"/>
      <c r="G201" s="97"/>
      <c r="H201" s="116"/>
      <c r="I201" s="56"/>
    </row>
    <row r="202" spans="1:9" s="37" customFormat="1">
      <c r="A202" s="92"/>
      <c r="B202" s="93"/>
      <c r="C202" s="94"/>
      <c r="D202" s="95"/>
      <c r="E202" s="92"/>
      <c r="F202" s="96"/>
      <c r="G202" s="97"/>
      <c r="H202" s="116"/>
      <c r="I202" s="56"/>
    </row>
    <row r="203" spans="1:9" s="37" customFormat="1">
      <c r="A203" s="92"/>
      <c r="B203" s="93"/>
      <c r="C203" s="94"/>
      <c r="D203" s="95"/>
      <c r="E203" s="92"/>
      <c r="F203" s="96"/>
      <c r="G203" s="97"/>
      <c r="H203" s="116"/>
      <c r="I203" s="56"/>
    </row>
    <row r="204" spans="1:9" s="37" customFormat="1">
      <c r="A204" s="92"/>
      <c r="B204" s="93"/>
      <c r="C204" s="94"/>
      <c r="D204" s="95"/>
      <c r="E204" s="92"/>
      <c r="F204" s="96"/>
      <c r="G204" s="97"/>
      <c r="H204" s="116"/>
      <c r="I204" s="56"/>
    </row>
    <row r="205" spans="1:9" s="37" customFormat="1">
      <c r="A205" s="92"/>
      <c r="B205" s="93"/>
      <c r="C205" s="94"/>
      <c r="D205" s="95"/>
      <c r="E205" s="92"/>
      <c r="F205" s="96"/>
      <c r="G205" s="97"/>
      <c r="H205" s="116"/>
      <c r="I205" s="56"/>
    </row>
    <row r="206" spans="1:9" s="37" customFormat="1">
      <c r="A206" s="92"/>
      <c r="B206" s="93"/>
      <c r="C206" s="94"/>
      <c r="D206" s="95"/>
      <c r="E206" s="92"/>
      <c r="F206" s="96"/>
      <c r="G206" s="97"/>
      <c r="H206" s="116"/>
      <c r="I206" s="56"/>
    </row>
    <row r="207" spans="1:9" s="37" customFormat="1">
      <c r="A207" s="92"/>
      <c r="B207" s="93"/>
      <c r="C207" s="94"/>
      <c r="D207" s="95"/>
      <c r="E207" s="92"/>
      <c r="F207" s="96"/>
      <c r="G207" s="97"/>
      <c r="H207" s="116"/>
      <c r="I207" s="56"/>
    </row>
    <row r="208" spans="1:9" s="37" customFormat="1">
      <c r="A208" s="92"/>
      <c r="B208" s="93"/>
      <c r="C208" s="94"/>
      <c r="D208" s="95"/>
      <c r="E208" s="92"/>
      <c r="F208" s="96"/>
      <c r="G208" s="97"/>
      <c r="H208" s="116"/>
      <c r="I208" s="56"/>
    </row>
    <row r="209" spans="1:9" s="37" customFormat="1">
      <c r="A209" s="92"/>
      <c r="B209" s="93"/>
      <c r="C209" s="94"/>
      <c r="D209" s="95"/>
      <c r="E209" s="92"/>
      <c r="F209" s="96"/>
      <c r="G209" s="97"/>
      <c r="H209" s="116"/>
      <c r="I209" s="56"/>
    </row>
    <row r="210" spans="1:9" s="37" customFormat="1">
      <c r="A210" s="92"/>
      <c r="B210" s="93"/>
      <c r="C210" s="94"/>
      <c r="D210" s="95"/>
      <c r="E210" s="92"/>
      <c r="F210" s="96"/>
      <c r="G210" s="97"/>
      <c r="H210" s="116"/>
      <c r="I210" s="56"/>
    </row>
    <row r="211" spans="1:9" s="37" customFormat="1">
      <c r="A211" s="92"/>
      <c r="B211" s="93"/>
      <c r="C211" s="94"/>
      <c r="D211" s="95"/>
      <c r="E211" s="92"/>
      <c r="F211" s="96"/>
      <c r="G211" s="97"/>
      <c r="H211" s="116"/>
      <c r="I211" s="56"/>
    </row>
    <row r="212" spans="1:9" s="37" customFormat="1">
      <c r="A212" s="92"/>
      <c r="B212" s="93"/>
      <c r="C212" s="94"/>
      <c r="D212" s="95"/>
      <c r="E212" s="92"/>
      <c r="F212" s="96"/>
      <c r="G212" s="97"/>
      <c r="H212" s="116"/>
      <c r="I212" s="56"/>
    </row>
    <row r="213" spans="1:9" s="37" customFormat="1">
      <c r="A213" s="92"/>
      <c r="B213" s="93"/>
      <c r="C213" s="94"/>
      <c r="D213" s="95"/>
      <c r="E213" s="92"/>
      <c r="F213" s="96"/>
      <c r="G213" s="97"/>
      <c r="H213" s="116"/>
      <c r="I213" s="56"/>
    </row>
    <row r="214" spans="1:9" s="37" customFormat="1">
      <c r="A214" s="92"/>
      <c r="B214" s="93"/>
      <c r="C214" s="94"/>
      <c r="D214" s="95"/>
      <c r="E214" s="92"/>
      <c r="F214" s="96"/>
      <c r="G214" s="97"/>
      <c r="H214" s="116"/>
      <c r="I214" s="56"/>
    </row>
    <row r="215" spans="1:9" s="37" customFormat="1">
      <c r="A215" s="92"/>
      <c r="B215" s="93"/>
      <c r="C215" s="94"/>
      <c r="D215" s="95"/>
      <c r="E215" s="92"/>
      <c r="F215" s="96"/>
      <c r="G215" s="97"/>
      <c r="H215" s="116"/>
      <c r="I215" s="56"/>
    </row>
    <row r="216" spans="1:9" s="37" customFormat="1">
      <c r="A216" s="92"/>
      <c r="B216" s="93"/>
      <c r="C216" s="94"/>
      <c r="D216" s="95"/>
      <c r="E216" s="92"/>
      <c r="F216" s="96"/>
      <c r="G216" s="97"/>
      <c r="H216" s="116"/>
      <c r="I216" s="56"/>
    </row>
    <row r="217" spans="1:9" s="37" customFormat="1">
      <c r="A217" s="92"/>
      <c r="B217" s="93"/>
      <c r="C217" s="94"/>
      <c r="D217" s="95"/>
      <c r="E217" s="92"/>
      <c r="F217" s="96"/>
      <c r="G217" s="97"/>
      <c r="H217" s="116"/>
      <c r="I217" s="56"/>
    </row>
    <row r="218" spans="1:9" s="37" customFormat="1">
      <c r="A218" s="92"/>
      <c r="B218" s="93"/>
      <c r="C218" s="94"/>
      <c r="D218" s="95"/>
      <c r="E218" s="92"/>
      <c r="F218" s="96"/>
      <c r="G218" s="97"/>
      <c r="H218" s="116"/>
      <c r="I218" s="56"/>
    </row>
    <row r="219" spans="1:9" s="37" customFormat="1">
      <c r="A219" s="92"/>
      <c r="B219" s="93"/>
      <c r="C219" s="94"/>
      <c r="D219" s="95"/>
      <c r="E219" s="92"/>
      <c r="F219" s="96"/>
      <c r="G219" s="97"/>
      <c r="H219" s="116"/>
      <c r="I219" s="56"/>
    </row>
    <row r="220" spans="1:9" s="37" customFormat="1">
      <c r="A220" s="92"/>
      <c r="B220" s="93"/>
      <c r="C220" s="94"/>
      <c r="D220" s="95"/>
      <c r="E220" s="92"/>
      <c r="F220" s="96"/>
      <c r="G220" s="97"/>
      <c r="H220" s="116"/>
      <c r="I220" s="56"/>
    </row>
    <row r="221" spans="1:9" s="37" customFormat="1">
      <c r="A221" s="92"/>
      <c r="B221" s="93"/>
      <c r="C221" s="94"/>
      <c r="D221" s="95"/>
      <c r="E221" s="92"/>
      <c r="F221" s="96"/>
      <c r="G221" s="97"/>
      <c r="H221" s="116"/>
      <c r="I221" s="56"/>
    </row>
    <row r="222" spans="1:9" s="37" customFormat="1">
      <c r="A222" s="92"/>
      <c r="B222" s="93"/>
      <c r="C222" s="94"/>
      <c r="D222" s="95"/>
      <c r="E222" s="92"/>
      <c r="F222" s="96"/>
      <c r="G222" s="97"/>
      <c r="H222" s="116"/>
      <c r="I222" s="56"/>
    </row>
    <row r="223" spans="1:9" s="37" customFormat="1">
      <c r="A223" s="92"/>
      <c r="B223" s="93"/>
      <c r="C223" s="94"/>
      <c r="D223" s="95"/>
      <c r="E223" s="92"/>
      <c r="F223" s="96"/>
      <c r="G223" s="97"/>
      <c r="H223" s="116"/>
      <c r="I223" s="56"/>
    </row>
    <row r="224" spans="1:9" s="37" customFormat="1">
      <c r="A224" s="92"/>
      <c r="B224" s="93"/>
      <c r="C224" s="94"/>
      <c r="D224" s="95"/>
      <c r="E224" s="92"/>
      <c r="F224" s="96"/>
      <c r="G224" s="97"/>
      <c r="H224" s="116"/>
      <c r="I224" s="56"/>
    </row>
    <row r="225" spans="1:9" s="37" customFormat="1">
      <c r="A225" s="92"/>
      <c r="B225" s="93"/>
      <c r="C225" s="94"/>
      <c r="D225" s="95"/>
      <c r="E225" s="92"/>
      <c r="F225" s="96"/>
      <c r="G225" s="97"/>
      <c r="H225" s="116"/>
      <c r="I225" s="56"/>
    </row>
    <row r="226" spans="1:9" s="37" customFormat="1">
      <c r="A226" s="92"/>
      <c r="B226" s="93"/>
      <c r="C226" s="94"/>
      <c r="D226" s="95"/>
      <c r="E226" s="92"/>
      <c r="F226" s="96"/>
      <c r="G226" s="97"/>
      <c r="H226" s="116"/>
      <c r="I226" s="56"/>
    </row>
    <row r="227" spans="1:9" s="37" customFormat="1">
      <c r="A227" s="92"/>
      <c r="B227" s="93"/>
      <c r="C227" s="94"/>
      <c r="D227" s="95"/>
      <c r="E227" s="92"/>
      <c r="F227" s="96"/>
      <c r="G227" s="97"/>
      <c r="H227" s="116"/>
      <c r="I227" s="56"/>
    </row>
    <row r="228" spans="1:9" s="37" customFormat="1">
      <c r="A228" s="92"/>
      <c r="B228" s="93"/>
      <c r="C228" s="94"/>
      <c r="D228" s="95"/>
      <c r="E228" s="92"/>
      <c r="F228" s="96"/>
      <c r="G228" s="97"/>
      <c r="H228" s="116"/>
      <c r="I228" s="56"/>
    </row>
    <row r="229" spans="1:9" s="37" customFormat="1">
      <c r="A229" s="92"/>
      <c r="B229" s="93"/>
      <c r="C229" s="94"/>
      <c r="D229" s="95"/>
      <c r="E229" s="92"/>
      <c r="F229" s="96"/>
      <c r="G229" s="97"/>
      <c r="H229" s="116"/>
      <c r="I229" s="56"/>
    </row>
    <row r="230" spans="1:9" s="37" customFormat="1">
      <c r="A230" s="92"/>
      <c r="B230" s="93"/>
      <c r="C230" s="94"/>
      <c r="D230" s="95"/>
      <c r="E230" s="92"/>
      <c r="F230" s="96"/>
      <c r="G230" s="97"/>
      <c r="H230" s="116"/>
      <c r="I230" s="56"/>
    </row>
    <row r="231" spans="1:9" s="37" customFormat="1">
      <c r="A231" s="92"/>
      <c r="B231" s="93"/>
      <c r="C231" s="94"/>
      <c r="D231" s="95"/>
      <c r="E231" s="92"/>
      <c r="F231" s="96"/>
      <c r="G231" s="97"/>
      <c r="H231" s="116"/>
      <c r="I231" s="56"/>
    </row>
    <row r="232" spans="1:9" s="37" customFormat="1">
      <c r="A232" s="92"/>
      <c r="B232" s="93"/>
      <c r="C232" s="94"/>
      <c r="D232" s="95"/>
      <c r="E232" s="92"/>
      <c r="F232" s="96"/>
      <c r="G232" s="97"/>
      <c r="H232" s="116"/>
      <c r="I232" s="56"/>
    </row>
    <row r="233" spans="1:9" s="37" customFormat="1">
      <c r="A233" s="92"/>
      <c r="B233" s="93"/>
      <c r="C233" s="94"/>
      <c r="D233" s="95"/>
      <c r="E233" s="92"/>
      <c r="F233" s="96"/>
      <c r="G233" s="97"/>
      <c r="H233" s="116"/>
      <c r="I233" s="56"/>
    </row>
    <row r="234" spans="1:9" s="37" customFormat="1">
      <c r="A234" s="92"/>
      <c r="B234" s="93"/>
      <c r="C234" s="94"/>
      <c r="D234" s="95"/>
      <c r="E234" s="92"/>
      <c r="F234" s="96"/>
      <c r="G234" s="97"/>
      <c r="H234" s="116"/>
      <c r="I234" s="56"/>
    </row>
    <row r="235" spans="1:9" s="37" customFormat="1">
      <c r="A235" s="92"/>
      <c r="B235" s="93"/>
      <c r="C235" s="94"/>
      <c r="D235" s="95"/>
      <c r="E235" s="92"/>
      <c r="F235" s="96"/>
      <c r="G235" s="97"/>
      <c r="H235" s="116"/>
      <c r="I235" s="56"/>
    </row>
    <row r="236" spans="1:9" s="37" customFormat="1">
      <c r="A236" s="92"/>
      <c r="B236" s="93"/>
      <c r="C236" s="94"/>
      <c r="D236" s="95"/>
      <c r="E236" s="92"/>
      <c r="F236" s="96"/>
      <c r="G236" s="97"/>
      <c r="H236" s="116"/>
      <c r="I236" s="56"/>
    </row>
    <row r="237" spans="1:9" s="37" customFormat="1">
      <c r="A237" s="92"/>
      <c r="B237" s="93"/>
      <c r="C237" s="94"/>
      <c r="D237" s="95"/>
      <c r="E237" s="92"/>
      <c r="F237" s="96"/>
      <c r="G237" s="97"/>
      <c r="H237" s="116"/>
      <c r="I237" s="56"/>
    </row>
    <row r="238" spans="1:9" s="37" customFormat="1">
      <c r="A238" s="92"/>
      <c r="B238" s="93"/>
      <c r="C238" s="94"/>
      <c r="D238" s="95"/>
      <c r="E238" s="92"/>
      <c r="F238" s="96"/>
      <c r="G238" s="97"/>
      <c r="H238" s="116"/>
      <c r="I238" s="56"/>
    </row>
    <row r="239" spans="1:9" s="37" customFormat="1">
      <c r="A239" s="92"/>
      <c r="B239" s="93"/>
      <c r="C239" s="94"/>
      <c r="D239" s="95"/>
      <c r="E239" s="92"/>
      <c r="F239" s="96"/>
      <c r="G239" s="97"/>
      <c r="H239" s="116"/>
      <c r="I239" s="56"/>
    </row>
    <row r="240" spans="1:9" s="37" customFormat="1">
      <c r="A240" s="92"/>
      <c r="B240" s="93"/>
      <c r="C240" s="94"/>
      <c r="D240" s="95"/>
      <c r="E240" s="92"/>
      <c r="F240" s="96"/>
      <c r="G240" s="97"/>
      <c r="H240" s="116"/>
      <c r="I240" s="56"/>
    </row>
    <row r="241" spans="1:9" s="37" customFormat="1">
      <c r="A241" s="92"/>
      <c r="B241" s="93"/>
      <c r="C241" s="94"/>
      <c r="D241" s="95"/>
      <c r="E241" s="92"/>
      <c r="F241" s="96"/>
      <c r="G241" s="97"/>
      <c r="H241" s="116"/>
      <c r="I241" s="56"/>
    </row>
    <row r="242" spans="1:9" s="37" customFormat="1">
      <c r="A242" s="92"/>
      <c r="B242" s="93"/>
      <c r="C242" s="94"/>
      <c r="D242" s="95"/>
      <c r="E242" s="92"/>
      <c r="F242" s="96"/>
      <c r="G242" s="97"/>
      <c r="H242" s="116"/>
      <c r="I242" s="56"/>
    </row>
    <row r="243" spans="1:9" s="37" customFormat="1">
      <c r="A243" s="92"/>
      <c r="B243" s="93"/>
      <c r="C243" s="94"/>
      <c r="D243" s="95"/>
      <c r="E243" s="92"/>
      <c r="F243" s="96"/>
      <c r="G243" s="97"/>
      <c r="H243" s="116"/>
      <c r="I243" s="56"/>
    </row>
    <row r="244" spans="1:9" s="37" customFormat="1">
      <c r="A244" s="92"/>
      <c r="B244" s="93"/>
      <c r="C244" s="94"/>
      <c r="D244" s="95"/>
      <c r="E244" s="92"/>
      <c r="F244" s="96"/>
      <c r="G244" s="97"/>
      <c r="H244" s="116"/>
      <c r="I244" s="56"/>
    </row>
    <row r="245" spans="1:9" s="37" customFormat="1">
      <c r="A245" s="92"/>
      <c r="B245" s="93"/>
      <c r="C245" s="94"/>
      <c r="D245" s="95"/>
      <c r="E245" s="92"/>
      <c r="F245" s="96"/>
      <c r="G245" s="97"/>
      <c r="H245" s="116"/>
      <c r="I245" s="56"/>
    </row>
    <row r="246" spans="1:9" s="37" customFormat="1">
      <c r="A246" s="92"/>
      <c r="B246" s="93"/>
      <c r="C246" s="94"/>
      <c r="D246" s="95"/>
      <c r="E246" s="92"/>
      <c r="F246" s="96"/>
      <c r="G246" s="97"/>
      <c r="H246" s="116"/>
      <c r="I246" s="56"/>
    </row>
    <row r="247" spans="1:9" s="37" customFormat="1">
      <c r="A247" s="92"/>
      <c r="B247" s="93"/>
      <c r="C247" s="94"/>
      <c r="D247" s="95"/>
      <c r="E247" s="92"/>
      <c r="F247" s="96"/>
      <c r="G247" s="97"/>
      <c r="H247" s="116"/>
      <c r="I247" s="56"/>
    </row>
    <row r="248" spans="1:9" s="37" customFormat="1">
      <c r="A248" s="92"/>
      <c r="B248" s="93"/>
      <c r="C248" s="94"/>
      <c r="D248" s="95"/>
      <c r="E248" s="92"/>
      <c r="F248" s="96"/>
      <c r="G248" s="97"/>
      <c r="H248" s="116"/>
      <c r="I248" s="56"/>
    </row>
    <row r="249" spans="1:9" s="37" customFormat="1">
      <c r="A249" s="92"/>
      <c r="B249" s="93"/>
      <c r="C249" s="94"/>
      <c r="D249" s="95"/>
      <c r="E249" s="92"/>
      <c r="F249" s="96"/>
      <c r="G249" s="97"/>
      <c r="H249" s="116"/>
      <c r="I249" s="56"/>
    </row>
    <row r="250" spans="1:9" s="37" customFormat="1">
      <c r="A250" s="92"/>
      <c r="B250" s="93"/>
      <c r="C250" s="94"/>
      <c r="D250" s="95"/>
      <c r="E250" s="92"/>
      <c r="F250" s="96"/>
      <c r="G250" s="97"/>
      <c r="H250" s="116"/>
      <c r="I250" s="56"/>
    </row>
    <row r="251" spans="1:9" s="37" customFormat="1">
      <c r="A251" s="92"/>
      <c r="B251" s="93"/>
      <c r="C251" s="94"/>
      <c r="D251" s="95"/>
      <c r="E251" s="92"/>
      <c r="F251" s="96"/>
      <c r="G251" s="97"/>
      <c r="H251" s="116"/>
      <c r="I251" s="56"/>
    </row>
    <row r="252" spans="1:9" s="37" customFormat="1">
      <c r="A252" s="92"/>
      <c r="B252" s="93"/>
      <c r="C252" s="94"/>
      <c r="D252" s="95"/>
      <c r="E252" s="92"/>
      <c r="F252" s="96"/>
      <c r="G252" s="97"/>
      <c r="H252" s="116"/>
      <c r="I252" s="56"/>
    </row>
    <row r="253" spans="1:9" s="37" customFormat="1">
      <c r="A253" s="92"/>
      <c r="B253" s="93"/>
      <c r="C253" s="94"/>
      <c r="D253" s="95"/>
      <c r="E253" s="92"/>
      <c r="F253" s="96"/>
      <c r="G253" s="97"/>
      <c r="H253" s="116"/>
      <c r="I253" s="56"/>
    </row>
    <row r="254" spans="1:9" s="37" customFormat="1">
      <c r="A254" s="92"/>
      <c r="B254" s="93"/>
      <c r="C254" s="94"/>
      <c r="D254" s="95"/>
      <c r="E254" s="92"/>
      <c r="F254" s="96"/>
      <c r="G254" s="97"/>
      <c r="H254" s="116"/>
      <c r="I254" s="56"/>
    </row>
    <row r="255" spans="1:9" s="37" customFormat="1">
      <c r="A255" s="92"/>
      <c r="B255" s="93"/>
      <c r="C255" s="94"/>
      <c r="D255" s="95"/>
      <c r="E255" s="92"/>
      <c r="F255" s="96"/>
      <c r="G255" s="97"/>
      <c r="H255" s="116"/>
      <c r="I255" s="56"/>
    </row>
    <row r="256" spans="1:9" s="37" customFormat="1">
      <c r="A256" s="92"/>
      <c r="B256" s="93"/>
      <c r="C256" s="94"/>
      <c r="D256" s="95"/>
      <c r="E256" s="92"/>
      <c r="F256" s="96"/>
      <c r="G256" s="97"/>
      <c r="H256" s="116"/>
      <c r="I256" s="56"/>
    </row>
    <row r="257" spans="1:9" s="37" customFormat="1">
      <c r="A257" s="92"/>
      <c r="B257" s="93"/>
      <c r="C257" s="94"/>
      <c r="D257" s="95"/>
      <c r="E257" s="92"/>
      <c r="F257" s="96"/>
      <c r="G257" s="97"/>
      <c r="H257" s="116"/>
      <c r="I257" s="56"/>
    </row>
    <row r="258" spans="1:9" s="37" customFormat="1">
      <c r="A258" s="92"/>
      <c r="B258" s="93"/>
      <c r="C258" s="94"/>
      <c r="D258" s="95"/>
      <c r="E258" s="92"/>
      <c r="F258" s="96"/>
      <c r="G258" s="97"/>
      <c r="H258" s="116"/>
      <c r="I258" s="56"/>
    </row>
    <row r="259" spans="1:9" s="37" customFormat="1">
      <c r="A259" s="92"/>
      <c r="B259" s="93"/>
      <c r="C259" s="94"/>
      <c r="D259" s="95"/>
      <c r="E259" s="92"/>
      <c r="F259" s="96"/>
      <c r="G259" s="97"/>
      <c r="H259" s="116"/>
      <c r="I259" s="56"/>
    </row>
    <row r="260" spans="1:9" s="37" customFormat="1">
      <c r="A260" s="92"/>
      <c r="B260" s="93"/>
      <c r="C260" s="94"/>
      <c r="D260" s="95"/>
      <c r="E260" s="92"/>
      <c r="F260" s="96"/>
      <c r="G260" s="97"/>
      <c r="H260" s="116"/>
      <c r="I260" s="56"/>
    </row>
    <row r="261" spans="1:9" s="37" customFormat="1">
      <c r="A261" s="92"/>
      <c r="B261" s="93"/>
      <c r="C261" s="94"/>
      <c r="D261" s="95"/>
      <c r="E261" s="92"/>
      <c r="F261" s="96"/>
      <c r="G261" s="97"/>
      <c r="H261" s="116"/>
      <c r="I261" s="56"/>
    </row>
    <row r="262" spans="1:9" s="37" customFormat="1">
      <c r="A262" s="92"/>
      <c r="B262" s="93"/>
      <c r="C262" s="94"/>
      <c r="D262" s="95"/>
      <c r="E262" s="92"/>
      <c r="F262" s="96"/>
      <c r="G262" s="97"/>
      <c r="H262" s="116"/>
      <c r="I262" s="56"/>
    </row>
    <row r="263" spans="1:9" s="37" customFormat="1">
      <c r="A263" s="92"/>
      <c r="B263" s="93"/>
      <c r="C263" s="94"/>
      <c r="D263" s="95"/>
      <c r="E263" s="92"/>
      <c r="F263" s="96"/>
      <c r="G263" s="97"/>
      <c r="H263" s="116"/>
      <c r="I263" s="56"/>
    </row>
    <row r="264" spans="1:9" s="37" customFormat="1">
      <c r="A264" s="92"/>
      <c r="B264" s="93"/>
      <c r="C264" s="94"/>
      <c r="D264" s="95"/>
      <c r="E264" s="92"/>
      <c r="F264" s="96"/>
      <c r="G264" s="97"/>
      <c r="H264" s="116"/>
      <c r="I264" s="56"/>
    </row>
    <row r="265" spans="1:9" s="37" customFormat="1">
      <c r="A265" s="92"/>
      <c r="B265" s="93"/>
      <c r="C265" s="94"/>
      <c r="D265" s="95"/>
      <c r="E265" s="92"/>
      <c r="F265" s="96"/>
      <c r="G265" s="97"/>
      <c r="H265" s="116"/>
      <c r="I265" s="56"/>
    </row>
    <row r="266" spans="1:9" s="37" customFormat="1">
      <c r="A266" s="92"/>
      <c r="B266" s="93"/>
      <c r="C266" s="94"/>
      <c r="D266" s="95"/>
      <c r="E266" s="92"/>
      <c r="F266" s="96"/>
      <c r="G266" s="97"/>
      <c r="H266" s="116"/>
      <c r="I266" s="56"/>
    </row>
    <row r="267" spans="1:9" s="37" customFormat="1">
      <c r="A267" s="92"/>
      <c r="B267" s="93"/>
      <c r="C267" s="94"/>
      <c r="D267" s="95"/>
      <c r="E267" s="92"/>
      <c r="F267" s="96"/>
      <c r="G267" s="97"/>
      <c r="H267" s="116"/>
      <c r="I267" s="56"/>
    </row>
    <row r="268" spans="1:9" s="37" customFormat="1">
      <c r="A268" s="92"/>
      <c r="B268" s="93"/>
      <c r="C268" s="94"/>
      <c r="D268" s="95"/>
      <c r="E268" s="92"/>
      <c r="F268" s="96"/>
      <c r="G268" s="97"/>
      <c r="H268" s="116"/>
      <c r="I268" s="56"/>
    </row>
    <row r="269" spans="1:9" s="37" customFormat="1">
      <c r="A269" s="92"/>
      <c r="B269" s="93"/>
      <c r="C269" s="94"/>
      <c r="D269" s="95"/>
      <c r="E269" s="92"/>
      <c r="F269" s="96"/>
      <c r="G269" s="97"/>
      <c r="H269" s="116"/>
      <c r="I269" s="56"/>
    </row>
    <row r="270" spans="1:9" s="37" customFormat="1">
      <c r="A270" s="92"/>
      <c r="B270" s="93"/>
      <c r="C270" s="94"/>
      <c r="D270" s="95"/>
      <c r="E270" s="92"/>
      <c r="F270" s="96"/>
      <c r="G270" s="97"/>
      <c r="H270" s="116"/>
      <c r="I270" s="56"/>
    </row>
    <row r="271" spans="1:9" s="37" customFormat="1">
      <c r="A271" s="92"/>
      <c r="B271" s="93"/>
      <c r="C271" s="94"/>
      <c r="D271" s="95"/>
      <c r="E271" s="92"/>
      <c r="F271" s="96"/>
      <c r="G271" s="97"/>
      <c r="H271" s="116"/>
      <c r="I271" s="56"/>
    </row>
    <row r="272" spans="1:9" s="37" customFormat="1">
      <c r="A272" s="92"/>
      <c r="B272" s="93"/>
      <c r="C272" s="94"/>
      <c r="D272" s="95"/>
      <c r="E272" s="92"/>
      <c r="F272" s="96"/>
      <c r="G272" s="97"/>
      <c r="H272" s="116"/>
      <c r="I272" s="56"/>
    </row>
    <row r="273" spans="1:9" s="37" customFormat="1">
      <c r="A273" s="92"/>
      <c r="B273" s="93"/>
      <c r="C273" s="94"/>
      <c r="D273" s="95"/>
      <c r="E273" s="92"/>
      <c r="F273" s="96"/>
      <c r="G273" s="97"/>
      <c r="H273" s="116"/>
      <c r="I273" s="56"/>
    </row>
    <row r="274" spans="1:9" s="37" customFormat="1">
      <c r="A274" s="92"/>
      <c r="B274" s="93"/>
      <c r="C274" s="94"/>
      <c r="D274" s="95"/>
      <c r="E274" s="92"/>
      <c r="F274" s="96"/>
      <c r="G274" s="97"/>
      <c r="H274" s="116"/>
      <c r="I274" s="56"/>
    </row>
    <row r="275" spans="1:9" s="37" customFormat="1">
      <c r="A275" s="92"/>
      <c r="B275" s="93"/>
      <c r="C275" s="94"/>
      <c r="D275" s="95"/>
      <c r="E275" s="92"/>
      <c r="F275" s="96"/>
      <c r="G275" s="97"/>
      <c r="H275" s="116"/>
      <c r="I275" s="56"/>
    </row>
    <row r="276" spans="1:9" s="37" customFormat="1">
      <c r="A276" s="92"/>
      <c r="B276" s="93"/>
      <c r="C276" s="94"/>
      <c r="D276" s="95"/>
      <c r="E276" s="92"/>
      <c r="F276" s="96"/>
      <c r="G276" s="97"/>
      <c r="H276" s="116"/>
      <c r="I276" s="56"/>
    </row>
    <row r="277" spans="1:9" s="37" customFormat="1">
      <c r="A277" s="92"/>
      <c r="B277" s="93"/>
      <c r="C277" s="94"/>
      <c r="D277" s="95"/>
      <c r="E277" s="92"/>
      <c r="F277" s="96"/>
      <c r="G277" s="97"/>
      <c r="H277" s="116"/>
      <c r="I277" s="56"/>
    </row>
    <row r="278" spans="1:9" s="37" customFormat="1">
      <c r="A278" s="92"/>
      <c r="B278" s="93"/>
      <c r="C278" s="94"/>
      <c r="D278" s="95"/>
      <c r="E278" s="92"/>
      <c r="F278" s="96"/>
      <c r="G278" s="97"/>
      <c r="H278" s="116"/>
      <c r="I278" s="56"/>
    </row>
    <row r="279" spans="1:9" s="37" customFormat="1">
      <c r="A279" s="92"/>
      <c r="B279" s="93"/>
      <c r="C279" s="94"/>
      <c r="D279" s="95"/>
      <c r="E279" s="92"/>
      <c r="F279" s="96"/>
      <c r="G279" s="97"/>
      <c r="H279" s="116"/>
      <c r="I279" s="56"/>
    </row>
    <row r="280" spans="1:9" s="37" customFormat="1">
      <c r="A280" s="92"/>
      <c r="B280" s="93"/>
      <c r="C280" s="94"/>
      <c r="D280" s="95"/>
      <c r="E280" s="92"/>
      <c r="F280" s="96"/>
      <c r="G280" s="97"/>
      <c r="H280" s="116"/>
      <c r="I280" s="56"/>
    </row>
    <row r="281" spans="1:9" s="37" customFormat="1">
      <c r="A281" s="92"/>
      <c r="B281" s="93"/>
      <c r="C281" s="94"/>
      <c r="D281" s="95"/>
      <c r="E281" s="92"/>
      <c r="F281" s="96"/>
      <c r="G281" s="97"/>
      <c r="H281" s="116"/>
      <c r="I281" s="56"/>
    </row>
    <row r="282" spans="1:9" s="37" customFormat="1">
      <c r="A282" s="92"/>
      <c r="B282" s="93"/>
      <c r="C282" s="94"/>
      <c r="D282" s="95"/>
      <c r="E282" s="92"/>
      <c r="F282" s="96"/>
      <c r="G282" s="97"/>
      <c r="H282" s="116"/>
      <c r="I282" s="56"/>
    </row>
    <row r="283" spans="1:9" s="37" customFormat="1">
      <c r="A283" s="92"/>
      <c r="B283" s="93"/>
      <c r="C283" s="94"/>
      <c r="D283" s="95"/>
      <c r="E283" s="92"/>
      <c r="F283" s="96"/>
      <c r="G283" s="97"/>
      <c r="H283" s="116"/>
      <c r="I283" s="56"/>
    </row>
    <row r="284" spans="1:9" s="37" customFormat="1">
      <c r="A284" s="92"/>
      <c r="B284" s="93"/>
      <c r="C284" s="94"/>
      <c r="D284" s="95"/>
      <c r="E284" s="92"/>
      <c r="F284" s="96"/>
      <c r="G284" s="97"/>
      <c r="H284" s="116"/>
      <c r="I284" s="56"/>
    </row>
    <row r="285" spans="1:9" s="37" customFormat="1">
      <c r="A285" s="92"/>
      <c r="B285" s="93"/>
      <c r="C285" s="94"/>
      <c r="D285" s="95"/>
      <c r="E285" s="92"/>
      <c r="F285" s="96"/>
      <c r="G285" s="97"/>
      <c r="H285" s="116"/>
      <c r="I285" s="56"/>
    </row>
    <row r="286" spans="1:9" s="37" customFormat="1">
      <c r="A286" s="92"/>
      <c r="B286" s="93"/>
      <c r="C286" s="94"/>
      <c r="D286" s="95"/>
      <c r="E286" s="92"/>
      <c r="F286" s="96"/>
      <c r="G286" s="97"/>
      <c r="H286" s="116"/>
      <c r="I286" s="56"/>
    </row>
    <row r="287" spans="1:9" s="37" customFormat="1">
      <c r="A287" s="92"/>
      <c r="B287" s="93"/>
      <c r="C287" s="94"/>
      <c r="D287" s="95"/>
      <c r="E287" s="92"/>
      <c r="F287" s="96"/>
      <c r="G287" s="97"/>
      <c r="H287" s="116"/>
      <c r="I287" s="56"/>
    </row>
    <row r="288" spans="1:9" s="37" customFormat="1">
      <c r="A288" s="92"/>
      <c r="B288" s="93"/>
      <c r="C288" s="94"/>
      <c r="D288" s="95"/>
      <c r="E288" s="92"/>
      <c r="F288" s="96"/>
      <c r="G288" s="97"/>
      <c r="H288" s="116"/>
      <c r="I288" s="56"/>
    </row>
    <row r="289" spans="1:9" s="37" customFormat="1">
      <c r="A289" s="92"/>
      <c r="B289" s="93"/>
      <c r="C289" s="94"/>
      <c r="D289" s="95"/>
      <c r="E289" s="92"/>
      <c r="F289" s="96"/>
      <c r="G289" s="97"/>
      <c r="H289" s="116"/>
      <c r="I289" s="56"/>
    </row>
    <row r="290" spans="1:9" s="37" customFormat="1">
      <c r="A290" s="92"/>
      <c r="B290" s="93"/>
      <c r="C290" s="94"/>
      <c r="D290" s="95"/>
      <c r="E290" s="92"/>
      <c r="F290" s="96"/>
      <c r="G290" s="97"/>
      <c r="H290" s="116"/>
      <c r="I290" s="56"/>
    </row>
    <row r="291" spans="1:9" s="37" customFormat="1">
      <c r="A291" s="92"/>
      <c r="B291" s="93"/>
      <c r="C291" s="94"/>
      <c r="D291" s="95"/>
      <c r="E291" s="92"/>
      <c r="F291" s="96"/>
      <c r="G291" s="97"/>
      <c r="H291" s="116"/>
      <c r="I291" s="56"/>
    </row>
    <row r="292" spans="1:9" s="37" customFormat="1">
      <c r="A292" s="92"/>
      <c r="B292" s="93"/>
      <c r="C292" s="94"/>
      <c r="D292" s="95"/>
      <c r="E292" s="92"/>
      <c r="F292" s="96"/>
      <c r="G292" s="97"/>
      <c r="H292" s="116"/>
      <c r="I292" s="56"/>
    </row>
    <row r="293" spans="1:9" s="37" customFormat="1">
      <c r="A293" s="92"/>
      <c r="B293" s="93"/>
      <c r="C293" s="94"/>
      <c r="D293" s="95"/>
      <c r="E293" s="92"/>
      <c r="F293" s="96"/>
      <c r="G293" s="97"/>
      <c r="H293" s="116"/>
      <c r="I293" s="56"/>
    </row>
    <row r="294" spans="1:9" s="37" customFormat="1">
      <c r="A294" s="92"/>
      <c r="B294" s="93"/>
      <c r="C294" s="94"/>
      <c r="D294" s="95"/>
      <c r="E294" s="92"/>
      <c r="F294" s="96"/>
      <c r="G294" s="97"/>
      <c r="H294" s="116"/>
      <c r="I294" s="56"/>
    </row>
  </sheetData>
  <mergeCells count="1">
    <mergeCell ref="A1:H1"/>
  </mergeCells>
  <pageMargins left="0.70866141732283472" right="0.27559055118110237" top="0.74803149606299213" bottom="0.74803149606299213" header="0.31496062992125984" footer="0.31496062992125984"/>
  <pageSetup orientation="landscape" horizontalDpi="4294967293" verticalDpi="0" r:id="rId1"/>
  <headerFooter>
    <oddHeader xml:space="preserve">&amp;L
 &amp;C&amp;16Régistre des chèques&amp;18
</oddHeader>
    <oddFooter>&amp;C&amp;P</oddFooter>
  </headerFooter>
</worksheet>
</file>

<file path=xl/worksheets/sheet3.xml><?xml version="1.0" encoding="utf-8"?>
<worksheet xmlns="http://schemas.openxmlformats.org/spreadsheetml/2006/main" xmlns:r="http://schemas.openxmlformats.org/officeDocument/2006/relationships">
  <sheetPr codeName="Feuil3">
    <tabColor rgb="FFFF0000"/>
  </sheetPr>
  <dimension ref="A1:T243"/>
  <sheetViews>
    <sheetView workbookViewId="0">
      <pane xSplit="8" ySplit="8" topLeftCell="J138" activePane="bottomRight" state="frozenSplit"/>
      <selection pane="topRight"/>
      <selection pane="bottomLeft"/>
      <selection pane="bottomRight" activeCell="F154" sqref="F154"/>
    </sheetView>
  </sheetViews>
  <sheetFormatPr baseColWidth="10" defaultColWidth="11.42578125" defaultRowHeight="18"/>
  <cols>
    <col min="1" max="1" width="12.85546875" style="98" customWidth="1"/>
    <col min="2" max="2" width="14.28515625" style="99" customWidth="1"/>
    <col min="3" max="3" width="60.85546875" style="100" customWidth="1"/>
    <col min="4" max="4" width="17.28515625" style="101" customWidth="1"/>
    <col min="5" max="5" width="3.5703125" style="98" customWidth="1"/>
    <col min="6" max="6" width="17.42578125" style="102" customWidth="1"/>
    <col min="7" max="7" width="17.7109375" style="103" customWidth="1"/>
    <col min="8" max="8" width="24.5703125" style="1" customWidth="1"/>
    <col min="9" max="9" width="11.42578125" style="2" customWidth="1"/>
    <col min="10" max="10" width="11.42578125" style="3" customWidth="1"/>
    <col min="11" max="16384" width="11.42578125" style="3"/>
  </cols>
  <sheetData>
    <row r="1" spans="1:20" ht="36.75" customHeight="1">
      <c r="A1" s="643" t="s">
        <v>16</v>
      </c>
      <c r="B1" s="644"/>
      <c r="C1" s="644"/>
      <c r="D1" s="644"/>
      <c r="E1" s="644"/>
      <c r="F1" s="644"/>
      <c r="G1" s="644"/>
      <c r="H1" s="645"/>
    </row>
    <row r="2" spans="1:20" s="10" customFormat="1" ht="24.95" customHeight="1">
      <c r="A2" s="128" t="s">
        <v>5</v>
      </c>
      <c r="B2" s="129" t="s">
        <v>1</v>
      </c>
      <c r="C2" s="130" t="s">
        <v>0</v>
      </c>
      <c r="D2" s="131" t="s">
        <v>2</v>
      </c>
      <c r="E2" s="135" t="s">
        <v>84</v>
      </c>
      <c r="F2" s="131" t="s">
        <v>3</v>
      </c>
      <c r="G2" s="132" t="s">
        <v>4</v>
      </c>
      <c r="H2" s="138" t="s">
        <v>7</v>
      </c>
      <c r="I2" s="4"/>
      <c r="J2" s="5" t="s">
        <v>85</v>
      </c>
      <c r="K2" s="6" t="s">
        <v>85</v>
      </c>
      <c r="L2" s="7"/>
      <c r="M2" s="8"/>
      <c r="N2" s="9"/>
    </row>
    <row r="3" spans="1:20" s="23" customFormat="1" ht="17.25" hidden="1" customHeight="1">
      <c r="A3" s="11"/>
      <c r="B3" s="12"/>
      <c r="C3" s="13"/>
      <c r="D3" s="15"/>
      <c r="E3" s="14"/>
      <c r="F3" s="15" t="s">
        <v>85</v>
      </c>
      <c r="G3" s="16"/>
      <c r="H3" s="139"/>
      <c r="I3" s="18"/>
      <c r="J3" s="19"/>
      <c r="K3" s="6"/>
      <c r="L3" s="19"/>
      <c r="M3" s="20"/>
      <c r="N3" s="19"/>
      <c r="O3" s="21"/>
      <c r="P3" s="22"/>
      <c r="Q3" s="22"/>
      <c r="R3" s="22"/>
      <c r="S3" s="22"/>
      <c r="T3" s="22"/>
    </row>
    <row r="4" spans="1:20" s="110" customFormat="1" ht="18" customHeight="1">
      <c r="A4" s="24"/>
      <c r="B4" s="25" t="s">
        <v>85</v>
      </c>
      <c r="C4" s="26" t="s">
        <v>6</v>
      </c>
      <c r="D4" s="120">
        <v>0</v>
      </c>
      <c r="E4" s="27" t="s">
        <v>85</v>
      </c>
      <c r="F4" s="28">
        <v>0</v>
      </c>
      <c r="G4" s="29">
        <f>IF(AND(ISBLANK(D4),ISBLANK(F4)),"",G3-D4+F4)</f>
        <v>0</v>
      </c>
      <c r="H4" s="140">
        <f>SUM(D9:D35)</f>
        <v>0</v>
      </c>
      <c r="I4" s="104"/>
      <c r="J4" s="105"/>
      <c r="K4" s="106"/>
      <c r="L4" s="107"/>
      <c r="M4" s="108"/>
      <c r="N4" s="107"/>
      <c r="O4" s="109"/>
    </row>
    <row r="5" spans="1:20" s="110" customFormat="1" ht="18" customHeight="1">
      <c r="A5" s="123"/>
      <c r="B5" s="124"/>
      <c r="C5" s="75" t="s">
        <v>25</v>
      </c>
      <c r="D5" s="125"/>
      <c r="E5" s="59"/>
      <c r="F5" s="126"/>
      <c r="G5" s="29"/>
      <c r="H5" s="54" t="s">
        <v>9</v>
      </c>
      <c r="I5" s="104"/>
      <c r="J5" s="105"/>
      <c r="K5" s="106"/>
      <c r="L5" s="107"/>
      <c r="M5" s="108"/>
      <c r="N5" s="107"/>
      <c r="O5" s="109"/>
    </row>
    <row r="6" spans="1:20" s="32" customFormat="1" ht="18" customHeight="1">
      <c r="A6" s="33"/>
      <c r="B6" s="34" t="s">
        <v>85</v>
      </c>
      <c r="C6" s="35" t="s">
        <v>22</v>
      </c>
      <c r="D6" s="84">
        <f>'GABARIT Épargne'!F142</f>
        <v>0</v>
      </c>
      <c r="E6" s="33" t="s">
        <v>85</v>
      </c>
      <c r="F6" s="84">
        <f>'GABARIT Épargne'!D142</f>
        <v>0</v>
      </c>
      <c r="G6" s="29">
        <f>IF(AND(ISBLANK(D6),ISBLANK(F6)),"",G4-D6+F6)</f>
        <v>0</v>
      </c>
      <c r="H6" s="55">
        <f>1591-H4</f>
        <v>1591</v>
      </c>
      <c r="I6" s="18"/>
      <c r="J6" s="19"/>
      <c r="K6" s="19"/>
      <c r="L6" s="19"/>
      <c r="M6" s="30"/>
      <c r="N6" s="31"/>
    </row>
    <row r="7" spans="1:20" s="32" customFormat="1">
      <c r="A7" s="111" t="s">
        <v>85</v>
      </c>
      <c r="B7" s="112" t="s">
        <v>85</v>
      </c>
      <c r="C7" s="113" t="s">
        <v>20</v>
      </c>
      <c r="D7" s="114">
        <f>'GABARIT Scotia'!F141</f>
        <v>0</v>
      </c>
      <c r="E7" s="115" t="s">
        <v>85</v>
      </c>
      <c r="F7" s="114">
        <f>'GABARIT Scotia'!D141</f>
        <v>0</v>
      </c>
      <c r="G7" s="29">
        <f t="shared" ref="G7:G36" si="0">IF(AND(ISBLANK(D7),ISBLANK(F7)),"",G6-D7+F7)</f>
        <v>0</v>
      </c>
      <c r="H7" s="57" t="s">
        <v>8</v>
      </c>
      <c r="I7" s="18"/>
      <c r="J7" s="19"/>
      <c r="K7" s="37"/>
      <c r="L7" s="37"/>
      <c r="M7" s="30"/>
    </row>
    <row r="8" spans="1:20" s="32" customFormat="1">
      <c r="A8" s="42"/>
      <c r="B8" s="43"/>
      <c r="C8" s="44" t="s">
        <v>23</v>
      </c>
      <c r="D8" s="122">
        <f>'GABARIT Chèque'!F142</f>
        <v>0</v>
      </c>
      <c r="E8" s="45" t="s">
        <v>85</v>
      </c>
      <c r="F8" s="122">
        <f>'GABARIT Chèque'!D142</f>
        <v>0</v>
      </c>
      <c r="G8" s="29">
        <f t="shared" si="0"/>
        <v>0</v>
      </c>
      <c r="H8" s="137">
        <f>SUMPRODUCT((($E4:$E140="X")+($E4:$E140="C")+($E4:$E140="S")+($E4:$E140="CE")+($E4:$E140="E"))*(($F4:$F140)-($D4:$D140)))</f>
        <v>0</v>
      </c>
      <c r="I8" s="18"/>
      <c r="J8" s="19"/>
      <c r="K8" s="37"/>
      <c r="L8" s="37"/>
      <c r="M8" s="30"/>
    </row>
    <row r="9" spans="1:20" s="32" customFormat="1">
      <c r="A9" s="47"/>
      <c r="B9" s="48" t="s">
        <v>85</v>
      </c>
      <c r="C9" s="49" t="s">
        <v>85</v>
      </c>
      <c r="D9" s="50">
        <v>0</v>
      </c>
      <c r="E9" s="47" t="s">
        <v>85</v>
      </c>
      <c r="F9" s="52">
        <v>0</v>
      </c>
      <c r="G9" s="29">
        <f t="shared" si="0"/>
        <v>0</v>
      </c>
      <c r="H9" s="166"/>
      <c r="I9" s="18"/>
      <c r="J9" s="19"/>
      <c r="K9" s="37"/>
      <c r="L9" s="37"/>
      <c r="M9" s="30"/>
    </row>
    <row r="10" spans="1:20" s="32" customFormat="1">
      <c r="A10" s="47"/>
      <c r="B10" s="48" t="s">
        <v>85</v>
      </c>
      <c r="C10" s="49" t="s">
        <v>85</v>
      </c>
      <c r="D10" s="50">
        <v>0</v>
      </c>
      <c r="E10" s="47" t="s">
        <v>85</v>
      </c>
      <c r="F10" s="51">
        <v>0</v>
      </c>
      <c r="G10" s="29">
        <f t="shared" si="0"/>
        <v>0</v>
      </c>
      <c r="H10" s="6" t="s">
        <v>85</v>
      </c>
      <c r="I10" s="18"/>
      <c r="J10" s="19"/>
      <c r="K10" s="37"/>
      <c r="L10" s="37"/>
      <c r="M10" s="30"/>
    </row>
    <row r="11" spans="1:20" s="32" customFormat="1">
      <c r="A11" s="47"/>
      <c r="B11" s="48" t="s">
        <v>85</v>
      </c>
      <c r="C11" s="49" t="s">
        <v>85</v>
      </c>
      <c r="D11" s="50">
        <v>0</v>
      </c>
      <c r="E11" s="47" t="s">
        <v>85</v>
      </c>
      <c r="F11" s="52">
        <v>0</v>
      </c>
      <c r="G11" s="29">
        <f t="shared" si="0"/>
        <v>0</v>
      </c>
      <c r="H11" s="6" t="s">
        <v>85</v>
      </c>
      <c r="I11" s="18"/>
      <c r="J11" s="19"/>
      <c r="K11" s="37"/>
      <c r="L11" s="37"/>
      <c r="M11" s="30"/>
    </row>
    <row r="12" spans="1:20" s="32" customFormat="1">
      <c r="A12" s="47"/>
      <c r="B12" s="48" t="s">
        <v>85</v>
      </c>
      <c r="C12" s="49" t="s">
        <v>85</v>
      </c>
      <c r="D12" s="50">
        <v>0</v>
      </c>
      <c r="E12" s="47" t="s">
        <v>85</v>
      </c>
      <c r="F12" s="52">
        <v>0</v>
      </c>
      <c r="G12" s="29">
        <f t="shared" si="0"/>
        <v>0</v>
      </c>
      <c r="H12" s="153" t="s">
        <v>85</v>
      </c>
      <c r="I12" s="18"/>
      <c r="J12" s="19"/>
      <c r="K12" s="37"/>
      <c r="L12" s="37"/>
      <c r="M12" s="30"/>
    </row>
    <row r="13" spans="1:20" s="32" customFormat="1">
      <c r="A13" s="47"/>
      <c r="B13" s="48" t="s">
        <v>85</v>
      </c>
      <c r="C13" s="49" t="s">
        <v>85</v>
      </c>
      <c r="D13" s="50">
        <v>0</v>
      </c>
      <c r="E13" s="47" t="s">
        <v>85</v>
      </c>
      <c r="F13" s="52">
        <v>0</v>
      </c>
      <c r="G13" s="29">
        <f t="shared" si="0"/>
        <v>0</v>
      </c>
      <c r="H13" s="153"/>
      <c r="I13" s="18"/>
      <c r="J13" s="19"/>
      <c r="K13" s="37"/>
      <c r="L13" s="37"/>
      <c r="M13" s="30"/>
    </row>
    <row r="14" spans="1:20" s="32" customFormat="1">
      <c r="A14" s="47"/>
      <c r="B14" s="48" t="s">
        <v>85</v>
      </c>
      <c r="C14" s="49" t="s">
        <v>85</v>
      </c>
      <c r="D14" s="50">
        <v>0</v>
      </c>
      <c r="E14" s="47" t="s">
        <v>85</v>
      </c>
      <c r="F14" s="52">
        <v>0</v>
      </c>
      <c r="G14" s="29">
        <f t="shared" si="0"/>
        <v>0</v>
      </c>
      <c r="H14" s="153" t="s">
        <v>85</v>
      </c>
      <c r="I14" s="18"/>
      <c r="J14" s="19"/>
      <c r="K14" s="37"/>
      <c r="L14" s="37"/>
      <c r="M14" s="30"/>
    </row>
    <row r="15" spans="1:20" s="32" customFormat="1">
      <c r="A15" s="47"/>
      <c r="B15" s="48" t="s">
        <v>85</v>
      </c>
      <c r="C15" s="49" t="s">
        <v>85</v>
      </c>
      <c r="D15" s="50">
        <v>0</v>
      </c>
      <c r="E15" s="47" t="s">
        <v>85</v>
      </c>
      <c r="F15" s="52">
        <v>0</v>
      </c>
      <c r="G15" s="29">
        <f t="shared" si="0"/>
        <v>0</v>
      </c>
      <c r="H15" s="163" t="s">
        <v>85</v>
      </c>
      <c r="I15" s="18"/>
      <c r="J15" s="19"/>
      <c r="K15" s="37"/>
      <c r="L15" s="37"/>
      <c r="M15" s="30"/>
    </row>
    <row r="16" spans="1:20" s="32" customFormat="1">
      <c r="A16" s="47"/>
      <c r="B16" s="48" t="s">
        <v>85</v>
      </c>
      <c r="C16" s="49" t="s">
        <v>85</v>
      </c>
      <c r="D16" s="50">
        <v>0</v>
      </c>
      <c r="E16" s="47" t="s">
        <v>85</v>
      </c>
      <c r="F16" s="52">
        <v>0</v>
      </c>
      <c r="G16" s="29">
        <f t="shared" si="0"/>
        <v>0</v>
      </c>
      <c r="H16" s="163" t="s">
        <v>85</v>
      </c>
      <c r="I16" s="18"/>
      <c r="J16" s="19"/>
      <c r="K16" s="37"/>
      <c r="L16" s="37"/>
      <c r="M16" s="30"/>
    </row>
    <row r="17" spans="1:13" s="32" customFormat="1">
      <c r="A17" s="47"/>
      <c r="B17" s="48" t="s">
        <v>85</v>
      </c>
      <c r="C17" s="49" t="s">
        <v>85</v>
      </c>
      <c r="D17" s="50">
        <v>0</v>
      </c>
      <c r="E17" s="47" t="s">
        <v>85</v>
      </c>
      <c r="F17" s="52">
        <v>0</v>
      </c>
      <c r="G17" s="29">
        <f t="shared" si="0"/>
        <v>0</v>
      </c>
      <c r="H17" s="164" t="s">
        <v>85</v>
      </c>
      <c r="I17" s="18"/>
      <c r="J17" s="19"/>
      <c r="K17" s="37"/>
      <c r="L17" s="37"/>
      <c r="M17" s="30"/>
    </row>
    <row r="18" spans="1:13" s="32" customFormat="1">
      <c r="A18" s="47"/>
      <c r="B18" s="48" t="s">
        <v>85</v>
      </c>
      <c r="C18" s="49" t="s">
        <v>85</v>
      </c>
      <c r="D18" s="50">
        <v>0</v>
      </c>
      <c r="E18" s="47" t="s">
        <v>85</v>
      </c>
      <c r="F18" s="52">
        <v>0</v>
      </c>
      <c r="G18" s="29">
        <f t="shared" si="0"/>
        <v>0</v>
      </c>
      <c r="H18" s="163" t="s">
        <v>85</v>
      </c>
      <c r="I18" s="18"/>
      <c r="J18" s="19"/>
      <c r="K18" s="37"/>
      <c r="L18" s="37"/>
      <c r="M18" s="30"/>
    </row>
    <row r="19" spans="1:13" s="32" customFormat="1">
      <c r="A19" s="47"/>
      <c r="B19" s="48" t="s">
        <v>85</v>
      </c>
      <c r="C19" s="49" t="s">
        <v>85</v>
      </c>
      <c r="D19" s="53">
        <v>0</v>
      </c>
      <c r="E19" s="47" t="s">
        <v>85</v>
      </c>
      <c r="F19" s="52">
        <v>0</v>
      </c>
      <c r="G19" s="29">
        <f t="shared" si="0"/>
        <v>0</v>
      </c>
      <c r="H19" s="164" t="s">
        <v>85</v>
      </c>
      <c r="I19" s="18"/>
      <c r="J19" s="19"/>
      <c r="K19" s="37"/>
      <c r="L19" s="37"/>
      <c r="M19" s="30"/>
    </row>
    <row r="20" spans="1:13" s="32" customFormat="1">
      <c r="A20" s="47"/>
      <c r="B20" s="48" t="s">
        <v>85</v>
      </c>
      <c r="C20" s="49" t="s">
        <v>85</v>
      </c>
      <c r="D20" s="50">
        <v>0</v>
      </c>
      <c r="E20" s="47" t="s">
        <v>85</v>
      </c>
      <c r="F20" s="52">
        <v>0</v>
      </c>
      <c r="G20" s="29">
        <f t="shared" si="0"/>
        <v>0</v>
      </c>
      <c r="H20" s="164"/>
      <c r="I20" s="18"/>
      <c r="J20" s="19"/>
      <c r="K20" s="37"/>
      <c r="L20" s="37"/>
      <c r="M20" s="30"/>
    </row>
    <row r="21" spans="1:13" s="32" customFormat="1">
      <c r="A21" s="47"/>
      <c r="B21" s="48" t="s">
        <v>85</v>
      </c>
      <c r="C21" s="49" t="s">
        <v>85</v>
      </c>
      <c r="D21" s="50">
        <v>0</v>
      </c>
      <c r="E21" s="47" t="s">
        <v>85</v>
      </c>
      <c r="F21" s="52">
        <v>0</v>
      </c>
      <c r="G21" s="29">
        <f t="shared" si="0"/>
        <v>0</v>
      </c>
      <c r="H21" s="163" t="s">
        <v>85</v>
      </c>
      <c r="I21" s="18"/>
      <c r="J21" s="19"/>
      <c r="K21" s="37"/>
      <c r="L21" s="37"/>
      <c r="M21" s="30"/>
    </row>
    <row r="22" spans="1:13" s="32" customFormat="1">
      <c r="A22" s="47"/>
      <c r="B22" s="48" t="s">
        <v>85</v>
      </c>
      <c r="C22" s="49" t="s">
        <v>85</v>
      </c>
      <c r="D22" s="53">
        <v>0</v>
      </c>
      <c r="E22" s="47" t="s">
        <v>85</v>
      </c>
      <c r="F22" s="52">
        <v>0</v>
      </c>
      <c r="G22" s="29">
        <f t="shared" si="0"/>
        <v>0</v>
      </c>
      <c r="H22" s="163"/>
      <c r="I22" s="18"/>
      <c r="J22" s="19"/>
      <c r="K22" s="37"/>
      <c r="L22" s="37"/>
      <c r="M22" s="30"/>
    </row>
    <row r="23" spans="1:13" s="32" customFormat="1">
      <c r="A23" s="47"/>
      <c r="B23" s="48" t="s">
        <v>85</v>
      </c>
      <c r="C23" s="49" t="s">
        <v>85</v>
      </c>
      <c r="D23" s="53">
        <v>0</v>
      </c>
      <c r="E23" s="47" t="s">
        <v>85</v>
      </c>
      <c r="F23" s="52">
        <v>0</v>
      </c>
      <c r="G23" s="29">
        <f t="shared" si="0"/>
        <v>0</v>
      </c>
      <c r="H23" s="163"/>
      <c r="I23" s="18"/>
      <c r="J23" s="19"/>
      <c r="K23" s="37"/>
      <c r="L23" s="37"/>
      <c r="M23" s="30"/>
    </row>
    <row r="24" spans="1:13" s="32" customFormat="1">
      <c r="A24" s="47"/>
      <c r="B24" s="48" t="s">
        <v>85</v>
      </c>
      <c r="C24" s="49" t="s">
        <v>85</v>
      </c>
      <c r="D24" s="53">
        <v>0</v>
      </c>
      <c r="E24" s="47" t="s">
        <v>85</v>
      </c>
      <c r="F24" s="52">
        <v>0</v>
      </c>
      <c r="G24" s="29">
        <f t="shared" si="0"/>
        <v>0</v>
      </c>
      <c r="H24" s="163"/>
      <c r="I24" s="18"/>
      <c r="J24" s="19"/>
      <c r="K24" s="37"/>
      <c r="L24" s="37"/>
      <c r="M24" s="30"/>
    </row>
    <row r="25" spans="1:13" s="32" customFormat="1">
      <c r="A25" s="47"/>
      <c r="B25" s="48" t="s">
        <v>85</v>
      </c>
      <c r="C25" s="49" t="s">
        <v>85</v>
      </c>
      <c r="D25" s="53">
        <v>0</v>
      </c>
      <c r="E25" s="47" t="s">
        <v>85</v>
      </c>
      <c r="F25" s="52">
        <v>0</v>
      </c>
      <c r="G25" s="29">
        <f t="shared" si="0"/>
        <v>0</v>
      </c>
      <c r="H25" s="163"/>
      <c r="I25" s="18"/>
      <c r="J25" s="19"/>
      <c r="K25" s="37"/>
      <c r="L25" s="37"/>
      <c r="M25" s="30"/>
    </row>
    <row r="26" spans="1:13" s="32" customFormat="1">
      <c r="A26" s="47"/>
      <c r="B26" s="48" t="s">
        <v>85</v>
      </c>
      <c r="C26" s="49" t="s">
        <v>85</v>
      </c>
      <c r="D26" s="53">
        <v>0</v>
      </c>
      <c r="E26" s="47" t="s">
        <v>85</v>
      </c>
      <c r="F26" s="52">
        <v>0</v>
      </c>
      <c r="G26" s="29">
        <f t="shared" si="0"/>
        <v>0</v>
      </c>
      <c r="H26" s="163"/>
      <c r="I26" s="18"/>
      <c r="J26" s="19"/>
      <c r="K26" s="37"/>
      <c r="L26" s="37"/>
      <c r="M26" s="30"/>
    </row>
    <row r="27" spans="1:13" s="32" customFormat="1">
      <c r="A27" s="47"/>
      <c r="B27" s="48" t="s">
        <v>85</v>
      </c>
      <c r="C27" s="49" t="s">
        <v>85</v>
      </c>
      <c r="D27" s="53">
        <v>0</v>
      </c>
      <c r="E27" s="47" t="s">
        <v>85</v>
      </c>
      <c r="F27" s="52">
        <v>0</v>
      </c>
      <c r="G27" s="29">
        <f t="shared" si="0"/>
        <v>0</v>
      </c>
      <c r="H27" s="163"/>
      <c r="I27" s="18"/>
      <c r="J27" s="19"/>
      <c r="K27" s="37"/>
      <c r="L27" s="37"/>
      <c r="M27" s="30"/>
    </row>
    <row r="28" spans="1:13" s="32" customFormat="1">
      <c r="A28" s="47"/>
      <c r="B28" s="48" t="s">
        <v>85</v>
      </c>
      <c r="C28" s="49" t="s">
        <v>85</v>
      </c>
      <c r="D28" s="53">
        <v>0</v>
      </c>
      <c r="E28" s="47" t="s">
        <v>85</v>
      </c>
      <c r="F28" s="52">
        <v>0</v>
      </c>
      <c r="G28" s="29">
        <f t="shared" si="0"/>
        <v>0</v>
      </c>
      <c r="H28" s="163"/>
      <c r="I28" s="18"/>
      <c r="J28" s="19"/>
      <c r="K28" s="37"/>
      <c r="L28" s="37"/>
      <c r="M28" s="30"/>
    </row>
    <row r="29" spans="1:13" s="32" customFormat="1">
      <c r="A29" s="47"/>
      <c r="B29" s="48" t="s">
        <v>85</v>
      </c>
      <c r="C29" s="49" t="s">
        <v>85</v>
      </c>
      <c r="D29" s="53">
        <v>0</v>
      </c>
      <c r="E29" s="47" t="s">
        <v>85</v>
      </c>
      <c r="F29" s="52">
        <v>0</v>
      </c>
      <c r="G29" s="29">
        <f t="shared" si="0"/>
        <v>0</v>
      </c>
      <c r="H29" s="163"/>
      <c r="I29" s="18"/>
      <c r="J29" s="19"/>
      <c r="K29" s="37"/>
      <c r="L29" s="37"/>
      <c r="M29" s="30"/>
    </row>
    <row r="30" spans="1:13" s="32" customFormat="1">
      <c r="A30" s="47"/>
      <c r="B30" s="48" t="s">
        <v>85</v>
      </c>
      <c r="C30" s="49" t="s">
        <v>85</v>
      </c>
      <c r="D30" s="53">
        <v>0</v>
      </c>
      <c r="E30" s="47" t="s">
        <v>85</v>
      </c>
      <c r="F30" s="52">
        <v>0</v>
      </c>
      <c r="G30" s="29">
        <f t="shared" si="0"/>
        <v>0</v>
      </c>
      <c r="H30" s="163"/>
      <c r="I30" s="18"/>
      <c r="J30" s="19"/>
      <c r="K30" s="37"/>
      <c r="L30" s="37"/>
      <c r="M30" s="30"/>
    </row>
    <row r="31" spans="1:13" s="32" customFormat="1">
      <c r="A31" s="47"/>
      <c r="B31" s="48" t="s">
        <v>85</v>
      </c>
      <c r="C31" s="49" t="s">
        <v>85</v>
      </c>
      <c r="D31" s="53">
        <v>0</v>
      </c>
      <c r="E31" s="47" t="s">
        <v>85</v>
      </c>
      <c r="F31" s="52">
        <v>0</v>
      </c>
      <c r="G31" s="29">
        <f t="shared" si="0"/>
        <v>0</v>
      </c>
      <c r="H31" s="163"/>
      <c r="I31" s="18"/>
      <c r="J31" s="18" t="s">
        <v>85</v>
      </c>
      <c r="K31" s="6" t="s">
        <v>85</v>
      </c>
      <c r="L31" s="18" t="s">
        <v>85</v>
      </c>
      <c r="M31" s="30"/>
    </row>
    <row r="32" spans="1:13" s="32" customFormat="1">
      <c r="A32" s="47"/>
      <c r="B32" s="48" t="s">
        <v>85</v>
      </c>
      <c r="C32" s="49" t="s">
        <v>85</v>
      </c>
      <c r="D32" s="53">
        <v>0</v>
      </c>
      <c r="E32" s="47" t="s">
        <v>85</v>
      </c>
      <c r="F32" s="52">
        <v>0</v>
      </c>
      <c r="G32" s="29">
        <f t="shared" si="0"/>
        <v>0</v>
      </c>
      <c r="H32" s="163"/>
      <c r="I32" s="18"/>
      <c r="J32" s="18"/>
      <c r="K32" s="18"/>
      <c r="L32" s="18"/>
      <c r="M32" s="30"/>
    </row>
    <row r="33" spans="1:14" s="32" customFormat="1">
      <c r="A33" s="47"/>
      <c r="B33" s="48" t="s">
        <v>85</v>
      </c>
      <c r="C33" s="49" t="s">
        <v>85</v>
      </c>
      <c r="D33" s="53">
        <v>0</v>
      </c>
      <c r="E33" s="47" t="s">
        <v>85</v>
      </c>
      <c r="F33" s="52">
        <v>0</v>
      </c>
      <c r="G33" s="29">
        <f t="shared" si="0"/>
        <v>0</v>
      </c>
      <c r="H33" s="163"/>
      <c r="I33" s="18"/>
      <c r="J33" s="56"/>
      <c r="K33" s="18"/>
      <c r="L33" s="18"/>
      <c r="M33" s="30"/>
    </row>
    <row r="34" spans="1:14" s="32" customFormat="1">
      <c r="A34" s="47"/>
      <c r="B34" s="48" t="s">
        <v>85</v>
      </c>
      <c r="C34" s="49" t="s">
        <v>85</v>
      </c>
      <c r="D34" s="53">
        <v>0</v>
      </c>
      <c r="E34" s="47" t="s">
        <v>85</v>
      </c>
      <c r="F34" s="52">
        <v>0</v>
      </c>
      <c r="G34" s="29">
        <f t="shared" si="0"/>
        <v>0</v>
      </c>
      <c r="H34" s="163"/>
      <c r="I34" s="56"/>
      <c r="J34" s="56" t="s">
        <v>85</v>
      </c>
      <c r="K34" s="56" t="s">
        <v>85</v>
      </c>
      <c r="L34" s="37"/>
      <c r="M34" s="30"/>
    </row>
    <row r="35" spans="1:14" s="32" customFormat="1">
      <c r="A35" s="47"/>
      <c r="B35" s="48" t="s">
        <v>85</v>
      </c>
      <c r="C35" s="49" t="s">
        <v>85</v>
      </c>
      <c r="D35" s="53">
        <v>0</v>
      </c>
      <c r="E35" s="47" t="s">
        <v>85</v>
      </c>
      <c r="F35" s="52">
        <v>0</v>
      </c>
      <c r="G35" s="29">
        <f t="shared" si="0"/>
        <v>0</v>
      </c>
      <c r="H35" s="153"/>
      <c r="I35" s="56"/>
      <c r="J35" s="37"/>
      <c r="K35" s="37"/>
      <c r="L35" s="37"/>
      <c r="M35" s="30"/>
    </row>
    <row r="36" spans="1:14" s="32" customFormat="1">
      <c r="A36" s="59"/>
      <c r="B36" s="60" t="s">
        <v>85</v>
      </c>
      <c r="C36" s="61" t="s">
        <v>85</v>
      </c>
      <c r="D36" s="62">
        <v>0</v>
      </c>
      <c r="E36" s="59" t="s">
        <v>85</v>
      </c>
      <c r="F36" s="63">
        <v>0</v>
      </c>
      <c r="G36" s="29">
        <f t="shared" si="0"/>
        <v>0</v>
      </c>
      <c r="H36" s="153"/>
      <c r="I36" s="56"/>
      <c r="J36" s="37"/>
      <c r="K36" s="37"/>
      <c r="L36" s="37"/>
      <c r="M36" s="30"/>
    </row>
    <row r="37" spans="1:14" s="32" customFormat="1">
      <c r="A37" s="64" t="s">
        <v>85</v>
      </c>
      <c r="B37" s="65" t="s">
        <v>85</v>
      </c>
      <c r="C37" s="66" t="s">
        <v>85</v>
      </c>
      <c r="D37" s="67">
        <v>0</v>
      </c>
      <c r="E37" s="64" t="s">
        <v>85</v>
      </c>
      <c r="F37" s="68">
        <v>0</v>
      </c>
      <c r="G37" s="69">
        <f t="shared" ref="G37:G100" si="1">IF(AND(ISBLANK(E37),ISBLANK(F37)),"",G36-D37+F37)</f>
        <v>0</v>
      </c>
      <c r="H37" s="153"/>
      <c r="I37" s="56"/>
      <c r="J37" s="37"/>
      <c r="K37" s="37"/>
      <c r="L37" s="37"/>
      <c r="M37" s="70"/>
    </row>
    <row r="38" spans="1:14" s="32" customFormat="1">
      <c r="A38" s="59" t="s">
        <v>85</v>
      </c>
      <c r="B38" s="60" t="s">
        <v>85</v>
      </c>
      <c r="C38" s="61" t="s">
        <v>85</v>
      </c>
      <c r="D38" s="71">
        <v>0</v>
      </c>
      <c r="E38" s="59" t="s">
        <v>85</v>
      </c>
      <c r="F38" s="72">
        <v>0</v>
      </c>
      <c r="G38" s="69">
        <f t="shared" si="1"/>
        <v>0</v>
      </c>
      <c r="H38" s="153"/>
      <c r="I38" s="56"/>
      <c r="J38" s="37"/>
      <c r="K38" s="37"/>
      <c r="L38" s="37"/>
      <c r="M38" s="37"/>
      <c r="N38" s="30"/>
    </row>
    <row r="39" spans="1:14" s="32" customFormat="1">
      <c r="A39" s="64"/>
      <c r="B39" s="65" t="s">
        <v>85</v>
      </c>
      <c r="C39" s="66" t="s">
        <v>85</v>
      </c>
      <c r="D39" s="73">
        <v>0</v>
      </c>
      <c r="E39" s="64" t="s">
        <v>85</v>
      </c>
      <c r="F39" s="68">
        <v>0</v>
      </c>
      <c r="G39" s="69">
        <f t="shared" si="1"/>
        <v>0</v>
      </c>
      <c r="H39" s="153" t="s">
        <v>85</v>
      </c>
      <c r="I39" s="56"/>
      <c r="J39" s="37"/>
      <c r="K39" s="37"/>
      <c r="L39" s="37"/>
      <c r="M39" s="37"/>
      <c r="N39" s="30"/>
    </row>
    <row r="40" spans="1:14" s="32" customFormat="1">
      <c r="A40" s="59"/>
      <c r="B40" s="60" t="s">
        <v>85</v>
      </c>
      <c r="C40" s="61" t="s">
        <v>85</v>
      </c>
      <c r="D40" s="71">
        <v>0</v>
      </c>
      <c r="E40" s="59" t="s">
        <v>85</v>
      </c>
      <c r="F40" s="63">
        <v>0</v>
      </c>
      <c r="G40" s="69">
        <f t="shared" si="1"/>
        <v>0</v>
      </c>
      <c r="H40" s="18" t="s">
        <v>85</v>
      </c>
      <c r="I40" s="56"/>
      <c r="J40" s="37"/>
      <c r="K40" s="37"/>
      <c r="L40" s="37"/>
      <c r="M40" s="37"/>
      <c r="N40" s="30"/>
    </row>
    <row r="41" spans="1:14" s="32" customFormat="1">
      <c r="A41" s="64"/>
      <c r="B41" s="65" t="s">
        <v>85</v>
      </c>
      <c r="C41" s="66" t="s">
        <v>85</v>
      </c>
      <c r="D41" s="73">
        <v>0</v>
      </c>
      <c r="E41" s="64" t="s">
        <v>85</v>
      </c>
      <c r="F41" s="68">
        <v>0</v>
      </c>
      <c r="G41" s="69">
        <f t="shared" si="1"/>
        <v>0</v>
      </c>
      <c r="H41" s="153"/>
      <c r="I41" s="56"/>
      <c r="J41" s="37"/>
      <c r="K41" s="37"/>
      <c r="L41" s="37"/>
      <c r="M41" s="37"/>
      <c r="N41" s="30"/>
    </row>
    <row r="42" spans="1:14" s="32" customFormat="1">
      <c r="A42" s="59"/>
      <c r="B42" s="74" t="s">
        <v>85</v>
      </c>
      <c r="C42" s="75" t="s">
        <v>85</v>
      </c>
      <c r="D42" s="71">
        <v>0</v>
      </c>
      <c r="E42" s="59" t="s">
        <v>85</v>
      </c>
      <c r="F42" s="63">
        <v>0</v>
      </c>
      <c r="G42" s="69">
        <f t="shared" si="1"/>
        <v>0</v>
      </c>
      <c r="H42" s="153"/>
      <c r="I42" s="56"/>
      <c r="J42" s="37"/>
      <c r="K42" s="37"/>
      <c r="L42" s="37"/>
      <c r="M42" s="37"/>
      <c r="N42" s="30"/>
    </row>
    <row r="43" spans="1:14" s="32" customFormat="1">
      <c r="A43" s="64"/>
      <c r="B43" s="76" t="s">
        <v>85</v>
      </c>
      <c r="C43" s="66" t="s">
        <v>85</v>
      </c>
      <c r="D43" s="73">
        <v>0</v>
      </c>
      <c r="E43" s="64" t="s">
        <v>85</v>
      </c>
      <c r="F43" s="68">
        <v>0</v>
      </c>
      <c r="G43" s="69">
        <f t="shared" si="1"/>
        <v>0</v>
      </c>
      <c r="H43" s="153"/>
      <c r="I43" s="56"/>
      <c r="J43" s="37"/>
      <c r="K43" s="37"/>
      <c r="L43" s="37"/>
      <c r="M43" s="37"/>
      <c r="N43" s="30"/>
    </row>
    <row r="44" spans="1:14" s="32" customFormat="1">
      <c r="A44" s="59"/>
      <c r="B44" s="74" t="s">
        <v>85</v>
      </c>
      <c r="C44" s="77" t="s">
        <v>85</v>
      </c>
      <c r="D44" s="71">
        <v>0</v>
      </c>
      <c r="E44" s="59" t="s">
        <v>85</v>
      </c>
      <c r="F44" s="63">
        <v>0</v>
      </c>
      <c r="G44" s="69">
        <f t="shared" si="1"/>
        <v>0</v>
      </c>
      <c r="H44" s="153"/>
      <c r="I44" s="56"/>
      <c r="J44" s="37"/>
      <c r="K44" s="37"/>
      <c r="L44" s="37"/>
      <c r="M44" s="37"/>
      <c r="N44" s="30"/>
    </row>
    <row r="45" spans="1:14" s="32" customFormat="1">
      <c r="A45" s="64"/>
      <c r="B45" s="76" t="s">
        <v>85</v>
      </c>
      <c r="C45" s="66" t="s">
        <v>85</v>
      </c>
      <c r="D45" s="73">
        <v>0</v>
      </c>
      <c r="E45" s="64" t="s">
        <v>85</v>
      </c>
      <c r="F45" s="68">
        <v>0</v>
      </c>
      <c r="G45" s="69">
        <f t="shared" si="1"/>
        <v>0</v>
      </c>
      <c r="H45" s="153"/>
      <c r="I45" s="56"/>
      <c r="J45" s="37"/>
      <c r="K45" s="37"/>
      <c r="L45" s="37"/>
      <c r="M45" s="37"/>
      <c r="N45" s="30"/>
    </row>
    <row r="46" spans="1:14" s="32" customFormat="1">
      <c r="A46" s="59"/>
      <c r="B46" s="74" t="s">
        <v>85</v>
      </c>
      <c r="C46" s="61" t="s">
        <v>85</v>
      </c>
      <c r="D46" s="71">
        <v>0</v>
      </c>
      <c r="E46" s="59" t="s">
        <v>85</v>
      </c>
      <c r="F46" s="63">
        <v>0</v>
      </c>
      <c r="G46" s="69">
        <f t="shared" si="1"/>
        <v>0</v>
      </c>
      <c r="H46" s="153"/>
      <c r="I46" s="56"/>
      <c r="J46" s="37"/>
      <c r="K46" s="37"/>
      <c r="L46" s="37"/>
      <c r="M46" s="37"/>
      <c r="N46" s="30"/>
    </row>
    <row r="47" spans="1:14" s="32" customFormat="1">
      <c r="A47" s="64"/>
      <c r="B47" s="76" t="s">
        <v>85</v>
      </c>
      <c r="C47" s="66" t="s">
        <v>85</v>
      </c>
      <c r="D47" s="73">
        <v>0</v>
      </c>
      <c r="E47" s="64" t="s">
        <v>85</v>
      </c>
      <c r="F47" s="68">
        <v>0</v>
      </c>
      <c r="G47" s="69">
        <f t="shared" si="1"/>
        <v>0</v>
      </c>
      <c r="H47" s="153"/>
      <c r="I47" s="56"/>
      <c r="J47" s="37"/>
      <c r="K47" s="37"/>
      <c r="L47" s="37"/>
      <c r="M47" s="37"/>
      <c r="N47" s="30"/>
    </row>
    <row r="48" spans="1:14" s="32" customFormat="1">
      <c r="A48" s="59"/>
      <c r="B48" s="74" t="s">
        <v>85</v>
      </c>
      <c r="C48" s="61" t="s">
        <v>85</v>
      </c>
      <c r="D48" s="71">
        <v>0</v>
      </c>
      <c r="E48" s="59" t="s">
        <v>85</v>
      </c>
      <c r="F48" s="63">
        <v>0</v>
      </c>
      <c r="G48" s="69">
        <f t="shared" si="1"/>
        <v>0</v>
      </c>
      <c r="H48" s="153"/>
      <c r="I48" s="56"/>
      <c r="J48" s="37"/>
      <c r="K48" s="37"/>
      <c r="L48" s="37"/>
      <c r="M48" s="37"/>
      <c r="N48" s="30"/>
    </row>
    <row r="49" spans="1:14" s="32" customFormat="1">
      <c r="A49" s="64"/>
      <c r="B49" s="76" t="s">
        <v>85</v>
      </c>
      <c r="C49" s="66" t="s">
        <v>85</v>
      </c>
      <c r="D49" s="73">
        <v>0</v>
      </c>
      <c r="E49" s="64" t="s">
        <v>85</v>
      </c>
      <c r="F49" s="68">
        <v>0</v>
      </c>
      <c r="G49" s="69">
        <f t="shared" si="1"/>
        <v>0</v>
      </c>
      <c r="H49" s="153"/>
      <c r="I49" s="56"/>
      <c r="J49" s="37"/>
      <c r="K49" s="37"/>
      <c r="L49" s="37"/>
      <c r="M49" s="37"/>
      <c r="N49" s="30"/>
    </row>
    <row r="50" spans="1:14" s="32" customFormat="1">
      <c r="A50" s="59"/>
      <c r="B50" s="74" t="s">
        <v>85</v>
      </c>
      <c r="C50" s="61" t="s">
        <v>85</v>
      </c>
      <c r="D50" s="71">
        <v>0</v>
      </c>
      <c r="E50" s="59" t="s">
        <v>85</v>
      </c>
      <c r="F50" s="63">
        <v>0</v>
      </c>
      <c r="G50" s="69">
        <f t="shared" si="1"/>
        <v>0</v>
      </c>
      <c r="H50" s="153"/>
      <c r="I50" s="56"/>
      <c r="J50" s="37"/>
      <c r="K50" s="37"/>
      <c r="L50" s="37"/>
      <c r="M50" s="37"/>
      <c r="N50" s="30"/>
    </row>
    <row r="51" spans="1:14" s="32" customFormat="1">
      <c r="A51" s="64" t="s">
        <v>85</v>
      </c>
      <c r="B51" s="76" t="s">
        <v>85</v>
      </c>
      <c r="C51" s="66" t="s">
        <v>85</v>
      </c>
      <c r="D51" s="73">
        <v>0</v>
      </c>
      <c r="E51" s="64" t="s">
        <v>85</v>
      </c>
      <c r="F51" s="68">
        <v>0</v>
      </c>
      <c r="G51" s="69">
        <f t="shared" si="1"/>
        <v>0</v>
      </c>
      <c r="H51" s="153"/>
      <c r="I51" s="56"/>
      <c r="J51" s="37"/>
      <c r="K51" s="37"/>
      <c r="L51" s="37"/>
      <c r="M51" s="37"/>
      <c r="N51" s="30"/>
    </row>
    <row r="52" spans="1:14" s="32" customFormat="1">
      <c r="A52" s="59"/>
      <c r="B52" s="74" t="s">
        <v>85</v>
      </c>
      <c r="C52" s="61" t="s">
        <v>85</v>
      </c>
      <c r="D52" s="71">
        <v>0</v>
      </c>
      <c r="E52" s="59" t="s">
        <v>85</v>
      </c>
      <c r="F52" s="63">
        <v>0</v>
      </c>
      <c r="G52" s="69">
        <f t="shared" si="1"/>
        <v>0</v>
      </c>
      <c r="H52" s="153"/>
      <c r="I52" s="56"/>
      <c r="J52" s="37"/>
      <c r="K52" s="37"/>
      <c r="L52" s="37"/>
      <c r="M52" s="37"/>
      <c r="N52" s="30"/>
    </row>
    <row r="53" spans="1:14" s="32" customFormat="1">
      <c r="A53" s="64"/>
      <c r="B53" s="76" t="s">
        <v>85</v>
      </c>
      <c r="C53" s="66" t="s">
        <v>85</v>
      </c>
      <c r="D53" s="73">
        <v>0</v>
      </c>
      <c r="E53" s="64" t="s">
        <v>85</v>
      </c>
      <c r="F53" s="68">
        <v>0</v>
      </c>
      <c r="G53" s="69">
        <f t="shared" si="1"/>
        <v>0</v>
      </c>
      <c r="H53" s="153"/>
      <c r="I53" s="56"/>
      <c r="J53" s="37"/>
      <c r="K53" s="37"/>
      <c r="L53" s="37"/>
      <c r="M53" s="37"/>
      <c r="N53" s="30"/>
    </row>
    <row r="54" spans="1:14" s="32" customFormat="1">
      <c r="A54" s="59"/>
      <c r="B54" s="74" t="s">
        <v>85</v>
      </c>
      <c r="C54" s="61" t="s">
        <v>85</v>
      </c>
      <c r="D54" s="71">
        <v>0</v>
      </c>
      <c r="E54" s="59" t="s">
        <v>85</v>
      </c>
      <c r="F54" s="63">
        <v>0</v>
      </c>
      <c r="G54" s="69">
        <f t="shared" si="1"/>
        <v>0</v>
      </c>
      <c r="H54" s="153"/>
      <c r="I54" s="56"/>
      <c r="J54" s="37"/>
      <c r="K54" s="37"/>
      <c r="L54" s="37"/>
      <c r="M54" s="37"/>
      <c r="N54" s="30"/>
    </row>
    <row r="55" spans="1:14" s="32" customFormat="1">
      <c r="A55" s="64"/>
      <c r="B55" s="76" t="s">
        <v>85</v>
      </c>
      <c r="C55" s="66" t="s">
        <v>85</v>
      </c>
      <c r="D55" s="73">
        <v>0</v>
      </c>
      <c r="E55" s="64" t="s">
        <v>85</v>
      </c>
      <c r="F55" s="68">
        <v>0</v>
      </c>
      <c r="G55" s="69">
        <f t="shared" si="1"/>
        <v>0</v>
      </c>
      <c r="H55" s="153"/>
      <c r="I55" s="56"/>
      <c r="J55" s="37"/>
      <c r="K55" s="37"/>
      <c r="L55" s="37"/>
      <c r="M55" s="37"/>
      <c r="N55" s="30"/>
    </row>
    <row r="56" spans="1:14" s="32" customFormat="1">
      <c r="A56" s="59" t="s">
        <v>85</v>
      </c>
      <c r="B56" s="74" t="s">
        <v>85</v>
      </c>
      <c r="C56" s="61" t="s">
        <v>85</v>
      </c>
      <c r="D56" s="71">
        <v>0</v>
      </c>
      <c r="E56" s="59" t="s">
        <v>85</v>
      </c>
      <c r="F56" s="63">
        <v>0</v>
      </c>
      <c r="G56" s="69">
        <f t="shared" si="1"/>
        <v>0</v>
      </c>
      <c r="H56" s="153"/>
      <c r="I56" s="56"/>
      <c r="J56" s="37"/>
      <c r="K56" s="37"/>
      <c r="L56" s="37"/>
      <c r="M56" s="37"/>
      <c r="N56" s="30"/>
    </row>
    <row r="57" spans="1:14" s="32" customFormat="1">
      <c r="A57" s="64" t="s">
        <v>85</v>
      </c>
      <c r="B57" s="76" t="s">
        <v>85</v>
      </c>
      <c r="C57" s="66" t="s">
        <v>85</v>
      </c>
      <c r="D57" s="73">
        <v>0</v>
      </c>
      <c r="E57" s="64" t="s">
        <v>85</v>
      </c>
      <c r="F57" s="68">
        <v>0</v>
      </c>
      <c r="G57" s="69">
        <f t="shared" si="1"/>
        <v>0</v>
      </c>
      <c r="H57" s="153"/>
      <c r="I57" s="56"/>
      <c r="J57" s="37"/>
      <c r="K57" s="37"/>
      <c r="L57" s="37"/>
      <c r="M57" s="37"/>
      <c r="N57" s="30"/>
    </row>
    <row r="58" spans="1:14" s="32" customFormat="1">
      <c r="A58" s="59" t="s">
        <v>85</v>
      </c>
      <c r="B58" s="74" t="s">
        <v>85</v>
      </c>
      <c r="C58" s="61" t="s">
        <v>85</v>
      </c>
      <c r="D58" s="71">
        <v>0</v>
      </c>
      <c r="E58" s="59" t="s">
        <v>85</v>
      </c>
      <c r="F58" s="63">
        <v>0</v>
      </c>
      <c r="G58" s="69">
        <f t="shared" si="1"/>
        <v>0</v>
      </c>
      <c r="H58" s="153"/>
      <c r="I58" s="56"/>
      <c r="J58" s="37"/>
      <c r="K58" s="37"/>
      <c r="L58" s="37"/>
      <c r="M58" s="37"/>
      <c r="N58" s="30"/>
    </row>
    <row r="59" spans="1:14" s="32" customFormat="1">
      <c r="A59" s="64"/>
      <c r="B59" s="76" t="s">
        <v>85</v>
      </c>
      <c r="C59" s="66" t="s">
        <v>85</v>
      </c>
      <c r="D59" s="78">
        <v>0</v>
      </c>
      <c r="E59" s="64" t="s">
        <v>85</v>
      </c>
      <c r="F59" s="79">
        <v>0</v>
      </c>
      <c r="G59" s="69">
        <f t="shared" si="1"/>
        <v>0</v>
      </c>
      <c r="H59" s="153"/>
      <c r="I59" s="56"/>
      <c r="J59" s="37"/>
      <c r="K59" s="37"/>
      <c r="L59" s="37"/>
      <c r="M59" s="37"/>
      <c r="N59" s="30"/>
    </row>
    <row r="60" spans="1:14" s="32" customFormat="1">
      <c r="A60" s="80" t="s">
        <v>85</v>
      </c>
      <c r="B60" s="60" t="s">
        <v>85</v>
      </c>
      <c r="C60" s="61" t="s">
        <v>85</v>
      </c>
      <c r="D60" s="62">
        <v>0</v>
      </c>
      <c r="E60" s="59" t="s">
        <v>85</v>
      </c>
      <c r="F60" s="63">
        <v>0</v>
      </c>
      <c r="G60" s="69">
        <f t="shared" si="1"/>
        <v>0</v>
      </c>
      <c r="H60" s="153" t="s">
        <v>85</v>
      </c>
      <c r="I60" s="56" t="s">
        <v>85</v>
      </c>
      <c r="J60" s="37"/>
      <c r="K60" s="37"/>
      <c r="L60" s="37"/>
      <c r="M60" s="37"/>
      <c r="N60" s="30"/>
    </row>
    <row r="61" spans="1:14" s="32" customFormat="1">
      <c r="A61" s="81" t="s">
        <v>85</v>
      </c>
      <c r="B61" s="82" t="s">
        <v>85</v>
      </c>
      <c r="C61" s="66" t="s">
        <v>85</v>
      </c>
      <c r="D61" s="83">
        <v>0</v>
      </c>
      <c r="E61" s="64" t="s">
        <v>85</v>
      </c>
      <c r="F61" s="68">
        <v>0</v>
      </c>
      <c r="G61" s="69">
        <f t="shared" si="1"/>
        <v>0</v>
      </c>
      <c r="H61" s="153"/>
      <c r="I61" s="56"/>
      <c r="J61" s="37"/>
      <c r="K61" s="37"/>
      <c r="L61" s="37"/>
      <c r="M61" s="37"/>
      <c r="N61" s="30"/>
    </row>
    <row r="62" spans="1:14" s="32" customFormat="1">
      <c r="A62" s="59" t="s">
        <v>85</v>
      </c>
      <c r="B62" s="60" t="s">
        <v>85</v>
      </c>
      <c r="C62" s="61" t="s">
        <v>85</v>
      </c>
      <c r="D62" s="62">
        <v>0</v>
      </c>
      <c r="E62" s="59" t="s">
        <v>85</v>
      </c>
      <c r="F62" s="63">
        <v>0</v>
      </c>
      <c r="G62" s="69">
        <f t="shared" si="1"/>
        <v>0</v>
      </c>
      <c r="H62" s="153"/>
      <c r="I62" s="56"/>
      <c r="J62" s="37"/>
      <c r="K62" s="37"/>
      <c r="L62" s="37"/>
      <c r="M62" s="37"/>
      <c r="N62" s="30"/>
    </row>
    <row r="63" spans="1:14" s="32" customFormat="1">
      <c r="A63" s="27" t="s">
        <v>85</v>
      </c>
      <c r="B63" s="82" t="s">
        <v>85</v>
      </c>
      <c r="C63" s="66" t="s">
        <v>85</v>
      </c>
      <c r="D63" s="83">
        <v>0</v>
      </c>
      <c r="E63" s="64" t="s">
        <v>85</v>
      </c>
      <c r="F63" s="68">
        <v>0</v>
      </c>
      <c r="G63" s="69">
        <f t="shared" si="1"/>
        <v>0</v>
      </c>
      <c r="H63" s="153"/>
      <c r="I63" s="56"/>
      <c r="J63" s="37"/>
      <c r="K63" s="37"/>
      <c r="L63" s="37"/>
      <c r="M63" s="37"/>
      <c r="N63" s="30"/>
    </row>
    <row r="64" spans="1:14" s="32" customFormat="1">
      <c r="A64" s="59" t="s">
        <v>85</v>
      </c>
      <c r="B64" s="60" t="s">
        <v>85</v>
      </c>
      <c r="C64" s="61" t="s">
        <v>85</v>
      </c>
      <c r="D64" s="62">
        <v>0</v>
      </c>
      <c r="E64" s="59" t="s">
        <v>85</v>
      </c>
      <c r="F64" s="63">
        <v>0</v>
      </c>
      <c r="G64" s="69">
        <f t="shared" si="1"/>
        <v>0</v>
      </c>
      <c r="H64" s="153"/>
      <c r="I64" s="56"/>
      <c r="J64" s="37"/>
      <c r="K64" s="37"/>
      <c r="L64" s="37"/>
      <c r="M64" s="37"/>
      <c r="N64" s="30"/>
    </row>
    <row r="65" spans="1:14" s="32" customFormat="1">
      <c r="A65" s="64"/>
      <c r="B65" s="65" t="s">
        <v>85</v>
      </c>
      <c r="C65" s="66" t="s">
        <v>85</v>
      </c>
      <c r="D65" s="67">
        <v>0</v>
      </c>
      <c r="E65" s="64" t="s">
        <v>85</v>
      </c>
      <c r="F65" s="68">
        <v>0</v>
      </c>
      <c r="G65" s="69">
        <f t="shared" si="1"/>
        <v>0</v>
      </c>
      <c r="H65" s="153"/>
      <c r="I65" s="56"/>
      <c r="J65" s="37"/>
      <c r="K65" s="37"/>
      <c r="L65" s="37"/>
      <c r="M65" s="37"/>
      <c r="N65" s="30"/>
    </row>
    <row r="66" spans="1:14" s="32" customFormat="1">
      <c r="A66" s="59"/>
      <c r="B66" s="60" t="s">
        <v>85</v>
      </c>
      <c r="C66" s="61" t="s">
        <v>85</v>
      </c>
      <c r="D66" s="71">
        <v>0</v>
      </c>
      <c r="E66" s="59" t="s">
        <v>85</v>
      </c>
      <c r="F66" s="72">
        <v>0</v>
      </c>
      <c r="G66" s="69">
        <f t="shared" si="1"/>
        <v>0</v>
      </c>
      <c r="H66" s="153"/>
      <c r="I66" s="56"/>
      <c r="J66" s="37"/>
      <c r="K66" s="37"/>
      <c r="L66" s="37"/>
      <c r="M66" s="37"/>
      <c r="N66" s="30"/>
    </row>
    <row r="67" spans="1:14">
      <c r="A67" s="64"/>
      <c r="B67" s="65" t="s">
        <v>85</v>
      </c>
      <c r="C67" s="66" t="s">
        <v>85</v>
      </c>
      <c r="D67" s="73">
        <v>0</v>
      </c>
      <c r="E67" s="64" t="s">
        <v>85</v>
      </c>
      <c r="F67" s="68">
        <v>0</v>
      </c>
      <c r="G67" s="69">
        <f t="shared" si="1"/>
        <v>0</v>
      </c>
      <c r="H67" s="153"/>
      <c r="I67" s="56"/>
      <c r="J67" s="37"/>
      <c r="K67" s="37"/>
      <c r="L67" s="37"/>
      <c r="M67" s="37"/>
    </row>
    <row r="68" spans="1:14">
      <c r="A68" s="59"/>
      <c r="B68" s="60" t="s">
        <v>85</v>
      </c>
      <c r="C68" s="61" t="s">
        <v>85</v>
      </c>
      <c r="D68" s="71">
        <v>0</v>
      </c>
      <c r="E68" s="59" t="s">
        <v>85</v>
      </c>
      <c r="F68" s="63">
        <v>0</v>
      </c>
      <c r="G68" s="69">
        <f t="shared" si="1"/>
        <v>0</v>
      </c>
      <c r="H68" s="153"/>
      <c r="I68" s="56"/>
      <c r="J68" s="37"/>
      <c r="K68" s="37"/>
      <c r="L68" s="37"/>
      <c r="M68" s="37"/>
    </row>
    <row r="69" spans="1:14">
      <c r="A69" s="64"/>
      <c r="B69" s="65" t="s">
        <v>85</v>
      </c>
      <c r="C69" s="66" t="s">
        <v>85</v>
      </c>
      <c r="D69" s="73">
        <v>0</v>
      </c>
      <c r="E69" s="64" t="s">
        <v>85</v>
      </c>
      <c r="F69" s="68">
        <v>0</v>
      </c>
      <c r="G69" s="69">
        <f t="shared" si="1"/>
        <v>0</v>
      </c>
      <c r="H69" s="153"/>
      <c r="I69" s="56"/>
      <c r="J69" s="37"/>
      <c r="K69" s="37"/>
      <c r="L69" s="37"/>
      <c r="M69" s="37"/>
    </row>
    <row r="70" spans="1:14">
      <c r="A70" s="59"/>
      <c r="B70" s="74" t="s">
        <v>85</v>
      </c>
      <c r="C70" s="61" t="s">
        <v>85</v>
      </c>
      <c r="D70" s="71">
        <v>0</v>
      </c>
      <c r="E70" s="59" t="s">
        <v>85</v>
      </c>
      <c r="F70" s="63">
        <v>0</v>
      </c>
      <c r="G70" s="69">
        <f t="shared" si="1"/>
        <v>0</v>
      </c>
      <c r="H70" s="153"/>
      <c r="I70" s="56"/>
      <c r="J70" s="37"/>
      <c r="K70" s="37"/>
      <c r="L70" s="37"/>
      <c r="M70" s="37"/>
    </row>
    <row r="71" spans="1:14">
      <c r="A71" s="64"/>
      <c r="B71" s="76" t="s">
        <v>85</v>
      </c>
      <c r="C71" s="66" t="s">
        <v>85</v>
      </c>
      <c r="D71" s="73">
        <v>0</v>
      </c>
      <c r="E71" s="64" t="s">
        <v>85</v>
      </c>
      <c r="F71" s="68">
        <v>0</v>
      </c>
      <c r="G71" s="69">
        <f t="shared" si="1"/>
        <v>0</v>
      </c>
      <c r="H71" s="153"/>
      <c r="I71" s="56"/>
      <c r="J71" s="37"/>
      <c r="K71" s="37"/>
      <c r="L71" s="37"/>
      <c r="M71" s="37"/>
    </row>
    <row r="72" spans="1:14">
      <c r="A72" s="59"/>
      <c r="B72" s="74" t="s">
        <v>85</v>
      </c>
      <c r="C72" s="61" t="s">
        <v>85</v>
      </c>
      <c r="D72" s="71">
        <v>0</v>
      </c>
      <c r="E72" s="59" t="s">
        <v>85</v>
      </c>
      <c r="F72" s="63">
        <v>0</v>
      </c>
      <c r="G72" s="69">
        <f t="shared" si="1"/>
        <v>0</v>
      </c>
      <c r="H72" s="153"/>
      <c r="I72" s="56"/>
      <c r="J72" s="37"/>
      <c r="K72" s="37"/>
      <c r="L72" s="37"/>
      <c r="M72" s="37"/>
    </row>
    <row r="73" spans="1:14">
      <c r="A73" s="64"/>
      <c r="B73" s="76" t="s">
        <v>85</v>
      </c>
      <c r="C73" s="66" t="s">
        <v>85</v>
      </c>
      <c r="D73" s="73">
        <v>0</v>
      </c>
      <c r="E73" s="64" t="s">
        <v>85</v>
      </c>
      <c r="F73" s="68">
        <v>0</v>
      </c>
      <c r="G73" s="69">
        <f t="shared" si="1"/>
        <v>0</v>
      </c>
      <c r="H73" s="153"/>
      <c r="I73" s="56"/>
      <c r="J73" s="37"/>
      <c r="K73" s="37"/>
      <c r="L73" s="37"/>
      <c r="M73" s="37"/>
    </row>
    <row r="74" spans="1:14">
      <c r="A74" s="59" t="s">
        <v>85</v>
      </c>
      <c r="B74" s="74" t="s">
        <v>85</v>
      </c>
      <c r="C74" s="61" t="s">
        <v>85</v>
      </c>
      <c r="D74" s="71">
        <v>0</v>
      </c>
      <c r="E74" s="59" t="s">
        <v>85</v>
      </c>
      <c r="F74" s="63">
        <v>0</v>
      </c>
      <c r="G74" s="69">
        <f t="shared" si="1"/>
        <v>0</v>
      </c>
      <c r="H74" s="153"/>
      <c r="I74" s="56"/>
      <c r="J74" s="37"/>
      <c r="K74" s="37"/>
      <c r="L74" s="37"/>
      <c r="M74" s="37"/>
    </row>
    <row r="75" spans="1:14">
      <c r="A75" s="64" t="s">
        <v>85</v>
      </c>
      <c r="B75" s="76" t="s">
        <v>85</v>
      </c>
      <c r="C75" s="66" t="s">
        <v>85</v>
      </c>
      <c r="D75" s="73">
        <v>0</v>
      </c>
      <c r="E75" s="64" t="s">
        <v>85</v>
      </c>
      <c r="F75" s="68">
        <v>0</v>
      </c>
      <c r="G75" s="69">
        <f t="shared" si="1"/>
        <v>0</v>
      </c>
      <c r="H75" s="153"/>
      <c r="I75" s="56"/>
      <c r="J75" s="37"/>
      <c r="K75" s="37"/>
      <c r="L75" s="37"/>
      <c r="M75" s="37"/>
    </row>
    <row r="76" spans="1:14">
      <c r="A76" s="59" t="s">
        <v>85</v>
      </c>
      <c r="B76" s="74" t="s">
        <v>85</v>
      </c>
      <c r="C76" s="61" t="s">
        <v>85</v>
      </c>
      <c r="D76" s="71">
        <v>0</v>
      </c>
      <c r="E76" s="59" t="s">
        <v>85</v>
      </c>
      <c r="F76" s="63">
        <v>0</v>
      </c>
      <c r="G76" s="69">
        <f t="shared" si="1"/>
        <v>0</v>
      </c>
      <c r="H76" s="153"/>
      <c r="I76" s="56"/>
      <c r="J76" s="37"/>
      <c r="K76" s="37"/>
      <c r="L76" s="37"/>
      <c r="M76" s="37"/>
    </row>
    <row r="77" spans="1:14">
      <c r="A77" s="64"/>
      <c r="B77" s="76" t="s">
        <v>85</v>
      </c>
      <c r="C77" s="66" t="s">
        <v>85</v>
      </c>
      <c r="D77" s="73">
        <v>0</v>
      </c>
      <c r="E77" s="64" t="s">
        <v>85</v>
      </c>
      <c r="F77" s="68">
        <v>0</v>
      </c>
      <c r="G77" s="69">
        <f t="shared" si="1"/>
        <v>0</v>
      </c>
      <c r="H77" s="153"/>
      <c r="I77" s="56"/>
      <c r="J77" s="37"/>
      <c r="K77" s="37"/>
      <c r="L77" s="37"/>
      <c r="M77" s="37"/>
    </row>
    <row r="78" spans="1:14">
      <c r="A78" s="59"/>
      <c r="B78" s="74" t="s">
        <v>85</v>
      </c>
      <c r="C78" s="61" t="s">
        <v>85</v>
      </c>
      <c r="D78" s="71">
        <v>0</v>
      </c>
      <c r="E78" s="59" t="s">
        <v>85</v>
      </c>
      <c r="F78" s="63">
        <v>0</v>
      </c>
      <c r="G78" s="69">
        <f t="shared" si="1"/>
        <v>0</v>
      </c>
      <c r="H78" s="153"/>
      <c r="I78" s="56"/>
      <c r="J78" s="37"/>
      <c r="K78" s="37"/>
      <c r="L78" s="37"/>
      <c r="M78" s="37"/>
    </row>
    <row r="79" spans="1:14">
      <c r="A79" s="64"/>
      <c r="B79" s="76" t="s">
        <v>85</v>
      </c>
      <c r="C79" s="66" t="s">
        <v>85</v>
      </c>
      <c r="D79" s="73">
        <v>0</v>
      </c>
      <c r="E79" s="64" t="s">
        <v>85</v>
      </c>
      <c r="F79" s="68">
        <v>0</v>
      </c>
      <c r="G79" s="69">
        <f t="shared" si="1"/>
        <v>0</v>
      </c>
      <c r="H79" s="153"/>
      <c r="I79" s="56"/>
      <c r="J79" s="37"/>
      <c r="K79" s="37"/>
      <c r="L79" s="37"/>
      <c r="M79" s="37"/>
    </row>
    <row r="80" spans="1:14">
      <c r="A80" s="59"/>
      <c r="B80" s="74" t="s">
        <v>85</v>
      </c>
      <c r="C80" s="61" t="s">
        <v>85</v>
      </c>
      <c r="D80" s="71">
        <v>0</v>
      </c>
      <c r="E80" s="59" t="s">
        <v>85</v>
      </c>
      <c r="F80" s="63">
        <v>0</v>
      </c>
      <c r="G80" s="69">
        <f t="shared" si="1"/>
        <v>0</v>
      </c>
      <c r="H80" s="153"/>
      <c r="I80" s="56"/>
      <c r="J80" s="37"/>
      <c r="K80" s="37"/>
      <c r="L80" s="37"/>
      <c r="M80" s="37"/>
    </row>
    <row r="81" spans="1:13">
      <c r="A81" s="64"/>
      <c r="B81" s="76" t="s">
        <v>85</v>
      </c>
      <c r="C81" s="66" t="s">
        <v>85</v>
      </c>
      <c r="D81" s="73">
        <v>0</v>
      </c>
      <c r="E81" s="64" t="s">
        <v>85</v>
      </c>
      <c r="F81" s="68">
        <v>0</v>
      </c>
      <c r="G81" s="69">
        <f t="shared" si="1"/>
        <v>0</v>
      </c>
      <c r="H81" s="153"/>
      <c r="I81" s="56"/>
      <c r="J81" s="37"/>
      <c r="K81" s="37"/>
      <c r="L81" s="37"/>
      <c r="M81" s="37"/>
    </row>
    <row r="82" spans="1:13">
      <c r="A82" s="59"/>
      <c r="B82" s="74" t="s">
        <v>85</v>
      </c>
      <c r="C82" s="61" t="s">
        <v>85</v>
      </c>
      <c r="D82" s="71">
        <v>0</v>
      </c>
      <c r="E82" s="59" t="s">
        <v>85</v>
      </c>
      <c r="F82" s="63">
        <v>0</v>
      </c>
      <c r="G82" s="69">
        <f t="shared" si="1"/>
        <v>0</v>
      </c>
      <c r="H82" s="153"/>
      <c r="I82" s="56"/>
      <c r="J82" s="37"/>
      <c r="K82" s="37"/>
      <c r="L82" s="37"/>
      <c r="M82" s="37"/>
    </row>
    <row r="83" spans="1:13">
      <c r="A83" s="64"/>
      <c r="B83" s="76" t="s">
        <v>85</v>
      </c>
      <c r="C83" s="66" t="s">
        <v>85</v>
      </c>
      <c r="D83" s="73">
        <v>0</v>
      </c>
      <c r="E83" s="64" t="s">
        <v>85</v>
      </c>
      <c r="F83" s="68">
        <v>0</v>
      </c>
      <c r="G83" s="69">
        <f t="shared" si="1"/>
        <v>0</v>
      </c>
      <c r="H83" s="153"/>
      <c r="I83" s="56"/>
      <c r="J83" s="37"/>
      <c r="K83" s="37"/>
      <c r="L83" s="37"/>
      <c r="M83" s="37"/>
    </row>
    <row r="84" spans="1:13">
      <c r="A84" s="80" t="s">
        <v>85</v>
      </c>
      <c r="B84" s="60" t="s">
        <v>85</v>
      </c>
      <c r="C84" s="61" t="s">
        <v>85</v>
      </c>
      <c r="D84" s="62">
        <v>0</v>
      </c>
      <c r="E84" s="59" t="s">
        <v>85</v>
      </c>
      <c r="F84" s="63">
        <v>0</v>
      </c>
      <c r="G84" s="69">
        <f t="shared" si="1"/>
        <v>0</v>
      </c>
      <c r="H84" s="153"/>
      <c r="I84" s="56"/>
      <c r="J84" s="37"/>
      <c r="K84" s="37"/>
      <c r="L84" s="37"/>
      <c r="M84" s="37"/>
    </row>
    <row r="85" spans="1:13">
      <c r="A85" s="81" t="s">
        <v>85</v>
      </c>
      <c r="B85" s="82" t="s">
        <v>85</v>
      </c>
      <c r="C85" s="66" t="s">
        <v>85</v>
      </c>
      <c r="D85" s="83">
        <v>0</v>
      </c>
      <c r="E85" s="64" t="s">
        <v>85</v>
      </c>
      <c r="F85" s="68">
        <v>0</v>
      </c>
      <c r="G85" s="69">
        <f t="shared" si="1"/>
        <v>0</v>
      </c>
      <c r="H85" s="153"/>
      <c r="I85" s="56"/>
      <c r="J85" s="37"/>
      <c r="K85" s="37"/>
      <c r="L85" s="37"/>
      <c r="M85" s="37"/>
    </row>
    <row r="86" spans="1:13">
      <c r="A86" s="59" t="s">
        <v>85</v>
      </c>
      <c r="B86" s="60" t="s">
        <v>85</v>
      </c>
      <c r="C86" s="61" t="s">
        <v>85</v>
      </c>
      <c r="D86" s="62">
        <v>0</v>
      </c>
      <c r="E86" s="59" t="s">
        <v>85</v>
      </c>
      <c r="F86" s="63">
        <v>0</v>
      </c>
      <c r="G86" s="69">
        <f t="shared" si="1"/>
        <v>0</v>
      </c>
      <c r="H86" s="153"/>
      <c r="I86" s="56"/>
      <c r="J86" s="37"/>
      <c r="K86" s="37"/>
      <c r="L86" s="37"/>
      <c r="M86" s="37"/>
    </row>
    <row r="87" spans="1:13">
      <c r="A87" s="27"/>
      <c r="B87" s="82" t="s">
        <v>85</v>
      </c>
      <c r="C87" s="66" t="s">
        <v>85</v>
      </c>
      <c r="D87" s="83">
        <v>0</v>
      </c>
      <c r="E87" s="64" t="s">
        <v>85</v>
      </c>
      <c r="F87" s="68">
        <v>0</v>
      </c>
      <c r="G87" s="69">
        <f t="shared" si="1"/>
        <v>0</v>
      </c>
      <c r="H87" s="153"/>
      <c r="I87" s="56"/>
      <c r="J87" s="37"/>
      <c r="K87" s="37"/>
      <c r="L87" s="37"/>
      <c r="M87" s="37"/>
    </row>
    <row r="88" spans="1:13">
      <c r="A88" s="59"/>
      <c r="B88" s="60" t="s">
        <v>85</v>
      </c>
      <c r="C88" s="61" t="s">
        <v>85</v>
      </c>
      <c r="D88" s="62">
        <v>0</v>
      </c>
      <c r="E88" s="59" t="s">
        <v>85</v>
      </c>
      <c r="F88" s="63">
        <v>0</v>
      </c>
      <c r="G88" s="69">
        <f t="shared" si="1"/>
        <v>0</v>
      </c>
      <c r="H88" s="153"/>
      <c r="I88" s="56"/>
      <c r="J88" s="37"/>
      <c r="K88" s="37"/>
      <c r="L88" s="37"/>
      <c r="M88" s="37"/>
    </row>
    <row r="89" spans="1:13">
      <c r="A89" s="64"/>
      <c r="B89" s="65" t="s">
        <v>85</v>
      </c>
      <c r="C89" s="66" t="s">
        <v>85</v>
      </c>
      <c r="D89" s="67">
        <v>0</v>
      </c>
      <c r="E89" s="64" t="s">
        <v>85</v>
      </c>
      <c r="F89" s="68">
        <v>0</v>
      </c>
      <c r="G89" s="69">
        <f t="shared" si="1"/>
        <v>0</v>
      </c>
      <c r="H89" s="153"/>
      <c r="I89" s="56"/>
      <c r="J89" s="37"/>
      <c r="K89" s="37"/>
      <c r="L89" s="37"/>
      <c r="M89" s="37"/>
    </row>
    <row r="90" spans="1:13">
      <c r="A90" s="59"/>
      <c r="B90" s="60" t="s">
        <v>85</v>
      </c>
      <c r="C90" s="61" t="s">
        <v>85</v>
      </c>
      <c r="D90" s="71">
        <v>0</v>
      </c>
      <c r="E90" s="59" t="s">
        <v>85</v>
      </c>
      <c r="F90" s="72">
        <v>0</v>
      </c>
      <c r="G90" s="69">
        <f t="shared" si="1"/>
        <v>0</v>
      </c>
      <c r="H90" s="153"/>
      <c r="I90" s="56"/>
      <c r="J90" s="37"/>
      <c r="K90" s="37"/>
      <c r="L90" s="37"/>
      <c r="M90" s="37"/>
    </row>
    <row r="91" spans="1:13">
      <c r="A91" s="64"/>
      <c r="B91" s="65" t="s">
        <v>85</v>
      </c>
      <c r="C91" s="66" t="s">
        <v>85</v>
      </c>
      <c r="D91" s="73">
        <v>0</v>
      </c>
      <c r="E91" s="64" t="s">
        <v>85</v>
      </c>
      <c r="F91" s="68">
        <v>0</v>
      </c>
      <c r="G91" s="69">
        <f t="shared" si="1"/>
        <v>0</v>
      </c>
      <c r="H91" s="153"/>
      <c r="I91" s="56"/>
      <c r="J91" s="37"/>
      <c r="K91" s="37"/>
      <c r="L91" s="37"/>
      <c r="M91" s="37"/>
    </row>
    <row r="92" spans="1:13">
      <c r="A92" s="59"/>
      <c r="B92" s="60" t="s">
        <v>85</v>
      </c>
      <c r="C92" s="61" t="s">
        <v>85</v>
      </c>
      <c r="D92" s="71">
        <v>0</v>
      </c>
      <c r="E92" s="59" t="s">
        <v>85</v>
      </c>
      <c r="F92" s="63">
        <v>0</v>
      </c>
      <c r="G92" s="69">
        <f t="shared" si="1"/>
        <v>0</v>
      </c>
      <c r="H92" s="153"/>
      <c r="I92" s="56"/>
      <c r="J92" s="37"/>
      <c r="K92" s="37"/>
      <c r="L92" s="37"/>
      <c r="M92" s="37"/>
    </row>
    <row r="93" spans="1:13">
      <c r="A93" s="64"/>
      <c r="B93" s="65" t="s">
        <v>85</v>
      </c>
      <c r="C93" s="66" t="s">
        <v>85</v>
      </c>
      <c r="D93" s="73">
        <v>0</v>
      </c>
      <c r="E93" s="64" t="s">
        <v>85</v>
      </c>
      <c r="F93" s="68">
        <v>0</v>
      </c>
      <c r="G93" s="69">
        <f t="shared" si="1"/>
        <v>0</v>
      </c>
      <c r="H93" s="153"/>
      <c r="I93" s="56"/>
      <c r="J93" s="37"/>
      <c r="K93" s="37"/>
      <c r="L93" s="37"/>
      <c r="M93" s="37"/>
    </row>
    <row r="94" spans="1:13">
      <c r="A94" s="59"/>
      <c r="B94" s="74" t="s">
        <v>85</v>
      </c>
      <c r="C94" s="61" t="s">
        <v>85</v>
      </c>
      <c r="D94" s="71">
        <v>0</v>
      </c>
      <c r="E94" s="59" t="s">
        <v>85</v>
      </c>
      <c r="F94" s="63">
        <v>0</v>
      </c>
      <c r="G94" s="69">
        <f t="shared" si="1"/>
        <v>0</v>
      </c>
      <c r="H94" s="153"/>
      <c r="I94" s="56"/>
      <c r="J94" s="37"/>
      <c r="K94" s="37"/>
      <c r="L94" s="37"/>
      <c r="M94" s="37"/>
    </row>
    <row r="95" spans="1:13">
      <c r="A95" s="64"/>
      <c r="B95" s="76" t="s">
        <v>85</v>
      </c>
      <c r="C95" s="66" t="s">
        <v>85</v>
      </c>
      <c r="D95" s="73">
        <v>0</v>
      </c>
      <c r="E95" s="64" t="s">
        <v>85</v>
      </c>
      <c r="F95" s="68">
        <v>0</v>
      </c>
      <c r="G95" s="69">
        <f t="shared" si="1"/>
        <v>0</v>
      </c>
      <c r="H95" s="153"/>
      <c r="I95" s="56"/>
      <c r="J95" s="37"/>
      <c r="K95" s="37"/>
      <c r="L95" s="37"/>
      <c r="M95" s="37"/>
    </row>
    <row r="96" spans="1:13">
      <c r="A96" s="59"/>
      <c r="B96" s="74" t="s">
        <v>85</v>
      </c>
      <c r="C96" s="61" t="s">
        <v>85</v>
      </c>
      <c r="D96" s="71">
        <v>0</v>
      </c>
      <c r="E96" s="59" t="s">
        <v>85</v>
      </c>
      <c r="F96" s="63">
        <v>0</v>
      </c>
      <c r="G96" s="69">
        <f t="shared" si="1"/>
        <v>0</v>
      </c>
      <c r="H96" s="153"/>
      <c r="I96" s="56"/>
      <c r="J96" s="37"/>
      <c r="K96" s="37"/>
      <c r="L96" s="37"/>
      <c r="M96" s="37"/>
    </row>
    <row r="97" spans="1:13">
      <c r="A97" s="64" t="s">
        <v>85</v>
      </c>
      <c r="B97" s="76" t="s">
        <v>85</v>
      </c>
      <c r="C97" s="66" t="s">
        <v>85</v>
      </c>
      <c r="D97" s="73">
        <v>0</v>
      </c>
      <c r="E97" s="64" t="s">
        <v>85</v>
      </c>
      <c r="F97" s="68">
        <v>0</v>
      </c>
      <c r="G97" s="69">
        <f t="shared" si="1"/>
        <v>0</v>
      </c>
      <c r="H97" s="153"/>
      <c r="I97" s="56"/>
      <c r="J97" s="37"/>
      <c r="K97" s="37"/>
      <c r="L97" s="37"/>
      <c r="M97" s="37"/>
    </row>
    <row r="98" spans="1:13">
      <c r="A98" s="59"/>
      <c r="B98" s="74" t="s">
        <v>85</v>
      </c>
      <c r="C98" s="61" t="s">
        <v>85</v>
      </c>
      <c r="D98" s="71">
        <v>0</v>
      </c>
      <c r="E98" s="59" t="s">
        <v>85</v>
      </c>
      <c r="F98" s="63">
        <v>0</v>
      </c>
      <c r="G98" s="69">
        <f t="shared" si="1"/>
        <v>0</v>
      </c>
      <c r="H98" s="153"/>
      <c r="I98" s="56"/>
      <c r="J98" s="37"/>
      <c r="K98" s="37"/>
      <c r="L98" s="37"/>
      <c r="M98" s="37"/>
    </row>
    <row r="99" spans="1:13">
      <c r="A99" s="64"/>
      <c r="B99" s="76" t="s">
        <v>85</v>
      </c>
      <c r="C99" s="66" t="s">
        <v>85</v>
      </c>
      <c r="D99" s="73">
        <v>0</v>
      </c>
      <c r="E99" s="64" t="s">
        <v>85</v>
      </c>
      <c r="F99" s="68">
        <v>0</v>
      </c>
      <c r="G99" s="69">
        <f t="shared" si="1"/>
        <v>0</v>
      </c>
      <c r="H99" s="153"/>
      <c r="I99" s="56"/>
      <c r="J99" s="37"/>
      <c r="K99" s="37"/>
      <c r="L99" s="37"/>
      <c r="M99" s="37"/>
    </row>
    <row r="100" spans="1:13">
      <c r="A100" s="59"/>
      <c r="B100" s="74" t="s">
        <v>85</v>
      </c>
      <c r="C100" s="61" t="s">
        <v>85</v>
      </c>
      <c r="D100" s="71">
        <v>0</v>
      </c>
      <c r="E100" s="59" t="s">
        <v>85</v>
      </c>
      <c r="F100" s="63">
        <v>0</v>
      </c>
      <c r="G100" s="69">
        <f t="shared" si="1"/>
        <v>0</v>
      </c>
      <c r="H100" s="153"/>
      <c r="I100" s="56"/>
      <c r="J100" s="37"/>
      <c r="K100" s="37"/>
      <c r="L100" s="37"/>
      <c r="M100" s="37"/>
    </row>
    <row r="101" spans="1:13">
      <c r="A101" s="64"/>
      <c r="B101" s="76" t="s">
        <v>85</v>
      </c>
      <c r="C101" s="66" t="s">
        <v>85</v>
      </c>
      <c r="D101" s="73">
        <v>0</v>
      </c>
      <c r="E101" s="64" t="s">
        <v>85</v>
      </c>
      <c r="F101" s="68">
        <v>0</v>
      </c>
      <c r="G101" s="69">
        <f t="shared" ref="G101:G140" si="2">IF(AND(ISBLANK(E101),ISBLANK(F101)),"",G100-D101+F101)</f>
        <v>0</v>
      </c>
      <c r="H101" s="153"/>
      <c r="I101" s="56"/>
      <c r="J101" s="37"/>
      <c r="K101" s="37"/>
      <c r="L101" s="37"/>
      <c r="M101" s="37"/>
    </row>
    <row r="102" spans="1:13">
      <c r="A102" s="59"/>
      <c r="B102" s="74" t="s">
        <v>85</v>
      </c>
      <c r="C102" s="61" t="s">
        <v>85</v>
      </c>
      <c r="D102" s="71">
        <v>0</v>
      </c>
      <c r="E102" s="59" t="s">
        <v>85</v>
      </c>
      <c r="F102" s="63">
        <v>0</v>
      </c>
      <c r="G102" s="69">
        <f t="shared" si="2"/>
        <v>0</v>
      </c>
      <c r="H102" s="153"/>
      <c r="I102" s="56"/>
      <c r="J102" s="37"/>
      <c r="K102" s="37"/>
      <c r="L102" s="37"/>
      <c r="M102" s="37"/>
    </row>
    <row r="103" spans="1:13">
      <c r="A103" s="64"/>
      <c r="B103" s="76" t="s">
        <v>85</v>
      </c>
      <c r="C103" s="66" t="s">
        <v>85</v>
      </c>
      <c r="D103" s="73">
        <v>0</v>
      </c>
      <c r="E103" s="64" t="s">
        <v>85</v>
      </c>
      <c r="F103" s="68">
        <v>0</v>
      </c>
      <c r="G103" s="69">
        <f t="shared" si="2"/>
        <v>0</v>
      </c>
      <c r="H103" s="153"/>
      <c r="I103" s="56"/>
      <c r="J103" s="37"/>
      <c r="K103" s="37"/>
      <c r="L103" s="37"/>
      <c r="M103" s="37"/>
    </row>
    <row r="104" spans="1:13">
      <c r="A104" s="59"/>
      <c r="B104" s="74" t="s">
        <v>85</v>
      </c>
      <c r="C104" s="61" t="s">
        <v>85</v>
      </c>
      <c r="D104" s="71">
        <v>0</v>
      </c>
      <c r="E104" s="59" t="s">
        <v>85</v>
      </c>
      <c r="F104" s="63">
        <v>0</v>
      </c>
      <c r="G104" s="69">
        <f t="shared" si="2"/>
        <v>0</v>
      </c>
      <c r="H104" s="153"/>
      <c r="I104" s="56"/>
      <c r="J104" s="37"/>
      <c r="K104" s="37"/>
      <c r="L104" s="37"/>
      <c r="M104" s="37"/>
    </row>
    <row r="105" spans="1:13">
      <c r="A105" s="64"/>
      <c r="B105" s="76" t="s">
        <v>85</v>
      </c>
      <c r="C105" s="66" t="s">
        <v>85</v>
      </c>
      <c r="D105" s="73">
        <v>0</v>
      </c>
      <c r="E105" s="64" t="s">
        <v>85</v>
      </c>
      <c r="F105" s="68">
        <v>0</v>
      </c>
      <c r="G105" s="69">
        <f t="shared" si="2"/>
        <v>0</v>
      </c>
      <c r="H105" s="153"/>
      <c r="I105" s="56"/>
      <c r="J105" s="37"/>
      <c r="K105" s="37"/>
      <c r="L105" s="37"/>
      <c r="M105" s="37"/>
    </row>
    <row r="106" spans="1:13">
      <c r="A106" s="59"/>
      <c r="B106" s="74" t="s">
        <v>85</v>
      </c>
      <c r="C106" s="61" t="s">
        <v>85</v>
      </c>
      <c r="D106" s="71">
        <v>0</v>
      </c>
      <c r="E106" s="59" t="s">
        <v>85</v>
      </c>
      <c r="F106" s="63">
        <v>0</v>
      </c>
      <c r="G106" s="69">
        <f t="shared" si="2"/>
        <v>0</v>
      </c>
      <c r="H106" s="153"/>
      <c r="I106" s="56"/>
      <c r="J106" s="37"/>
      <c r="K106" s="37"/>
      <c r="L106" s="37"/>
      <c r="M106" s="37"/>
    </row>
    <row r="107" spans="1:13">
      <c r="A107" s="64"/>
      <c r="B107" s="76" t="s">
        <v>85</v>
      </c>
      <c r="C107" s="66" t="s">
        <v>85</v>
      </c>
      <c r="D107" s="73">
        <v>0</v>
      </c>
      <c r="E107" s="64" t="s">
        <v>85</v>
      </c>
      <c r="F107" s="68">
        <v>0</v>
      </c>
      <c r="G107" s="69">
        <f t="shared" si="2"/>
        <v>0</v>
      </c>
      <c r="H107" s="153"/>
      <c r="I107" s="56"/>
      <c r="J107" s="37"/>
      <c r="K107" s="37"/>
      <c r="L107" s="37"/>
      <c r="M107" s="37"/>
    </row>
    <row r="108" spans="1:13">
      <c r="A108" s="59"/>
      <c r="B108" s="74" t="s">
        <v>85</v>
      </c>
      <c r="C108" s="61" t="s">
        <v>85</v>
      </c>
      <c r="D108" s="71">
        <v>0</v>
      </c>
      <c r="E108" s="59" t="s">
        <v>85</v>
      </c>
      <c r="F108" s="63">
        <v>0</v>
      </c>
      <c r="G108" s="69">
        <f t="shared" si="2"/>
        <v>0</v>
      </c>
      <c r="H108" s="153"/>
    </row>
    <row r="109" spans="1:13">
      <c r="A109" s="64"/>
      <c r="B109" s="76" t="s">
        <v>85</v>
      </c>
      <c r="C109" s="66" t="s">
        <v>85</v>
      </c>
      <c r="D109" s="73">
        <v>0</v>
      </c>
      <c r="E109" s="64" t="s">
        <v>85</v>
      </c>
      <c r="F109" s="68">
        <v>0</v>
      </c>
      <c r="G109" s="69">
        <f t="shared" si="2"/>
        <v>0</v>
      </c>
      <c r="H109" s="153"/>
    </row>
    <row r="110" spans="1:13">
      <c r="A110" s="59"/>
      <c r="B110" s="74" t="s">
        <v>85</v>
      </c>
      <c r="C110" s="61" t="s">
        <v>85</v>
      </c>
      <c r="D110" s="71">
        <v>0</v>
      </c>
      <c r="E110" s="59" t="s">
        <v>85</v>
      </c>
      <c r="F110" s="63">
        <v>0</v>
      </c>
      <c r="G110" s="69">
        <f t="shared" si="2"/>
        <v>0</v>
      </c>
      <c r="H110" s="153"/>
    </row>
    <row r="111" spans="1:13">
      <c r="A111" s="64"/>
      <c r="B111" s="76" t="s">
        <v>85</v>
      </c>
      <c r="C111" s="66" t="s">
        <v>85</v>
      </c>
      <c r="D111" s="78">
        <v>0</v>
      </c>
      <c r="E111" s="64" t="s">
        <v>85</v>
      </c>
      <c r="F111" s="79">
        <v>0</v>
      </c>
      <c r="G111" s="69">
        <f t="shared" si="2"/>
        <v>0</v>
      </c>
      <c r="H111" s="153"/>
    </row>
    <row r="112" spans="1:13">
      <c r="A112" s="80" t="s">
        <v>85</v>
      </c>
      <c r="B112" s="60" t="s">
        <v>85</v>
      </c>
      <c r="C112" s="61" t="s">
        <v>85</v>
      </c>
      <c r="D112" s="62">
        <v>0</v>
      </c>
      <c r="E112" s="59" t="s">
        <v>85</v>
      </c>
      <c r="F112" s="63">
        <v>0</v>
      </c>
      <c r="G112" s="69">
        <f t="shared" si="2"/>
        <v>0</v>
      </c>
      <c r="H112" s="153"/>
    </row>
    <row r="113" spans="1:8">
      <c r="A113" s="81" t="s">
        <v>85</v>
      </c>
      <c r="B113" s="82" t="s">
        <v>85</v>
      </c>
      <c r="C113" s="66" t="s">
        <v>85</v>
      </c>
      <c r="D113" s="83">
        <v>0</v>
      </c>
      <c r="E113" s="64" t="s">
        <v>85</v>
      </c>
      <c r="F113" s="68">
        <v>0</v>
      </c>
      <c r="G113" s="69">
        <f t="shared" si="2"/>
        <v>0</v>
      </c>
      <c r="H113" s="153"/>
    </row>
    <row r="114" spans="1:8">
      <c r="A114" s="59" t="s">
        <v>85</v>
      </c>
      <c r="B114" s="60" t="s">
        <v>85</v>
      </c>
      <c r="C114" s="61" t="s">
        <v>85</v>
      </c>
      <c r="D114" s="62">
        <v>0</v>
      </c>
      <c r="E114" s="59" t="s">
        <v>85</v>
      </c>
      <c r="F114" s="63">
        <v>0</v>
      </c>
      <c r="G114" s="69">
        <f t="shared" si="2"/>
        <v>0</v>
      </c>
      <c r="H114" s="153"/>
    </row>
    <row r="115" spans="1:8">
      <c r="A115" s="27"/>
      <c r="B115" s="82" t="s">
        <v>85</v>
      </c>
      <c r="C115" s="66" t="s">
        <v>85</v>
      </c>
      <c r="D115" s="83">
        <v>0</v>
      </c>
      <c r="E115" s="64" t="s">
        <v>85</v>
      </c>
      <c r="F115" s="68">
        <v>0</v>
      </c>
      <c r="G115" s="69">
        <f t="shared" si="2"/>
        <v>0</v>
      </c>
      <c r="H115" s="153"/>
    </row>
    <row r="116" spans="1:8">
      <c r="A116" s="59"/>
      <c r="B116" s="60" t="s">
        <v>85</v>
      </c>
      <c r="C116" s="61" t="s">
        <v>85</v>
      </c>
      <c r="D116" s="62">
        <v>0</v>
      </c>
      <c r="E116" s="59" t="s">
        <v>85</v>
      </c>
      <c r="F116" s="63">
        <v>0</v>
      </c>
      <c r="G116" s="69">
        <f t="shared" si="2"/>
        <v>0</v>
      </c>
      <c r="H116" s="153"/>
    </row>
    <row r="117" spans="1:8">
      <c r="A117" s="64"/>
      <c r="B117" s="65" t="s">
        <v>85</v>
      </c>
      <c r="C117" s="66" t="s">
        <v>85</v>
      </c>
      <c r="D117" s="67">
        <v>0</v>
      </c>
      <c r="E117" s="64" t="s">
        <v>85</v>
      </c>
      <c r="F117" s="68">
        <v>0</v>
      </c>
      <c r="G117" s="69">
        <f t="shared" si="2"/>
        <v>0</v>
      </c>
      <c r="H117" s="153"/>
    </row>
    <row r="118" spans="1:8">
      <c r="A118" s="59"/>
      <c r="B118" s="60" t="s">
        <v>85</v>
      </c>
      <c r="C118" s="61" t="s">
        <v>85</v>
      </c>
      <c r="D118" s="71">
        <v>0</v>
      </c>
      <c r="E118" s="59" t="s">
        <v>85</v>
      </c>
      <c r="F118" s="72">
        <v>0</v>
      </c>
      <c r="G118" s="69">
        <f t="shared" si="2"/>
        <v>0</v>
      </c>
      <c r="H118" s="153"/>
    </row>
    <row r="119" spans="1:8">
      <c r="A119" s="64"/>
      <c r="B119" s="65" t="s">
        <v>85</v>
      </c>
      <c r="C119" s="66" t="s">
        <v>85</v>
      </c>
      <c r="D119" s="73">
        <v>0</v>
      </c>
      <c r="E119" s="64" t="s">
        <v>85</v>
      </c>
      <c r="F119" s="68">
        <v>0</v>
      </c>
      <c r="G119" s="69">
        <f t="shared" si="2"/>
        <v>0</v>
      </c>
      <c r="H119" s="153"/>
    </row>
    <row r="120" spans="1:8">
      <c r="A120" s="59"/>
      <c r="B120" s="60" t="s">
        <v>85</v>
      </c>
      <c r="C120" s="61" t="s">
        <v>85</v>
      </c>
      <c r="D120" s="71">
        <v>0</v>
      </c>
      <c r="E120" s="59" t="s">
        <v>85</v>
      </c>
      <c r="F120" s="63">
        <v>0</v>
      </c>
      <c r="G120" s="69">
        <f t="shared" si="2"/>
        <v>0</v>
      </c>
      <c r="H120" s="153"/>
    </row>
    <row r="121" spans="1:8">
      <c r="A121" s="64"/>
      <c r="B121" s="65" t="s">
        <v>85</v>
      </c>
      <c r="C121" s="66" t="s">
        <v>85</v>
      </c>
      <c r="D121" s="73">
        <v>0</v>
      </c>
      <c r="E121" s="64" t="s">
        <v>85</v>
      </c>
      <c r="F121" s="68">
        <v>0</v>
      </c>
      <c r="G121" s="69">
        <f t="shared" si="2"/>
        <v>0</v>
      </c>
      <c r="H121" s="153"/>
    </row>
    <row r="122" spans="1:8">
      <c r="A122" s="59"/>
      <c r="B122" s="74" t="s">
        <v>85</v>
      </c>
      <c r="C122" s="61" t="s">
        <v>85</v>
      </c>
      <c r="D122" s="71">
        <v>0</v>
      </c>
      <c r="E122" s="59" t="s">
        <v>85</v>
      </c>
      <c r="F122" s="63">
        <v>0</v>
      </c>
      <c r="G122" s="69">
        <f t="shared" si="2"/>
        <v>0</v>
      </c>
      <c r="H122" s="153"/>
    </row>
    <row r="123" spans="1:8">
      <c r="A123" s="64"/>
      <c r="B123" s="76" t="s">
        <v>85</v>
      </c>
      <c r="C123" s="66" t="s">
        <v>85</v>
      </c>
      <c r="D123" s="73">
        <v>0</v>
      </c>
      <c r="E123" s="64" t="s">
        <v>85</v>
      </c>
      <c r="F123" s="68">
        <v>0</v>
      </c>
      <c r="G123" s="69">
        <f t="shared" si="2"/>
        <v>0</v>
      </c>
      <c r="H123" s="153"/>
    </row>
    <row r="124" spans="1:8">
      <c r="A124" s="59"/>
      <c r="B124" s="74" t="s">
        <v>85</v>
      </c>
      <c r="C124" s="61" t="s">
        <v>85</v>
      </c>
      <c r="D124" s="71">
        <v>0</v>
      </c>
      <c r="E124" s="59" t="s">
        <v>85</v>
      </c>
      <c r="F124" s="63">
        <v>0</v>
      </c>
      <c r="G124" s="69">
        <f t="shared" si="2"/>
        <v>0</v>
      </c>
      <c r="H124" s="153"/>
    </row>
    <row r="125" spans="1:8">
      <c r="A125" s="64" t="s">
        <v>85</v>
      </c>
      <c r="B125" s="76" t="s">
        <v>85</v>
      </c>
      <c r="C125" s="66" t="s">
        <v>85</v>
      </c>
      <c r="D125" s="73">
        <v>0</v>
      </c>
      <c r="E125" s="64" t="s">
        <v>85</v>
      </c>
      <c r="F125" s="68">
        <v>0</v>
      </c>
      <c r="G125" s="69">
        <f t="shared" si="2"/>
        <v>0</v>
      </c>
      <c r="H125" s="153"/>
    </row>
    <row r="126" spans="1:8">
      <c r="A126" s="59" t="s">
        <v>85</v>
      </c>
      <c r="B126" s="74" t="s">
        <v>85</v>
      </c>
      <c r="C126" s="61" t="s">
        <v>85</v>
      </c>
      <c r="D126" s="71">
        <v>0</v>
      </c>
      <c r="E126" s="59" t="s">
        <v>85</v>
      </c>
      <c r="F126" s="63">
        <v>0</v>
      </c>
      <c r="G126" s="69">
        <f t="shared" si="2"/>
        <v>0</v>
      </c>
      <c r="H126" s="153"/>
    </row>
    <row r="127" spans="1:8">
      <c r="A127" s="64"/>
      <c r="B127" s="76" t="s">
        <v>85</v>
      </c>
      <c r="C127" s="66" t="s">
        <v>85</v>
      </c>
      <c r="D127" s="73">
        <v>0</v>
      </c>
      <c r="E127" s="64" t="s">
        <v>85</v>
      </c>
      <c r="F127" s="68">
        <v>0</v>
      </c>
      <c r="G127" s="69">
        <f t="shared" si="2"/>
        <v>0</v>
      </c>
      <c r="H127" s="153"/>
    </row>
    <row r="128" spans="1:8">
      <c r="A128" s="59"/>
      <c r="B128" s="74" t="s">
        <v>85</v>
      </c>
      <c r="C128" s="61" t="s">
        <v>85</v>
      </c>
      <c r="D128" s="71">
        <v>0</v>
      </c>
      <c r="E128" s="59" t="s">
        <v>85</v>
      </c>
      <c r="F128" s="63">
        <v>0</v>
      </c>
      <c r="G128" s="69">
        <f t="shared" si="2"/>
        <v>0</v>
      </c>
      <c r="H128" s="153"/>
    </row>
    <row r="129" spans="1:20">
      <c r="A129" s="64"/>
      <c r="B129" s="76" t="s">
        <v>85</v>
      </c>
      <c r="C129" s="66" t="s">
        <v>85</v>
      </c>
      <c r="D129" s="73">
        <v>0</v>
      </c>
      <c r="E129" s="64" t="s">
        <v>85</v>
      </c>
      <c r="F129" s="68">
        <v>0</v>
      </c>
      <c r="G129" s="69">
        <f t="shared" si="2"/>
        <v>0</v>
      </c>
      <c r="H129" s="153"/>
    </row>
    <row r="130" spans="1:20">
      <c r="A130" s="59"/>
      <c r="B130" s="74" t="s">
        <v>85</v>
      </c>
      <c r="C130" s="61" t="s">
        <v>85</v>
      </c>
      <c r="D130" s="71">
        <v>0</v>
      </c>
      <c r="E130" s="59" t="s">
        <v>85</v>
      </c>
      <c r="F130" s="63">
        <v>0</v>
      </c>
      <c r="G130" s="69">
        <f t="shared" si="2"/>
        <v>0</v>
      </c>
      <c r="H130" s="153"/>
    </row>
    <row r="131" spans="1:20">
      <c r="A131" s="64"/>
      <c r="B131" s="76" t="s">
        <v>85</v>
      </c>
      <c r="C131" s="66" t="s">
        <v>85</v>
      </c>
      <c r="D131" s="73">
        <v>0</v>
      </c>
      <c r="E131" s="64" t="s">
        <v>85</v>
      </c>
      <c r="F131" s="68">
        <v>0</v>
      </c>
      <c r="G131" s="69">
        <f t="shared" si="2"/>
        <v>0</v>
      </c>
      <c r="H131" s="153"/>
    </row>
    <row r="132" spans="1:20">
      <c r="A132" s="59"/>
      <c r="B132" s="74" t="s">
        <v>85</v>
      </c>
      <c r="C132" s="61" t="s">
        <v>85</v>
      </c>
      <c r="D132" s="71">
        <v>0</v>
      </c>
      <c r="E132" s="59" t="s">
        <v>85</v>
      </c>
      <c r="F132" s="63">
        <v>0</v>
      </c>
      <c r="G132" s="69">
        <f t="shared" si="2"/>
        <v>0</v>
      </c>
      <c r="H132" s="153"/>
    </row>
    <row r="133" spans="1:20">
      <c r="A133" s="64"/>
      <c r="B133" s="76" t="s">
        <v>85</v>
      </c>
      <c r="C133" s="66" t="s">
        <v>85</v>
      </c>
      <c r="D133" s="73">
        <v>0</v>
      </c>
      <c r="E133" s="64" t="s">
        <v>85</v>
      </c>
      <c r="F133" s="68">
        <v>0</v>
      </c>
      <c r="G133" s="69">
        <f t="shared" si="2"/>
        <v>0</v>
      </c>
      <c r="H133" s="153"/>
    </row>
    <row r="134" spans="1:20">
      <c r="A134" s="59" t="s">
        <v>85</v>
      </c>
      <c r="B134" s="74" t="s">
        <v>85</v>
      </c>
      <c r="C134" s="61" t="s">
        <v>85</v>
      </c>
      <c r="D134" s="71">
        <v>0</v>
      </c>
      <c r="E134" s="59" t="s">
        <v>85</v>
      </c>
      <c r="F134" s="63">
        <v>0</v>
      </c>
      <c r="G134" s="69">
        <f t="shared" si="2"/>
        <v>0</v>
      </c>
      <c r="H134" s="153"/>
    </row>
    <row r="135" spans="1:20">
      <c r="A135" s="64"/>
      <c r="B135" s="76" t="s">
        <v>85</v>
      </c>
      <c r="C135" s="66" t="s">
        <v>85</v>
      </c>
      <c r="D135" s="73">
        <v>0</v>
      </c>
      <c r="E135" s="64" t="s">
        <v>85</v>
      </c>
      <c r="F135" s="68">
        <v>0</v>
      </c>
      <c r="G135" s="69">
        <f t="shared" si="2"/>
        <v>0</v>
      </c>
      <c r="H135" s="153"/>
    </row>
    <row r="136" spans="1:20">
      <c r="A136" s="59"/>
      <c r="B136" s="74" t="s">
        <v>85</v>
      </c>
      <c r="C136" s="61" t="s">
        <v>85</v>
      </c>
      <c r="D136" s="71">
        <v>0</v>
      </c>
      <c r="E136" s="59" t="s">
        <v>85</v>
      </c>
      <c r="F136" s="63">
        <v>0</v>
      </c>
      <c r="G136" s="69">
        <f t="shared" si="2"/>
        <v>0</v>
      </c>
      <c r="H136" s="153"/>
    </row>
    <row r="137" spans="1:20">
      <c r="A137" s="64"/>
      <c r="B137" s="76" t="s">
        <v>85</v>
      </c>
      <c r="C137" s="66" t="s">
        <v>85</v>
      </c>
      <c r="D137" s="73">
        <v>0</v>
      </c>
      <c r="E137" s="64" t="s">
        <v>85</v>
      </c>
      <c r="F137" s="68">
        <v>0</v>
      </c>
      <c r="G137" s="69">
        <f t="shared" si="2"/>
        <v>0</v>
      </c>
      <c r="H137" s="153"/>
    </row>
    <row r="138" spans="1:20">
      <c r="A138" s="59"/>
      <c r="B138" s="74" t="s">
        <v>85</v>
      </c>
      <c r="C138" s="61" t="s">
        <v>85</v>
      </c>
      <c r="D138" s="71">
        <v>0</v>
      </c>
      <c r="E138" s="59" t="s">
        <v>85</v>
      </c>
      <c r="F138" s="63">
        <v>0</v>
      </c>
      <c r="G138" s="69">
        <f t="shared" si="2"/>
        <v>0</v>
      </c>
      <c r="H138" s="153"/>
    </row>
    <row r="139" spans="1:20">
      <c r="A139" s="64"/>
      <c r="B139" s="76" t="s">
        <v>85</v>
      </c>
      <c r="C139" s="66" t="s">
        <v>85</v>
      </c>
      <c r="D139" s="73">
        <v>0</v>
      </c>
      <c r="E139" s="64" t="s">
        <v>85</v>
      </c>
      <c r="F139" s="68">
        <v>0</v>
      </c>
      <c r="G139" s="69">
        <f t="shared" si="2"/>
        <v>0</v>
      </c>
      <c r="H139" s="153"/>
    </row>
    <row r="140" spans="1:20">
      <c r="A140" s="59"/>
      <c r="B140" s="74" t="s">
        <v>85</v>
      </c>
      <c r="C140" s="61" t="s">
        <v>85</v>
      </c>
      <c r="D140" s="90">
        <v>0</v>
      </c>
      <c r="E140" s="59" t="s">
        <v>85</v>
      </c>
      <c r="F140" s="141">
        <v>0</v>
      </c>
      <c r="G140" s="69">
        <f t="shared" si="2"/>
        <v>0</v>
      </c>
      <c r="H140" s="153"/>
    </row>
    <row r="141" spans="1:20" s="2" customFormat="1">
      <c r="A141" s="33"/>
      <c r="B141" s="34" t="s">
        <v>85</v>
      </c>
      <c r="C141" s="35" t="s">
        <v>11</v>
      </c>
      <c r="D141" s="121">
        <f>SUMIF($E:$E,"E",D:D)</f>
        <v>0</v>
      </c>
      <c r="E141" s="33" t="s">
        <v>85</v>
      </c>
      <c r="F141" s="121">
        <f>SUMIF($E:$E,"E",F:F)</f>
        <v>0</v>
      </c>
      <c r="G141" s="69" t="s">
        <v>85</v>
      </c>
      <c r="H141" s="153"/>
      <c r="J141" s="3"/>
      <c r="K141" s="3"/>
      <c r="L141" s="3"/>
      <c r="M141" s="3"/>
      <c r="N141" s="3"/>
      <c r="O141" s="3"/>
      <c r="P141" s="3"/>
      <c r="Q141" s="3"/>
      <c r="R141" s="3"/>
      <c r="S141" s="3"/>
      <c r="T141" s="3"/>
    </row>
    <row r="142" spans="1:20" s="2" customFormat="1">
      <c r="A142" s="86"/>
      <c r="B142" s="87"/>
      <c r="C142" s="88" t="s">
        <v>14</v>
      </c>
      <c r="D142" s="89">
        <f>SUMIF($E:$E,"C",D:D)</f>
        <v>0</v>
      </c>
      <c r="E142" s="86"/>
      <c r="F142" s="89">
        <f>SUMIF($E:$E,"C",F:F)</f>
        <v>0</v>
      </c>
      <c r="G142" s="69" t="s">
        <v>85</v>
      </c>
      <c r="H142" s="153"/>
      <c r="J142" s="3"/>
      <c r="K142" s="3"/>
      <c r="L142" s="3"/>
      <c r="M142" s="3"/>
      <c r="N142" s="3"/>
      <c r="O142" s="3"/>
      <c r="P142" s="3"/>
      <c r="Q142" s="3"/>
      <c r="R142" s="3"/>
      <c r="S142" s="3"/>
      <c r="T142" s="3"/>
    </row>
    <row r="143" spans="1:20" s="2" customFormat="1">
      <c r="A143" s="142"/>
      <c r="B143" s="143" t="s">
        <v>85</v>
      </c>
      <c r="C143" s="144" t="s">
        <v>13</v>
      </c>
      <c r="D143" s="145">
        <f>SUMIF($E:$E,"S",D:D)</f>
        <v>0</v>
      </c>
      <c r="E143" s="142"/>
      <c r="F143" s="145">
        <f>SUMIF($E:$E,"S",F:F)</f>
        <v>0</v>
      </c>
      <c r="G143" s="91" t="s">
        <v>85</v>
      </c>
      <c r="H143" s="153"/>
      <c r="J143" s="3"/>
      <c r="K143" s="3"/>
      <c r="L143" s="3"/>
      <c r="M143" s="3"/>
      <c r="N143" s="3"/>
      <c r="O143" s="3"/>
      <c r="P143" s="3"/>
      <c r="Q143" s="3"/>
      <c r="R143" s="3"/>
      <c r="S143" s="3"/>
      <c r="T143" s="3"/>
    </row>
    <row r="144" spans="1:20" s="2" customFormat="1">
      <c r="A144" s="6"/>
      <c r="B144" s="148"/>
      <c r="C144" s="149"/>
      <c r="D144" s="150">
        <f>SUM(D4:D140)</f>
        <v>0</v>
      </c>
      <c r="E144" s="6"/>
      <c r="F144" s="150">
        <f>SUM(F4:F140)</f>
        <v>0</v>
      </c>
      <c r="G144" s="152" t="s">
        <v>85</v>
      </c>
      <c r="H144" s="153"/>
      <c r="J144" s="3"/>
      <c r="K144" s="3"/>
      <c r="L144" s="3"/>
      <c r="M144" s="3"/>
      <c r="N144" s="3"/>
      <c r="O144" s="3"/>
      <c r="P144" s="3"/>
      <c r="Q144" s="3"/>
      <c r="R144" s="3"/>
      <c r="S144" s="3"/>
      <c r="T144" s="3"/>
    </row>
    <row r="145" spans="1:8">
      <c r="A145" s="92"/>
      <c r="B145" s="93"/>
      <c r="C145" s="94"/>
      <c r="D145" s="95"/>
      <c r="E145" s="92"/>
      <c r="F145" s="96"/>
      <c r="G145" s="97"/>
      <c r="H145" s="116"/>
    </row>
    <row r="146" spans="1:8">
      <c r="A146" s="92"/>
      <c r="B146" s="93"/>
      <c r="C146" s="94"/>
      <c r="D146" s="95"/>
      <c r="E146" s="92"/>
      <c r="F146" s="96"/>
      <c r="G146" s="97"/>
    </row>
    <row r="147" spans="1:8">
      <c r="A147" s="92"/>
      <c r="B147" s="93"/>
      <c r="C147" s="94"/>
      <c r="D147" s="95"/>
      <c r="E147" s="92"/>
      <c r="F147" s="96"/>
      <c r="G147" s="97"/>
    </row>
    <row r="148" spans="1:8">
      <c r="A148" s="92"/>
      <c r="B148" s="93"/>
      <c r="C148" s="94"/>
      <c r="D148" s="95"/>
      <c r="E148" s="92"/>
      <c r="F148" s="96"/>
      <c r="G148" s="97"/>
    </row>
    <row r="149" spans="1:8">
      <c r="A149" s="92"/>
      <c r="B149" s="93"/>
      <c r="C149" s="94"/>
      <c r="D149" s="95"/>
      <c r="E149" s="92"/>
      <c r="F149" s="96"/>
      <c r="G149" s="97"/>
    </row>
    <row r="150" spans="1:8">
      <c r="A150" s="92"/>
      <c r="B150" s="93"/>
      <c r="C150" s="94"/>
      <c r="D150" s="95"/>
      <c r="E150" s="92"/>
      <c r="F150" s="96"/>
      <c r="G150" s="97"/>
    </row>
    <row r="151" spans="1:8">
      <c r="A151" s="92"/>
      <c r="B151" s="93"/>
      <c r="C151" s="94"/>
      <c r="D151" s="95"/>
      <c r="E151" s="92"/>
      <c r="F151" s="96"/>
      <c r="G151" s="97"/>
    </row>
    <row r="152" spans="1:8">
      <c r="A152" s="92"/>
      <c r="B152" s="93"/>
      <c r="C152" s="94"/>
      <c r="D152" s="95"/>
      <c r="E152" s="92"/>
      <c r="F152" s="96"/>
      <c r="G152" s="97"/>
    </row>
    <row r="153" spans="1:8">
      <c r="A153" s="92"/>
      <c r="B153" s="93"/>
      <c r="C153" s="94"/>
      <c r="D153" s="95"/>
      <c r="E153" s="92"/>
      <c r="F153" s="96"/>
      <c r="G153" s="97"/>
    </row>
    <row r="154" spans="1:8">
      <c r="A154" s="92"/>
      <c r="B154" s="93"/>
      <c r="C154" s="94"/>
      <c r="D154" s="95"/>
      <c r="E154" s="92"/>
      <c r="F154" s="96"/>
      <c r="G154" s="97"/>
    </row>
    <row r="155" spans="1:8">
      <c r="A155" s="92"/>
      <c r="B155" s="93"/>
      <c r="C155" s="94"/>
      <c r="D155" s="95"/>
      <c r="E155" s="92"/>
      <c r="F155" s="96"/>
      <c r="G155" s="97"/>
    </row>
    <row r="156" spans="1:8">
      <c r="A156" s="92"/>
      <c r="B156" s="93"/>
      <c r="C156" s="94"/>
      <c r="D156" s="95"/>
      <c r="E156" s="92"/>
      <c r="F156" s="96"/>
      <c r="G156" s="97"/>
    </row>
    <row r="157" spans="1:8">
      <c r="A157" s="92"/>
      <c r="B157" s="93"/>
      <c r="C157" s="94"/>
      <c r="D157" s="95"/>
      <c r="E157" s="92"/>
      <c r="F157" s="96"/>
      <c r="G157" s="97"/>
    </row>
    <row r="158" spans="1:8">
      <c r="A158" s="92"/>
      <c r="B158" s="93"/>
      <c r="C158" s="94"/>
      <c r="D158" s="95"/>
      <c r="E158" s="92"/>
      <c r="F158" s="96"/>
      <c r="G158" s="97"/>
    </row>
    <row r="159" spans="1:8">
      <c r="A159" s="92"/>
      <c r="B159" s="93"/>
      <c r="C159" s="94"/>
      <c r="D159" s="95"/>
      <c r="E159" s="92"/>
      <c r="F159" s="96"/>
      <c r="G159" s="97"/>
    </row>
    <row r="160" spans="1:8">
      <c r="A160" s="92"/>
      <c r="B160" s="93"/>
      <c r="C160" s="94"/>
      <c r="D160" s="95"/>
      <c r="E160" s="92"/>
      <c r="F160" s="96"/>
      <c r="G160" s="97"/>
    </row>
    <row r="161" spans="1:7">
      <c r="A161" s="92"/>
      <c r="B161" s="93"/>
      <c r="C161" s="94"/>
      <c r="D161" s="95"/>
      <c r="E161" s="92"/>
      <c r="F161" s="96"/>
      <c r="G161" s="97"/>
    </row>
    <row r="162" spans="1:7">
      <c r="A162" s="92"/>
      <c r="B162" s="93"/>
      <c r="C162" s="94"/>
      <c r="D162" s="95"/>
      <c r="E162" s="92"/>
      <c r="F162" s="96"/>
      <c r="G162" s="97"/>
    </row>
    <row r="163" spans="1:7">
      <c r="A163" s="92"/>
      <c r="B163" s="93"/>
      <c r="C163" s="94"/>
      <c r="D163" s="95"/>
      <c r="E163" s="92"/>
      <c r="F163" s="96"/>
      <c r="G163" s="97"/>
    </row>
    <row r="164" spans="1:7">
      <c r="A164" s="92"/>
      <c r="B164" s="93"/>
      <c r="C164" s="94"/>
      <c r="D164" s="95"/>
      <c r="E164" s="92"/>
      <c r="F164" s="96"/>
      <c r="G164" s="97"/>
    </row>
    <row r="165" spans="1:7">
      <c r="A165" s="92"/>
      <c r="B165" s="93"/>
      <c r="C165" s="94"/>
      <c r="D165" s="95"/>
      <c r="E165" s="92"/>
      <c r="F165" s="96"/>
      <c r="G165" s="97"/>
    </row>
    <row r="166" spans="1:7">
      <c r="A166" s="92"/>
      <c r="B166" s="93"/>
      <c r="C166" s="94"/>
      <c r="D166" s="95"/>
      <c r="E166" s="92"/>
      <c r="F166" s="96"/>
      <c r="G166" s="97"/>
    </row>
    <row r="167" spans="1:7">
      <c r="A167" s="92"/>
      <c r="B167" s="93"/>
      <c r="C167" s="94"/>
      <c r="D167" s="95"/>
      <c r="E167" s="92"/>
      <c r="F167" s="96"/>
      <c r="G167" s="97"/>
    </row>
    <row r="168" spans="1:7">
      <c r="A168" s="92"/>
      <c r="B168" s="93"/>
      <c r="C168" s="94"/>
      <c r="D168" s="95"/>
      <c r="E168" s="92"/>
      <c r="F168" s="96"/>
      <c r="G168" s="97"/>
    </row>
    <row r="169" spans="1:7">
      <c r="A169" s="92"/>
      <c r="B169" s="93"/>
      <c r="C169" s="94"/>
      <c r="D169" s="95"/>
      <c r="E169" s="92"/>
      <c r="F169" s="96"/>
      <c r="G169" s="97"/>
    </row>
    <row r="170" spans="1:7">
      <c r="A170" s="92"/>
      <c r="B170" s="93"/>
      <c r="C170" s="94"/>
      <c r="D170" s="95"/>
      <c r="E170" s="92"/>
      <c r="F170" s="96"/>
      <c r="G170" s="97"/>
    </row>
    <row r="171" spans="1:7">
      <c r="A171" s="92"/>
      <c r="B171" s="93"/>
      <c r="C171" s="94"/>
      <c r="D171" s="95"/>
      <c r="E171" s="92"/>
      <c r="F171" s="96"/>
      <c r="G171" s="97"/>
    </row>
    <row r="172" spans="1:7">
      <c r="A172" s="92"/>
      <c r="B172" s="93"/>
      <c r="C172" s="94"/>
      <c r="D172" s="95"/>
      <c r="E172" s="92"/>
      <c r="F172" s="96"/>
      <c r="G172" s="97"/>
    </row>
    <row r="173" spans="1:7">
      <c r="A173" s="92"/>
      <c r="B173" s="93"/>
      <c r="C173" s="94"/>
      <c r="D173" s="95"/>
      <c r="E173" s="92"/>
      <c r="F173" s="96"/>
      <c r="G173" s="97"/>
    </row>
    <row r="174" spans="1:7">
      <c r="A174" s="92"/>
      <c r="B174" s="93"/>
      <c r="C174" s="94"/>
      <c r="D174" s="95"/>
      <c r="E174" s="92"/>
      <c r="F174" s="96"/>
      <c r="G174" s="97"/>
    </row>
    <row r="175" spans="1:7">
      <c r="A175" s="92"/>
      <c r="B175" s="93"/>
      <c r="C175" s="94"/>
      <c r="D175" s="95"/>
      <c r="E175" s="92"/>
      <c r="F175" s="96"/>
      <c r="G175" s="97"/>
    </row>
    <row r="176" spans="1:7">
      <c r="A176" s="92"/>
      <c r="B176" s="93"/>
      <c r="C176" s="94"/>
      <c r="D176" s="95"/>
      <c r="E176" s="92"/>
      <c r="F176" s="96"/>
      <c r="G176" s="97"/>
    </row>
    <row r="177" spans="1:7">
      <c r="A177" s="92"/>
      <c r="B177" s="93"/>
      <c r="C177" s="94"/>
      <c r="D177" s="95"/>
      <c r="E177" s="92"/>
      <c r="F177" s="96"/>
      <c r="G177" s="97"/>
    </row>
    <row r="178" spans="1:7">
      <c r="A178" s="92"/>
      <c r="B178" s="93"/>
      <c r="C178" s="94"/>
      <c r="D178" s="95"/>
      <c r="E178" s="92"/>
      <c r="F178" s="96"/>
      <c r="G178" s="97"/>
    </row>
    <row r="179" spans="1:7">
      <c r="A179" s="92"/>
      <c r="B179" s="93"/>
      <c r="C179" s="94"/>
      <c r="D179" s="95"/>
      <c r="E179" s="92"/>
      <c r="F179" s="96"/>
      <c r="G179" s="97"/>
    </row>
    <row r="180" spans="1:7">
      <c r="A180" s="92"/>
      <c r="B180" s="93"/>
      <c r="C180" s="94"/>
      <c r="D180" s="95"/>
      <c r="E180" s="92"/>
      <c r="F180" s="96"/>
      <c r="G180" s="97"/>
    </row>
    <row r="181" spans="1:7">
      <c r="A181" s="92"/>
      <c r="B181" s="93"/>
      <c r="C181" s="94"/>
      <c r="D181" s="95"/>
      <c r="E181" s="92"/>
      <c r="F181" s="96"/>
      <c r="G181" s="97"/>
    </row>
    <row r="182" spans="1:7">
      <c r="A182" s="92"/>
      <c r="B182" s="93"/>
      <c r="C182" s="94"/>
      <c r="D182" s="95"/>
      <c r="E182" s="92"/>
      <c r="F182" s="96"/>
      <c r="G182" s="97"/>
    </row>
    <row r="183" spans="1:7">
      <c r="A183" s="92"/>
      <c r="B183" s="93"/>
      <c r="C183" s="94"/>
      <c r="D183" s="95"/>
      <c r="E183" s="92"/>
      <c r="F183" s="96"/>
      <c r="G183" s="97"/>
    </row>
    <row r="184" spans="1:7">
      <c r="A184" s="92"/>
      <c r="B184" s="93"/>
      <c r="C184" s="94"/>
      <c r="D184" s="95"/>
      <c r="E184" s="92"/>
      <c r="F184" s="96"/>
      <c r="G184" s="97"/>
    </row>
    <row r="185" spans="1:7">
      <c r="A185" s="92"/>
      <c r="B185" s="93"/>
      <c r="C185" s="94"/>
      <c r="D185" s="95"/>
      <c r="E185" s="92"/>
      <c r="F185" s="96"/>
      <c r="G185" s="97"/>
    </row>
    <row r="186" spans="1:7">
      <c r="A186" s="92"/>
      <c r="B186" s="93"/>
      <c r="C186" s="94"/>
      <c r="D186" s="95"/>
      <c r="E186" s="92"/>
      <c r="F186" s="96"/>
      <c r="G186" s="97"/>
    </row>
    <row r="187" spans="1:7">
      <c r="A187" s="92"/>
      <c r="B187" s="93"/>
      <c r="C187" s="94"/>
      <c r="D187" s="95"/>
      <c r="E187" s="92"/>
      <c r="F187" s="96"/>
      <c r="G187" s="97"/>
    </row>
    <row r="188" spans="1:7">
      <c r="A188" s="92"/>
      <c r="B188" s="93"/>
      <c r="C188" s="94"/>
      <c r="D188" s="95"/>
      <c r="E188" s="92"/>
      <c r="F188" s="96"/>
      <c r="G188" s="97"/>
    </row>
    <row r="189" spans="1:7">
      <c r="A189" s="92"/>
      <c r="B189" s="93"/>
      <c r="C189" s="94"/>
      <c r="D189" s="95"/>
      <c r="E189" s="92"/>
      <c r="F189" s="96"/>
      <c r="G189" s="97"/>
    </row>
    <row r="190" spans="1:7">
      <c r="A190" s="92"/>
      <c r="B190" s="93"/>
      <c r="C190" s="94"/>
      <c r="D190" s="95"/>
      <c r="E190" s="92"/>
      <c r="F190" s="96"/>
      <c r="G190" s="97"/>
    </row>
    <row r="191" spans="1:7">
      <c r="A191" s="92"/>
      <c r="B191" s="93"/>
      <c r="C191" s="94"/>
      <c r="D191" s="95"/>
      <c r="E191" s="92"/>
      <c r="F191" s="96"/>
      <c r="G191" s="97"/>
    </row>
    <row r="192" spans="1:7">
      <c r="A192" s="92"/>
      <c r="B192" s="93"/>
      <c r="C192" s="94"/>
      <c r="D192" s="95"/>
      <c r="E192" s="92"/>
      <c r="F192" s="96"/>
      <c r="G192" s="97"/>
    </row>
    <row r="193" spans="1:7">
      <c r="A193" s="92"/>
      <c r="B193" s="93"/>
      <c r="C193" s="94"/>
      <c r="D193" s="95"/>
      <c r="E193" s="92"/>
      <c r="F193" s="96"/>
      <c r="G193" s="97"/>
    </row>
    <row r="194" spans="1:7">
      <c r="A194" s="92"/>
      <c r="B194" s="93"/>
      <c r="C194" s="94"/>
      <c r="D194" s="95"/>
      <c r="E194" s="92"/>
      <c r="F194" s="96"/>
      <c r="G194" s="97"/>
    </row>
    <row r="195" spans="1:7">
      <c r="A195" s="92"/>
      <c r="B195" s="93"/>
      <c r="C195" s="94"/>
      <c r="D195" s="95"/>
      <c r="E195" s="92"/>
      <c r="F195" s="96"/>
      <c r="G195" s="97"/>
    </row>
    <row r="196" spans="1:7">
      <c r="A196" s="92"/>
      <c r="B196" s="93"/>
      <c r="C196" s="94"/>
      <c r="D196" s="95"/>
      <c r="E196" s="92"/>
      <c r="F196" s="96"/>
      <c r="G196" s="97"/>
    </row>
    <row r="197" spans="1:7">
      <c r="A197" s="92"/>
      <c r="B197" s="93"/>
      <c r="C197" s="94"/>
      <c r="D197" s="95"/>
      <c r="E197" s="92"/>
      <c r="F197" s="96"/>
      <c r="G197" s="97"/>
    </row>
    <row r="198" spans="1:7">
      <c r="A198" s="92"/>
      <c r="B198" s="93"/>
      <c r="C198" s="94"/>
      <c r="D198" s="95"/>
      <c r="E198" s="92"/>
      <c r="F198" s="96"/>
      <c r="G198" s="97"/>
    </row>
    <row r="199" spans="1:7">
      <c r="A199" s="92"/>
      <c r="B199" s="93"/>
      <c r="C199" s="94"/>
      <c r="D199" s="95"/>
      <c r="E199" s="92"/>
      <c r="F199" s="96"/>
      <c r="G199" s="97"/>
    </row>
    <row r="200" spans="1:7">
      <c r="A200" s="92"/>
      <c r="B200" s="93"/>
      <c r="C200" s="94"/>
      <c r="D200" s="95"/>
      <c r="E200" s="92"/>
      <c r="F200" s="96"/>
      <c r="G200" s="97"/>
    </row>
    <row r="201" spans="1:7">
      <c r="A201" s="92"/>
      <c r="B201" s="93"/>
      <c r="C201" s="94"/>
      <c r="D201" s="95"/>
      <c r="E201" s="92"/>
      <c r="F201" s="96"/>
      <c r="G201" s="97"/>
    </row>
    <row r="202" spans="1:7">
      <c r="A202" s="92"/>
      <c r="B202" s="93"/>
      <c r="C202" s="94"/>
      <c r="D202" s="95"/>
      <c r="E202" s="92"/>
      <c r="F202" s="96"/>
      <c r="G202" s="97"/>
    </row>
    <row r="203" spans="1:7">
      <c r="A203" s="92"/>
      <c r="B203" s="93"/>
      <c r="C203" s="94"/>
      <c r="D203" s="95"/>
      <c r="E203" s="92"/>
      <c r="F203" s="96"/>
      <c r="G203" s="97"/>
    </row>
    <row r="204" spans="1:7">
      <c r="A204" s="92"/>
      <c r="B204" s="93"/>
      <c r="C204" s="94"/>
      <c r="D204" s="95"/>
      <c r="E204" s="92"/>
      <c r="F204" s="96"/>
      <c r="G204" s="97"/>
    </row>
    <row r="205" spans="1:7">
      <c r="A205" s="92"/>
      <c r="B205" s="93"/>
      <c r="C205" s="94"/>
      <c r="D205" s="95"/>
      <c r="E205" s="92"/>
      <c r="F205" s="96"/>
      <c r="G205" s="97"/>
    </row>
    <row r="206" spans="1:7">
      <c r="A206" s="92"/>
      <c r="B206" s="93"/>
      <c r="C206" s="94"/>
      <c r="D206" s="95"/>
      <c r="E206" s="92"/>
      <c r="F206" s="96"/>
      <c r="G206" s="97"/>
    </row>
    <row r="207" spans="1:7">
      <c r="A207" s="92"/>
      <c r="B207" s="93"/>
      <c r="C207" s="94"/>
      <c r="D207" s="95"/>
      <c r="E207" s="92"/>
      <c r="F207" s="96"/>
      <c r="G207" s="97"/>
    </row>
    <row r="208" spans="1:7">
      <c r="A208" s="92"/>
      <c r="B208" s="93"/>
      <c r="C208" s="94"/>
      <c r="D208" s="95"/>
      <c r="E208" s="92"/>
      <c r="F208" s="96"/>
      <c r="G208" s="97"/>
    </row>
    <row r="209" spans="1:7">
      <c r="A209" s="92"/>
      <c r="B209" s="93"/>
      <c r="C209" s="94"/>
      <c r="D209" s="95"/>
      <c r="E209" s="92"/>
      <c r="F209" s="96"/>
      <c r="G209" s="97"/>
    </row>
    <row r="210" spans="1:7">
      <c r="A210" s="92"/>
      <c r="B210" s="93"/>
      <c r="C210" s="94"/>
      <c r="D210" s="95"/>
      <c r="E210" s="92"/>
      <c r="F210" s="96"/>
      <c r="G210" s="97"/>
    </row>
    <row r="211" spans="1:7">
      <c r="A211" s="92"/>
      <c r="B211" s="93"/>
      <c r="C211" s="94"/>
      <c r="D211" s="95"/>
      <c r="E211" s="92"/>
      <c r="F211" s="96"/>
      <c r="G211" s="97"/>
    </row>
    <row r="212" spans="1:7">
      <c r="A212" s="92"/>
      <c r="B212" s="93"/>
      <c r="C212" s="94"/>
      <c r="D212" s="95"/>
      <c r="E212" s="92"/>
      <c r="F212" s="96"/>
      <c r="G212" s="97"/>
    </row>
    <row r="213" spans="1:7">
      <c r="A213" s="92"/>
      <c r="B213" s="93"/>
      <c r="C213" s="94"/>
      <c r="D213" s="95"/>
      <c r="E213" s="92"/>
      <c r="F213" s="96"/>
      <c r="G213" s="97"/>
    </row>
    <row r="214" spans="1:7">
      <c r="A214" s="92"/>
      <c r="B214" s="93"/>
      <c r="C214" s="94"/>
      <c r="D214" s="95"/>
      <c r="E214" s="92"/>
      <c r="F214" s="96"/>
      <c r="G214" s="97"/>
    </row>
    <row r="215" spans="1:7">
      <c r="A215" s="92"/>
      <c r="B215" s="93"/>
      <c r="C215" s="94"/>
      <c r="D215" s="95"/>
      <c r="E215" s="92"/>
      <c r="F215" s="96"/>
      <c r="G215" s="97"/>
    </row>
    <row r="216" spans="1:7">
      <c r="A216" s="92"/>
      <c r="B216" s="93"/>
      <c r="C216" s="94"/>
      <c r="D216" s="95"/>
      <c r="E216" s="92"/>
      <c r="F216" s="96"/>
      <c r="G216" s="97"/>
    </row>
    <row r="217" spans="1:7">
      <c r="A217" s="92"/>
      <c r="B217" s="93"/>
      <c r="C217" s="94"/>
      <c r="D217" s="95"/>
      <c r="E217" s="92"/>
      <c r="F217" s="96"/>
      <c r="G217" s="97"/>
    </row>
    <row r="218" spans="1:7">
      <c r="A218" s="92"/>
      <c r="B218" s="93"/>
      <c r="C218" s="94"/>
      <c r="D218" s="95"/>
      <c r="E218" s="92"/>
      <c r="F218" s="96"/>
      <c r="G218" s="97"/>
    </row>
    <row r="219" spans="1:7">
      <c r="A219" s="92"/>
      <c r="B219" s="93"/>
      <c r="C219" s="94"/>
      <c r="D219" s="95"/>
      <c r="E219" s="92"/>
      <c r="F219" s="96"/>
      <c r="G219" s="97"/>
    </row>
    <row r="220" spans="1:7">
      <c r="A220" s="92"/>
      <c r="B220" s="93"/>
      <c r="C220" s="94"/>
      <c r="D220" s="95"/>
      <c r="E220" s="92"/>
      <c r="F220" s="96"/>
      <c r="G220" s="97"/>
    </row>
    <row r="221" spans="1:7">
      <c r="A221" s="92"/>
      <c r="B221" s="93"/>
      <c r="C221" s="94"/>
      <c r="D221" s="95"/>
      <c r="E221" s="92"/>
      <c r="F221" s="96"/>
      <c r="G221" s="97"/>
    </row>
    <row r="222" spans="1:7">
      <c r="A222" s="92"/>
      <c r="B222" s="93"/>
      <c r="C222" s="94"/>
      <c r="D222" s="95"/>
      <c r="E222" s="92"/>
      <c r="F222" s="96"/>
      <c r="G222" s="97"/>
    </row>
    <row r="223" spans="1:7">
      <c r="A223" s="92"/>
      <c r="B223" s="93"/>
      <c r="C223" s="94"/>
      <c r="D223" s="95"/>
      <c r="E223" s="92"/>
      <c r="F223" s="96"/>
      <c r="G223" s="97"/>
    </row>
    <row r="224" spans="1:7">
      <c r="A224" s="92"/>
      <c r="B224" s="93"/>
      <c r="C224" s="94"/>
      <c r="D224" s="95"/>
      <c r="E224" s="92"/>
      <c r="F224" s="96"/>
      <c r="G224" s="97"/>
    </row>
    <row r="225" spans="1:7">
      <c r="A225" s="92"/>
      <c r="B225" s="93"/>
      <c r="C225" s="94"/>
      <c r="D225" s="95"/>
      <c r="E225" s="92"/>
      <c r="F225" s="96"/>
      <c r="G225" s="97"/>
    </row>
    <row r="226" spans="1:7">
      <c r="A226" s="92"/>
      <c r="B226" s="93"/>
      <c r="C226" s="94"/>
      <c r="D226" s="95"/>
      <c r="E226" s="92"/>
      <c r="F226" s="96"/>
      <c r="G226" s="97"/>
    </row>
    <row r="227" spans="1:7">
      <c r="A227" s="92"/>
      <c r="B227" s="93"/>
      <c r="C227" s="94"/>
      <c r="D227" s="95"/>
      <c r="E227" s="92"/>
      <c r="F227" s="96"/>
      <c r="G227" s="97"/>
    </row>
    <row r="228" spans="1:7">
      <c r="A228" s="92"/>
      <c r="B228" s="93"/>
      <c r="C228" s="94"/>
      <c r="D228" s="95"/>
      <c r="E228" s="92"/>
      <c r="F228" s="96"/>
      <c r="G228" s="97"/>
    </row>
    <row r="229" spans="1:7">
      <c r="A229" s="92"/>
      <c r="B229" s="93"/>
      <c r="C229" s="94"/>
      <c r="D229" s="95"/>
      <c r="E229" s="92"/>
      <c r="F229" s="96"/>
      <c r="G229" s="97"/>
    </row>
    <row r="230" spans="1:7">
      <c r="A230" s="92"/>
      <c r="B230" s="93"/>
      <c r="C230" s="94"/>
      <c r="D230" s="95"/>
      <c r="E230" s="92"/>
      <c r="F230" s="96"/>
      <c r="G230" s="97"/>
    </row>
    <row r="231" spans="1:7">
      <c r="A231" s="92"/>
      <c r="B231" s="93"/>
      <c r="C231" s="94"/>
      <c r="D231" s="95"/>
      <c r="E231" s="92"/>
      <c r="F231" s="96"/>
      <c r="G231" s="97"/>
    </row>
    <row r="232" spans="1:7">
      <c r="A232" s="92"/>
      <c r="B232" s="93"/>
      <c r="C232" s="94"/>
      <c r="D232" s="95"/>
      <c r="E232" s="92"/>
      <c r="F232" s="96"/>
      <c r="G232" s="97"/>
    </row>
    <row r="233" spans="1:7">
      <c r="A233" s="92"/>
      <c r="B233" s="93"/>
      <c r="C233" s="94"/>
      <c r="D233" s="95"/>
      <c r="E233" s="92"/>
      <c r="F233" s="96"/>
      <c r="G233" s="97"/>
    </row>
    <row r="234" spans="1:7">
      <c r="A234" s="92"/>
      <c r="B234" s="93"/>
      <c r="C234" s="94"/>
      <c r="D234" s="95"/>
      <c r="E234" s="92"/>
      <c r="F234" s="96"/>
      <c r="G234" s="97"/>
    </row>
    <row r="235" spans="1:7">
      <c r="A235" s="92"/>
      <c r="B235" s="93"/>
      <c r="C235" s="94"/>
      <c r="D235" s="95"/>
      <c r="E235" s="92"/>
      <c r="F235" s="96"/>
      <c r="G235" s="97"/>
    </row>
    <row r="236" spans="1:7">
      <c r="A236" s="92"/>
      <c r="B236" s="93"/>
      <c r="C236" s="94"/>
      <c r="D236" s="95"/>
      <c r="E236" s="92"/>
      <c r="F236" s="96"/>
      <c r="G236" s="97"/>
    </row>
    <row r="237" spans="1:7">
      <c r="A237" s="92"/>
      <c r="B237" s="93"/>
      <c r="C237" s="94"/>
      <c r="D237" s="95"/>
      <c r="E237" s="92"/>
      <c r="F237" s="96"/>
      <c r="G237" s="97"/>
    </row>
    <row r="238" spans="1:7">
      <c r="A238" s="92"/>
      <c r="B238" s="93"/>
      <c r="C238" s="94"/>
      <c r="D238" s="95"/>
      <c r="E238" s="92"/>
      <c r="F238" s="96"/>
      <c r="G238" s="97"/>
    </row>
    <row r="239" spans="1:7">
      <c r="A239" s="92"/>
      <c r="B239" s="93"/>
      <c r="C239" s="94"/>
      <c r="D239" s="95"/>
      <c r="E239" s="92"/>
      <c r="F239" s="96"/>
      <c r="G239" s="97"/>
    </row>
    <row r="240" spans="1:7">
      <c r="A240" s="92"/>
      <c r="B240" s="93"/>
      <c r="C240" s="94"/>
      <c r="D240" s="95"/>
      <c r="E240" s="92"/>
      <c r="F240" s="96"/>
      <c r="G240" s="97"/>
    </row>
    <row r="241" spans="1:7">
      <c r="A241" s="92"/>
      <c r="B241" s="93"/>
      <c r="C241" s="94"/>
      <c r="D241" s="95"/>
      <c r="E241" s="92"/>
      <c r="F241" s="96"/>
      <c r="G241" s="97"/>
    </row>
    <row r="242" spans="1:7">
      <c r="A242" s="92"/>
      <c r="B242" s="93"/>
      <c r="C242" s="94"/>
      <c r="D242" s="95"/>
      <c r="E242" s="92"/>
      <c r="F242" s="96"/>
      <c r="G242" s="97"/>
    </row>
    <row r="243" spans="1:7">
      <c r="A243" s="92"/>
      <c r="B243" s="93"/>
      <c r="C243" s="94"/>
      <c r="D243" s="95"/>
      <c r="E243" s="92"/>
      <c r="F243" s="96"/>
      <c r="G243" s="97"/>
    </row>
  </sheetData>
  <mergeCells count="1">
    <mergeCell ref="A1:H1"/>
  </mergeCells>
  <pageMargins left="0.70866141732283472" right="0.27559055118110237" top="0.74803149606299213" bottom="0.74803149606299213" header="0.31496062992125984" footer="0.31496062992125984"/>
  <pageSetup orientation="landscape" horizontalDpi="4294967293" verticalDpi="0" r:id="rId1"/>
  <headerFooter>
    <oddHeader xml:space="preserve">&amp;L
 &amp;C&amp;16Régistre des chèques&amp;18
</oddHeader>
    <oddFooter>&amp;C&amp;P</oddFooter>
  </headerFooter>
</worksheet>
</file>

<file path=xl/worksheets/sheet4.xml><?xml version="1.0" encoding="utf-8"?>
<worksheet xmlns="http://schemas.openxmlformats.org/spreadsheetml/2006/main" xmlns:r="http://schemas.openxmlformats.org/officeDocument/2006/relationships">
  <sheetPr codeName="Feuil4">
    <tabColor rgb="FFFF0000"/>
  </sheetPr>
  <dimension ref="A1:T315"/>
  <sheetViews>
    <sheetView workbookViewId="0">
      <pane xSplit="8" ySplit="8" topLeftCell="J134" activePane="bottomRight" state="frozenSplit"/>
      <selection pane="topRight"/>
      <selection pane="bottomLeft"/>
      <selection pane="bottomRight" activeCell="F154" sqref="F154"/>
    </sheetView>
  </sheetViews>
  <sheetFormatPr baseColWidth="10" defaultColWidth="11.42578125" defaultRowHeight="18"/>
  <cols>
    <col min="1" max="1" width="12.85546875" style="98" customWidth="1"/>
    <col min="2" max="2" width="14.28515625" style="99" customWidth="1"/>
    <col min="3" max="3" width="60.85546875" style="100" customWidth="1"/>
    <col min="4" max="4" width="17.28515625" style="101" customWidth="1"/>
    <col min="5" max="5" width="3.5703125" style="98" customWidth="1"/>
    <col min="6" max="6" width="17.42578125" style="102" customWidth="1"/>
    <col min="7" max="7" width="17.7109375" style="103" customWidth="1"/>
    <col min="8" max="8" width="24.5703125" style="1" customWidth="1"/>
    <col min="9" max="9" width="11.42578125" style="2" customWidth="1"/>
    <col min="10" max="10" width="11.42578125" style="3" customWidth="1"/>
    <col min="11" max="16384" width="11.42578125" style="3"/>
  </cols>
  <sheetData>
    <row r="1" spans="1:19" ht="36.75" customHeight="1">
      <c r="A1" s="643" t="s">
        <v>18</v>
      </c>
      <c r="B1" s="644"/>
      <c r="C1" s="644"/>
      <c r="D1" s="644"/>
      <c r="E1" s="644"/>
      <c r="F1" s="644"/>
      <c r="G1" s="644"/>
      <c r="H1" s="645"/>
    </row>
    <row r="2" spans="1:19" s="10" customFormat="1" ht="24.95" customHeight="1">
      <c r="A2" s="128" t="s">
        <v>5</v>
      </c>
      <c r="B2" s="129" t="s">
        <v>1</v>
      </c>
      <c r="C2" s="130" t="s">
        <v>0</v>
      </c>
      <c r="D2" s="131" t="s">
        <v>2</v>
      </c>
      <c r="E2" s="135" t="s">
        <v>84</v>
      </c>
      <c r="F2" s="131" t="s">
        <v>3</v>
      </c>
      <c r="G2" s="132" t="s">
        <v>4</v>
      </c>
      <c r="H2" s="133" t="s">
        <v>7</v>
      </c>
      <c r="I2" s="5" t="s">
        <v>85</v>
      </c>
      <c r="J2" s="6" t="s">
        <v>85</v>
      </c>
      <c r="K2" s="7"/>
      <c r="L2" s="8"/>
      <c r="M2" s="9"/>
    </row>
    <row r="3" spans="1:19" s="23" customFormat="1" ht="17.25" hidden="1" customHeight="1">
      <c r="A3" s="11"/>
      <c r="B3" s="12"/>
      <c r="C3" s="13"/>
      <c r="D3" s="15"/>
      <c r="E3" s="14"/>
      <c r="F3" s="15" t="s">
        <v>85</v>
      </c>
      <c r="G3" s="16"/>
      <c r="H3" s="17"/>
      <c r="I3" s="19"/>
      <c r="J3" s="6"/>
      <c r="K3" s="19"/>
      <c r="L3" s="20"/>
      <c r="M3" s="19"/>
      <c r="N3" s="21"/>
      <c r="O3" s="22"/>
      <c r="P3" s="22"/>
      <c r="Q3" s="22"/>
      <c r="R3" s="22"/>
      <c r="S3" s="22"/>
    </row>
    <row r="4" spans="1:19" s="32" customFormat="1" ht="18" customHeight="1">
      <c r="A4" s="24"/>
      <c r="B4" s="25" t="s">
        <v>85</v>
      </c>
      <c r="C4" s="26" t="s">
        <v>6</v>
      </c>
      <c r="D4" s="120">
        <v>0</v>
      </c>
      <c r="E4" s="27" t="s">
        <v>85</v>
      </c>
      <c r="F4" s="28">
        <v>0</v>
      </c>
      <c r="G4" s="154">
        <f>IF(AND(ISBLANK(D4),ISBLANK(F4)),"",G3-D4+F4)</f>
        <v>0</v>
      </c>
      <c r="H4" s="134">
        <f>SUM(D9:D35)</f>
        <v>0</v>
      </c>
      <c r="I4" s="19"/>
      <c r="J4" s="19"/>
      <c r="K4" s="19"/>
      <c r="L4" s="30"/>
      <c r="M4" s="31"/>
    </row>
    <row r="5" spans="1:19" s="32" customFormat="1" ht="18" customHeight="1">
      <c r="A5" s="123"/>
      <c r="B5" s="124"/>
      <c r="C5" s="75" t="s">
        <v>25</v>
      </c>
      <c r="D5" s="127">
        <v>0</v>
      </c>
      <c r="E5" s="59"/>
      <c r="F5" s="126">
        <v>0</v>
      </c>
      <c r="G5" s="154">
        <f>IF(AND(ISBLANK(D5),ISBLANK(F5)),"",G4-D5+F5)</f>
        <v>0</v>
      </c>
      <c r="H5" s="54" t="s">
        <v>9</v>
      </c>
      <c r="I5" s="19"/>
      <c r="J5" s="19"/>
      <c r="K5" s="19"/>
      <c r="L5" s="30"/>
      <c r="M5" s="31"/>
    </row>
    <row r="6" spans="1:19" s="32" customFormat="1" ht="18" customHeight="1">
      <c r="A6" s="33"/>
      <c r="B6" s="34" t="s">
        <v>85</v>
      </c>
      <c r="C6" s="35" t="s">
        <v>22</v>
      </c>
      <c r="D6" s="36">
        <f>'GABARIT Épargne'!F143</f>
        <v>0</v>
      </c>
      <c r="E6" s="33" t="s">
        <v>85</v>
      </c>
      <c r="F6" s="36">
        <f>'GABARIT Épargne'!D143</f>
        <v>0</v>
      </c>
      <c r="G6" s="29">
        <f>IF(AND(ISBLANK(D6),ISBLANK(F6)),"",G4-D6+F6)</f>
        <v>0</v>
      </c>
      <c r="H6" s="55">
        <f>1486-H4</f>
        <v>1486</v>
      </c>
      <c r="I6" s="19"/>
      <c r="J6" s="37"/>
      <c r="K6" s="37"/>
      <c r="L6" s="30"/>
    </row>
    <row r="7" spans="1:19" s="32" customFormat="1">
      <c r="A7" s="38"/>
      <c r="B7" s="39"/>
      <c r="C7" s="40" t="s">
        <v>24</v>
      </c>
      <c r="D7" s="41">
        <f>'GABARIT Celi'!F144</f>
        <v>0</v>
      </c>
      <c r="E7" s="38"/>
      <c r="F7" s="41">
        <f>'GABARIT Celi'!D144</f>
        <v>0</v>
      </c>
      <c r="G7" s="29">
        <f t="shared" ref="G7:G35" si="0">IF(AND(ISBLANK(D7),ISBLANK(F7)),"",G6-D7+F7)</f>
        <v>0</v>
      </c>
      <c r="H7" s="57" t="s">
        <v>8</v>
      </c>
      <c r="I7" s="19"/>
      <c r="J7" s="37"/>
      <c r="K7" s="37"/>
      <c r="L7" s="30"/>
    </row>
    <row r="8" spans="1:19" s="32" customFormat="1">
      <c r="A8" s="42"/>
      <c r="B8" s="43"/>
      <c r="C8" s="44" t="s">
        <v>21</v>
      </c>
      <c r="D8" s="122">
        <f>'GABARIT Chèque'!F143</f>
        <v>0</v>
      </c>
      <c r="E8" s="45" t="s">
        <v>85</v>
      </c>
      <c r="F8" s="122">
        <f>'GABARIT Chèque'!D143</f>
        <v>0</v>
      </c>
      <c r="G8" s="29">
        <f t="shared" si="0"/>
        <v>0</v>
      </c>
      <c r="H8" s="58">
        <f>SUMPRODUCT((($E4:$E140="X")+($E4:$E140="C")+($E4:$E140="S")+($E4:$E140="CE")+($E4:$E140="E"))*(($F4:$F140)-($D4:$D140)))</f>
        <v>0</v>
      </c>
      <c r="I8" s="18"/>
      <c r="J8" s="19"/>
      <c r="K8" s="37"/>
      <c r="L8" s="37"/>
      <c r="M8" s="30"/>
    </row>
    <row r="9" spans="1:19" s="32" customFormat="1">
      <c r="A9" s="47"/>
      <c r="B9" s="48" t="s">
        <v>85</v>
      </c>
      <c r="C9" s="49" t="s">
        <v>85</v>
      </c>
      <c r="D9" s="50">
        <v>0</v>
      </c>
      <c r="E9" s="47" t="s">
        <v>85</v>
      </c>
      <c r="F9" s="51">
        <v>0</v>
      </c>
      <c r="G9" s="29">
        <f t="shared" si="0"/>
        <v>0</v>
      </c>
      <c r="H9" s="6" t="s">
        <v>85</v>
      </c>
      <c r="I9" s="18"/>
      <c r="J9" s="19"/>
      <c r="K9" s="37"/>
      <c r="L9" s="37"/>
      <c r="M9" s="30"/>
    </row>
    <row r="10" spans="1:19" s="32" customFormat="1">
      <c r="A10" s="47"/>
      <c r="B10" s="48" t="s">
        <v>85</v>
      </c>
      <c r="C10" s="49" t="s">
        <v>85</v>
      </c>
      <c r="D10" s="50">
        <v>0</v>
      </c>
      <c r="E10" s="47" t="s">
        <v>85</v>
      </c>
      <c r="F10" s="52">
        <v>0</v>
      </c>
      <c r="G10" s="29">
        <f t="shared" si="0"/>
        <v>0</v>
      </c>
      <c r="H10" s="153" t="s">
        <v>85</v>
      </c>
      <c r="I10" s="18"/>
      <c r="J10" s="19"/>
      <c r="K10" s="37"/>
      <c r="L10" s="37"/>
      <c r="M10" s="30"/>
    </row>
    <row r="11" spans="1:19" s="32" customFormat="1">
      <c r="A11" s="47"/>
      <c r="B11" s="48" t="s">
        <v>85</v>
      </c>
      <c r="C11" s="49" t="s">
        <v>85</v>
      </c>
      <c r="D11" s="50">
        <v>0</v>
      </c>
      <c r="E11" s="47" t="s">
        <v>85</v>
      </c>
      <c r="F11" s="52">
        <v>0</v>
      </c>
      <c r="G11" s="29">
        <f t="shared" si="0"/>
        <v>0</v>
      </c>
      <c r="H11" s="153"/>
      <c r="I11" s="18"/>
      <c r="J11" s="19"/>
      <c r="K11" s="37"/>
      <c r="L11" s="37"/>
      <c r="M11" s="30"/>
    </row>
    <row r="12" spans="1:19" s="32" customFormat="1">
      <c r="A12" s="47"/>
      <c r="B12" s="48" t="s">
        <v>85</v>
      </c>
      <c r="C12" s="49" t="s">
        <v>85</v>
      </c>
      <c r="D12" s="50">
        <v>0</v>
      </c>
      <c r="E12" s="47" t="s">
        <v>85</v>
      </c>
      <c r="F12" s="52">
        <v>0</v>
      </c>
      <c r="G12" s="29">
        <f t="shared" si="0"/>
        <v>0</v>
      </c>
      <c r="H12" s="153" t="s">
        <v>85</v>
      </c>
      <c r="I12" s="18"/>
      <c r="J12" s="19"/>
      <c r="K12" s="37"/>
      <c r="L12" s="37"/>
      <c r="M12" s="30"/>
    </row>
    <row r="13" spans="1:19" s="32" customFormat="1">
      <c r="A13" s="47"/>
      <c r="B13" s="48" t="s">
        <v>85</v>
      </c>
      <c r="C13" s="49" t="s">
        <v>85</v>
      </c>
      <c r="D13" s="50">
        <v>0</v>
      </c>
      <c r="E13" s="47" t="s">
        <v>85</v>
      </c>
      <c r="F13" s="52">
        <v>0</v>
      </c>
      <c r="G13" s="29">
        <f t="shared" si="0"/>
        <v>0</v>
      </c>
      <c r="H13" s="163" t="s">
        <v>85</v>
      </c>
      <c r="I13" s="18"/>
      <c r="J13" s="19"/>
      <c r="K13" s="37"/>
      <c r="L13" s="37"/>
      <c r="M13" s="30"/>
    </row>
    <row r="14" spans="1:19" s="32" customFormat="1">
      <c r="A14" s="47"/>
      <c r="B14" s="48" t="s">
        <v>85</v>
      </c>
      <c r="C14" s="49" t="s">
        <v>85</v>
      </c>
      <c r="D14" s="50">
        <v>0</v>
      </c>
      <c r="E14" s="47" t="s">
        <v>85</v>
      </c>
      <c r="F14" s="52">
        <v>0</v>
      </c>
      <c r="G14" s="29">
        <f t="shared" si="0"/>
        <v>0</v>
      </c>
      <c r="H14" s="163" t="s">
        <v>85</v>
      </c>
      <c r="I14" s="18"/>
      <c r="J14" s="19"/>
      <c r="K14" s="37"/>
      <c r="L14" s="37"/>
      <c r="M14" s="30"/>
    </row>
    <row r="15" spans="1:19" s="32" customFormat="1">
      <c r="A15" s="47"/>
      <c r="B15" s="48" t="s">
        <v>85</v>
      </c>
      <c r="C15" s="49" t="s">
        <v>85</v>
      </c>
      <c r="D15" s="50">
        <v>0</v>
      </c>
      <c r="E15" s="47" t="s">
        <v>85</v>
      </c>
      <c r="F15" s="52">
        <v>0</v>
      </c>
      <c r="G15" s="29">
        <f t="shared" si="0"/>
        <v>0</v>
      </c>
      <c r="H15" s="164" t="s">
        <v>85</v>
      </c>
      <c r="I15" s="18"/>
      <c r="J15" s="19"/>
      <c r="K15" s="37"/>
      <c r="L15" s="37"/>
      <c r="M15" s="30"/>
    </row>
    <row r="16" spans="1:19" s="32" customFormat="1">
      <c r="A16" s="47"/>
      <c r="B16" s="48" t="s">
        <v>85</v>
      </c>
      <c r="C16" s="49" t="s">
        <v>85</v>
      </c>
      <c r="D16" s="50">
        <v>0</v>
      </c>
      <c r="E16" s="47" t="s">
        <v>85</v>
      </c>
      <c r="F16" s="52">
        <v>0</v>
      </c>
      <c r="G16" s="29">
        <f t="shared" si="0"/>
        <v>0</v>
      </c>
      <c r="H16" s="163" t="s">
        <v>85</v>
      </c>
      <c r="I16" s="18"/>
      <c r="J16" s="19"/>
      <c r="K16" s="37"/>
      <c r="L16" s="37"/>
      <c r="M16" s="30"/>
    </row>
    <row r="17" spans="1:13" s="32" customFormat="1">
      <c r="A17" s="47"/>
      <c r="B17" s="48" t="s">
        <v>85</v>
      </c>
      <c r="C17" s="49" t="s">
        <v>85</v>
      </c>
      <c r="D17" s="50">
        <v>0</v>
      </c>
      <c r="E17" s="47" t="s">
        <v>85</v>
      </c>
      <c r="F17" s="52">
        <v>0</v>
      </c>
      <c r="G17" s="29">
        <f t="shared" si="0"/>
        <v>0</v>
      </c>
      <c r="H17" s="164" t="s">
        <v>85</v>
      </c>
      <c r="I17" s="18"/>
      <c r="J17" s="19"/>
      <c r="K17" s="37"/>
      <c r="L17" s="37"/>
      <c r="M17" s="30"/>
    </row>
    <row r="18" spans="1:13" s="32" customFormat="1">
      <c r="A18" s="47"/>
      <c r="B18" s="48" t="s">
        <v>85</v>
      </c>
      <c r="C18" s="49" t="s">
        <v>85</v>
      </c>
      <c r="D18" s="53">
        <v>0</v>
      </c>
      <c r="E18" s="47" t="s">
        <v>85</v>
      </c>
      <c r="F18" s="52">
        <v>0</v>
      </c>
      <c r="G18" s="29">
        <f t="shared" si="0"/>
        <v>0</v>
      </c>
      <c r="H18" s="164"/>
      <c r="I18" s="18"/>
      <c r="J18" s="19"/>
      <c r="K18" s="37"/>
      <c r="L18" s="37"/>
      <c r="M18" s="30"/>
    </row>
    <row r="19" spans="1:13" s="32" customFormat="1">
      <c r="A19" s="47"/>
      <c r="B19" s="48" t="s">
        <v>85</v>
      </c>
      <c r="C19" s="49" t="s">
        <v>85</v>
      </c>
      <c r="D19" s="50">
        <v>0</v>
      </c>
      <c r="E19" s="47" t="s">
        <v>85</v>
      </c>
      <c r="F19" s="52">
        <v>0</v>
      </c>
      <c r="G19" s="29">
        <f t="shared" si="0"/>
        <v>0</v>
      </c>
      <c r="H19" s="163" t="s">
        <v>85</v>
      </c>
      <c r="I19" s="18"/>
      <c r="J19" s="19"/>
      <c r="K19" s="37"/>
      <c r="L19" s="37"/>
      <c r="M19" s="30"/>
    </row>
    <row r="20" spans="1:13" s="32" customFormat="1">
      <c r="A20" s="47"/>
      <c r="B20" s="48" t="s">
        <v>85</v>
      </c>
      <c r="C20" s="49" t="s">
        <v>85</v>
      </c>
      <c r="D20" s="50">
        <v>0</v>
      </c>
      <c r="E20" s="47" t="s">
        <v>85</v>
      </c>
      <c r="F20" s="52">
        <v>0</v>
      </c>
      <c r="G20" s="29">
        <f t="shared" si="0"/>
        <v>0</v>
      </c>
      <c r="H20" s="163"/>
      <c r="I20" s="18"/>
      <c r="J20" s="19"/>
      <c r="K20" s="37"/>
      <c r="L20" s="37"/>
      <c r="M20" s="30"/>
    </row>
    <row r="21" spans="1:13" s="32" customFormat="1">
      <c r="A21" s="47"/>
      <c r="B21" s="48" t="s">
        <v>85</v>
      </c>
      <c r="C21" s="49" t="s">
        <v>85</v>
      </c>
      <c r="D21" s="53">
        <v>0</v>
      </c>
      <c r="E21" s="47" t="s">
        <v>85</v>
      </c>
      <c r="F21" s="52">
        <v>0</v>
      </c>
      <c r="G21" s="29">
        <f t="shared" si="0"/>
        <v>0</v>
      </c>
      <c r="H21" s="163"/>
      <c r="I21" s="18"/>
      <c r="J21" s="19"/>
      <c r="K21" s="37"/>
      <c r="L21" s="37"/>
      <c r="M21" s="30"/>
    </row>
    <row r="22" spans="1:13" s="32" customFormat="1">
      <c r="A22" s="47"/>
      <c r="B22" s="48" t="s">
        <v>85</v>
      </c>
      <c r="C22" s="49" t="s">
        <v>85</v>
      </c>
      <c r="D22" s="53">
        <v>0</v>
      </c>
      <c r="E22" s="47" t="s">
        <v>85</v>
      </c>
      <c r="F22" s="52">
        <v>0</v>
      </c>
      <c r="G22" s="29">
        <f t="shared" si="0"/>
        <v>0</v>
      </c>
      <c r="H22" s="163"/>
      <c r="I22" s="18"/>
      <c r="J22" s="19"/>
      <c r="K22" s="37"/>
      <c r="L22" s="37"/>
      <c r="M22" s="30"/>
    </row>
    <row r="23" spans="1:13" s="32" customFormat="1">
      <c r="A23" s="47"/>
      <c r="B23" s="48" t="s">
        <v>85</v>
      </c>
      <c r="C23" s="49" t="s">
        <v>85</v>
      </c>
      <c r="D23" s="53">
        <v>0</v>
      </c>
      <c r="E23" s="47" t="s">
        <v>85</v>
      </c>
      <c r="F23" s="52">
        <v>0</v>
      </c>
      <c r="G23" s="29">
        <f t="shared" si="0"/>
        <v>0</v>
      </c>
      <c r="H23" s="163"/>
      <c r="I23" s="18"/>
      <c r="J23" s="19"/>
      <c r="K23" s="37"/>
      <c r="L23" s="37"/>
      <c r="M23" s="30"/>
    </row>
    <row r="24" spans="1:13" s="32" customFormat="1">
      <c r="A24" s="47"/>
      <c r="B24" s="48" t="s">
        <v>85</v>
      </c>
      <c r="C24" s="49" t="s">
        <v>85</v>
      </c>
      <c r="D24" s="53">
        <v>0</v>
      </c>
      <c r="E24" s="47" t="s">
        <v>85</v>
      </c>
      <c r="F24" s="52">
        <v>0</v>
      </c>
      <c r="G24" s="29">
        <f t="shared" si="0"/>
        <v>0</v>
      </c>
      <c r="H24" s="163"/>
      <c r="I24" s="18"/>
      <c r="J24" s="19"/>
      <c r="K24" s="37"/>
      <c r="L24" s="37"/>
      <c r="M24" s="30"/>
    </row>
    <row r="25" spans="1:13" s="32" customFormat="1">
      <c r="A25" s="47"/>
      <c r="B25" s="48" t="s">
        <v>85</v>
      </c>
      <c r="C25" s="49" t="s">
        <v>85</v>
      </c>
      <c r="D25" s="53">
        <v>0</v>
      </c>
      <c r="E25" s="47" t="s">
        <v>85</v>
      </c>
      <c r="F25" s="52">
        <v>0</v>
      </c>
      <c r="G25" s="29">
        <f t="shared" si="0"/>
        <v>0</v>
      </c>
      <c r="H25" s="163"/>
      <c r="I25" s="18"/>
      <c r="J25" s="19"/>
      <c r="K25" s="37"/>
      <c r="L25" s="37"/>
      <c r="M25" s="30"/>
    </row>
    <row r="26" spans="1:13" s="32" customFormat="1">
      <c r="A26" s="47"/>
      <c r="B26" s="48" t="s">
        <v>85</v>
      </c>
      <c r="C26" s="49" t="s">
        <v>85</v>
      </c>
      <c r="D26" s="53">
        <v>0</v>
      </c>
      <c r="E26" s="47" t="s">
        <v>85</v>
      </c>
      <c r="F26" s="52">
        <v>0</v>
      </c>
      <c r="G26" s="29">
        <f t="shared" si="0"/>
        <v>0</v>
      </c>
      <c r="H26" s="163"/>
      <c r="I26" s="18"/>
      <c r="J26" s="19"/>
      <c r="K26" s="37"/>
      <c r="L26" s="37"/>
      <c r="M26" s="30"/>
    </row>
    <row r="27" spans="1:13" s="32" customFormat="1">
      <c r="A27" s="47"/>
      <c r="B27" s="48" t="s">
        <v>85</v>
      </c>
      <c r="C27" s="49" t="s">
        <v>85</v>
      </c>
      <c r="D27" s="53">
        <v>0</v>
      </c>
      <c r="E27" s="47" t="s">
        <v>85</v>
      </c>
      <c r="F27" s="52">
        <v>0</v>
      </c>
      <c r="G27" s="29">
        <f t="shared" si="0"/>
        <v>0</v>
      </c>
      <c r="H27" s="163"/>
      <c r="I27" s="18"/>
      <c r="J27" s="19"/>
      <c r="K27" s="37"/>
      <c r="L27" s="37"/>
      <c r="M27" s="30"/>
    </row>
    <row r="28" spans="1:13" s="32" customFormat="1">
      <c r="A28" s="47"/>
      <c r="B28" s="48" t="s">
        <v>85</v>
      </c>
      <c r="C28" s="49" t="s">
        <v>85</v>
      </c>
      <c r="D28" s="53">
        <v>0</v>
      </c>
      <c r="E28" s="47" t="s">
        <v>85</v>
      </c>
      <c r="F28" s="52">
        <v>0</v>
      </c>
      <c r="G28" s="29">
        <f t="shared" si="0"/>
        <v>0</v>
      </c>
      <c r="H28" s="153"/>
      <c r="I28" s="18"/>
      <c r="J28" s="19"/>
      <c r="K28" s="37"/>
      <c r="L28" s="37"/>
      <c r="M28" s="30"/>
    </row>
    <row r="29" spans="1:13" s="32" customFormat="1">
      <c r="A29" s="47"/>
      <c r="B29" s="48" t="s">
        <v>85</v>
      </c>
      <c r="C29" s="49" t="s">
        <v>85</v>
      </c>
      <c r="D29" s="53">
        <v>0</v>
      </c>
      <c r="E29" s="47" t="s">
        <v>85</v>
      </c>
      <c r="F29" s="52">
        <v>0</v>
      </c>
      <c r="G29" s="29">
        <f t="shared" si="0"/>
        <v>0</v>
      </c>
      <c r="H29" s="163"/>
      <c r="I29" s="18"/>
      <c r="J29" s="19"/>
      <c r="K29" s="37"/>
      <c r="L29" s="37"/>
      <c r="M29" s="30"/>
    </row>
    <row r="30" spans="1:13" s="32" customFormat="1">
      <c r="A30" s="47"/>
      <c r="B30" s="48" t="s">
        <v>85</v>
      </c>
      <c r="C30" s="49" t="s">
        <v>85</v>
      </c>
      <c r="D30" s="53">
        <v>0</v>
      </c>
      <c r="E30" s="47" t="s">
        <v>85</v>
      </c>
      <c r="F30" s="52">
        <v>0</v>
      </c>
      <c r="G30" s="29">
        <f t="shared" si="0"/>
        <v>0</v>
      </c>
      <c r="H30" s="163"/>
      <c r="I30" s="18"/>
      <c r="J30" s="18" t="s">
        <v>85</v>
      </c>
      <c r="K30" s="6" t="s">
        <v>85</v>
      </c>
      <c r="L30" s="18" t="s">
        <v>85</v>
      </c>
      <c r="M30" s="30"/>
    </row>
    <row r="31" spans="1:13" s="32" customFormat="1">
      <c r="A31" s="47"/>
      <c r="B31" s="48" t="s">
        <v>85</v>
      </c>
      <c r="C31" s="49" t="s">
        <v>85</v>
      </c>
      <c r="D31" s="53">
        <v>0</v>
      </c>
      <c r="E31" s="47" t="s">
        <v>85</v>
      </c>
      <c r="F31" s="52">
        <v>0</v>
      </c>
      <c r="G31" s="29">
        <f t="shared" si="0"/>
        <v>0</v>
      </c>
      <c r="H31" s="163"/>
      <c r="I31" s="18"/>
      <c r="J31" s="18"/>
      <c r="K31" s="18"/>
      <c r="L31" s="18"/>
      <c r="M31" s="30"/>
    </row>
    <row r="32" spans="1:13" s="32" customFormat="1">
      <c r="A32" s="47"/>
      <c r="B32" s="48" t="s">
        <v>85</v>
      </c>
      <c r="C32" s="49" t="s">
        <v>85</v>
      </c>
      <c r="D32" s="53">
        <v>0</v>
      </c>
      <c r="E32" s="47" t="s">
        <v>85</v>
      </c>
      <c r="F32" s="52">
        <v>0</v>
      </c>
      <c r="G32" s="29">
        <f t="shared" si="0"/>
        <v>0</v>
      </c>
      <c r="H32" s="163"/>
      <c r="I32" s="18"/>
      <c r="J32" s="56"/>
      <c r="K32" s="18"/>
      <c r="L32" s="18"/>
      <c r="M32" s="30"/>
    </row>
    <row r="33" spans="1:14" s="32" customFormat="1">
      <c r="A33" s="47"/>
      <c r="B33" s="48" t="s">
        <v>85</v>
      </c>
      <c r="C33" s="49" t="s">
        <v>85</v>
      </c>
      <c r="D33" s="53">
        <v>0</v>
      </c>
      <c r="E33" s="47" t="s">
        <v>85</v>
      </c>
      <c r="F33" s="52">
        <v>0</v>
      </c>
      <c r="G33" s="29">
        <f t="shared" si="0"/>
        <v>0</v>
      </c>
      <c r="H33" s="153"/>
      <c r="I33" s="56"/>
      <c r="J33" s="56" t="s">
        <v>85</v>
      </c>
      <c r="K33" s="56" t="s">
        <v>85</v>
      </c>
      <c r="L33" s="37"/>
      <c r="M33" s="30"/>
    </row>
    <row r="34" spans="1:14" s="32" customFormat="1">
      <c r="A34" s="47"/>
      <c r="B34" s="48" t="s">
        <v>85</v>
      </c>
      <c r="C34" s="49" t="s">
        <v>85</v>
      </c>
      <c r="D34" s="53">
        <v>0</v>
      </c>
      <c r="E34" s="47" t="s">
        <v>85</v>
      </c>
      <c r="F34" s="52">
        <v>0</v>
      </c>
      <c r="G34" s="29">
        <f t="shared" si="0"/>
        <v>0</v>
      </c>
      <c r="H34" s="153"/>
      <c r="I34" s="56"/>
      <c r="J34" s="37"/>
      <c r="K34" s="37"/>
      <c r="L34" s="37"/>
      <c r="M34" s="30"/>
    </row>
    <row r="35" spans="1:14" s="32" customFormat="1">
      <c r="A35" s="59"/>
      <c r="B35" s="60" t="s">
        <v>85</v>
      </c>
      <c r="C35" s="61" t="s">
        <v>85</v>
      </c>
      <c r="D35" s="62">
        <v>0</v>
      </c>
      <c r="E35" s="59" t="s">
        <v>85</v>
      </c>
      <c r="F35" s="63">
        <v>0</v>
      </c>
      <c r="G35" s="29">
        <f t="shared" si="0"/>
        <v>0</v>
      </c>
      <c r="H35" s="153"/>
      <c r="I35" s="56"/>
      <c r="J35" s="37"/>
      <c r="K35" s="37"/>
      <c r="L35" s="37"/>
      <c r="M35" s="30"/>
    </row>
    <row r="36" spans="1:14" s="32" customFormat="1">
      <c r="A36" s="64" t="s">
        <v>85</v>
      </c>
      <c r="B36" s="65" t="s">
        <v>85</v>
      </c>
      <c r="C36" s="155" t="s">
        <v>85</v>
      </c>
      <c r="D36" s="67">
        <v>0</v>
      </c>
      <c r="E36" s="64" t="s">
        <v>85</v>
      </c>
      <c r="F36" s="68">
        <v>0</v>
      </c>
      <c r="G36" s="69">
        <f t="shared" ref="G36:G99" si="1">IF(AND(ISBLANK(E36),ISBLANK(F36)),"",G35-D36+F36)</f>
        <v>0</v>
      </c>
      <c r="H36" s="153"/>
      <c r="I36" s="56"/>
      <c r="J36" s="37"/>
      <c r="K36" s="37"/>
      <c r="L36" s="37"/>
      <c r="M36" s="70"/>
    </row>
    <row r="37" spans="1:14" s="32" customFormat="1">
      <c r="A37" s="59" t="s">
        <v>85</v>
      </c>
      <c r="B37" s="60" t="s">
        <v>85</v>
      </c>
      <c r="C37" s="61" t="s">
        <v>85</v>
      </c>
      <c r="D37" s="71">
        <v>0</v>
      </c>
      <c r="E37" s="59" t="s">
        <v>85</v>
      </c>
      <c r="F37" s="72">
        <v>0</v>
      </c>
      <c r="G37" s="69">
        <f t="shared" si="1"/>
        <v>0</v>
      </c>
      <c r="H37" s="153" t="s">
        <v>85</v>
      </c>
      <c r="I37" s="56"/>
      <c r="J37" s="37"/>
      <c r="K37" s="37"/>
      <c r="L37" s="37"/>
      <c r="M37" s="37"/>
      <c r="N37" s="30"/>
    </row>
    <row r="38" spans="1:14" s="32" customFormat="1">
      <c r="A38" s="64"/>
      <c r="B38" s="65" t="s">
        <v>85</v>
      </c>
      <c r="C38" s="66" t="s">
        <v>85</v>
      </c>
      <c r="D38" s="73">
        <v>0</v>
      </c>
      <c r="E38" s="64" t="s">
        <v>85</v>
      </c>
      <c r="F38" s="68">
        <v>0</v>
      </c>
      <c r="G38" s="69">
        <f t="shared" si="1"/>
        <v>0</v>
      </c>
      <c r="H38" s="18" t="s">
        <v>85</v>
      </c>
      <c r="I38" s="56"/>
      <c r="J38" s="37"/>
      <c r="K38" s="37"/>
      <c r="L38" s="37"/>
      <c r="M38" s="37"/>
      <c r="N38" s="30"/>
    </row>
    <row r="39" spans="1:14" s="32" customFormat="1">
      <c r="A39" s="59"/>
      <c r="B39" s="60" t="s">
        <v>85</v>
      </c>
      <c r="C39" s="61" t="s">
        <v>85</v>
      </c>
      <c r="D39" s="71">
        <v>0</v>
      </c>
      <c r="E39" s="59" t="s">
        <v>85</v>
      </c>
      <c r="F39" s="63">
        <v>0</v>
      </c>
      <c r="G39" s="69">
        <f t="shared" si="1"/>
        <v>0</v>
      </c>
      <c r="H39" s="153"/>
      <c r="I39" s="56"/>
      <c r="J39" s="37"/>
      <c r="K39" s="37"/>
      <c r="L39" s="37"/>
      <c r="M39" s="37"/>
      <c r="N39" s="30"/>
    </row>
    <row r="40" spans="1:14" s="32" customFormat="1">
      <c r="A40" s="64"/>
      <c r="B40" s="65" t="s">
        <v>85</v>
      </c>
      <c r="C40" s="66" t="s">
        <v>85</v>
      </c>
      <c r="D40" s="73">
        <v>0</v>
      </c>
      <c r="E40" s="64" t="s">
        <v>85</v>
      </c>
      <c r="F40" s="68">
        <v>0</v>
      </c>
      <c r="G40" s="69">
        <f t="shared" si="1"/>
        <v>0</v>
      </c>
      <c r="H40" s="153"/>
      <c r="I40" s="56"/>
      <c r="J40" s="37"/>
      <c r="K40" s="37"/>
      <c r="L40" s="37"/>
      <c r="M40" s="37"/>
      <c r="N40" s="30"/>
    </row>
    <row r="41" spans="1:14" s="32" customFormat="1">
      <c r="A41" s="59"/>
      <c r="B41" s="74" t="s">
        <v>85</v>
      </c>
      <c r="C41" s="75" t="s">
        <v>85</v>
      </c>
      <c r="D41" s="71">
        <v>0</v>
      </c>
      <c r="E41" s="59" t="s">
        <v>85</v>
      </c>
      <c r="F41" s="63">
        <v>0</v>
      </c>
      <c r="G41" s="69">
        <f t="shared" si="1"/>
        <v>0</v>
      </c>
      <c r="H41" s="153"/>
      <c r="I41" s="56"/>
      <c r="J41" s="37"/>
      <c r="K41" s="37"/>
      <c r="L41" s="37"/>
      <c r="M41" s="37"/>
      <c r="N41" s="30"/>
    </row>
    <row r="42" spans="1:14" s="32" customFormat="1">
      <c r="A42" s="64"/>
      <c r="B42" s="76" t="s">
        <v>85</v>
      </c>
      <c r="C42" s="66" t="s">
        <v>85</v>
      </c>
      <c r="D42" s="73">
        <v>0</v>
      </c>
      <c r="E42" s="64" t="s">
        <v>85</v>
      </c>
      <c r="F42" s="68">
        <v>0</v>
      </c>
      <c r="G42" s="69">
        <f t="shared" si="1"/>
        <v>0</v>
      </c>
      <c r="H42" s="153"/>
      <c r="I42" s="56"/>
      <c r="J42" s="37"/>
      <c r="K42" s="37"/>
      <c r="L42" s="37"/>
      <c r="M42" s="37"/>
      <c r="N42" s="30"/>
    </row>
    <row r="43" spans="1:14" s="32" customFormat="1">
      <c r="A43" s="59"/>
      <c r="B43" s="74" t="s">
        <v>85</v>
      </c>
      <c r="C43" s="77" t="s">
        <v>85</v>
      </c>
      <c r="D43" s="71">
        <v>0</v>
      </c>
      <c r="E43" s="59" t="s">
        <v>85</v>
      </c>
      <c r="F43" s="63">
        <v>0</v>
      </c>
      <c r="G43" s="69">
        <f t="shared" si="1"/>
        <v>0</v>
      </c>
      <c r="H43" s="153"/>
      <c r="I43" s="56"/>
      <c r="J43" s="37"/>
      <c r="K43" s="37"/>
      <c r="L43" s="37"/>
      <c r="M43" s="37"/>
      <c r="N43" s="30"/>
    </row>
    <row r="44" spans="1:14" s="32" customFormat="1">
      <c r="A44" s="64"/>
      <c r="B44" s="76" t="s">
        <v>85</v>
      </c>
      <c r="C44" s="66" t="s">
        <v>85</v>
      </c>
      <c r="D44" s="73">
        <v>0</v>
      </c>
      <c r="E44" s="64" t="s">
        <v>85</v>
      </c>
      <c r="F44" s="68">
        <v>0</v>
      </c>
      <c r="G44" s="69">
        <f t="shared" si="1"/>
        <v>0</v>
      </c>
      <c r="H44" s="153"/>
      <c r="I44" s="56"/>
      <c r="J44" s="37"/>
      <c r="K44" s="37"/>
      <c r="L44" s="37"/>
      <c r="M44" s="37"/>
      <c r="N44" s="30"/>
    </row>
    <row r="45" spans="1:14" s="32" customFormat="1">
      <c r="A45" s="59"/>
      <c r="B45" s="74" t="s">
        <v>85</v>
      </c>
      <c r="C45" s="61" t="s">
        <v>85</v>
      </c>
      <c r="D45" s="71">
        <v>0</v>
      </c>
      <c r="E45" s="59" t="s">
        <v>85</v>
      </c>
      <c r="F45" s="63">
        <v>0</v>
      </c>
      <c r="G45" s="69">
        <f t="shared" si="1"/>
        <v>0</v>
      </c>
      <c r="H45" s="153"/>
      <c r="I45" s="56"/>
      <c r="J45" s="37"/>
      <c r="K45" s="37"/>
      <c r="L45" s="37"/>
      <c r="M45" s="37"/>
      <c r="N45" s="30"/>
    </row>
    <row r="46" spans="1:14" s="32" customFormat="1">
      <c r="A46" s="64"/>
      <c r="B46" s="76" t="s">
        <v>85</v>
      </c>
      <c r="C46" s="66" t="s">
        <v>85</v>
      </c>
      <c r="D46" s="73">
        <v>0</v>
      </c>
      <c r="E46" s="64" t="s">
        <v>85</v>
      </c>
      <c r="F46" s="68">
        <v>0</v>
      </c>
      <c r="G46" s="69">
        <f t="shared" si="1"/>
        <v>0</v>
      </c>
      <c r="H46" s="153"/>
      <c r="I46" s="56"/>
      <c r="J46" s="37"/>
      <c r="K46" s="37"/>
      <c r="L46" s="37"/>
      <c r="M46" s="37"/>
      <c r="N46" s="30"/>
    </row>
    <row r="47" spans="1:14" s="32" customFormat="1">
      <c r="A47" s="59"/>
      <c r="B47" s="74" t="s">
        <v>85</v>
      </c>
      <c r="C47" s="61" t="s">
        <v>85</v>
      </c>
      <c r="D47" s="71">
        <v>0</v>
      </c>
      <c r="E47" s="59" t="s">
        <v>85</v>
      </c>
      <c r="F47" s="63">
        <v>0</v>
      </c>
      <c r="G47" s="69">
        <f t="shared" si="1"/>
        <v>0</v>
      </c>
      <c r="H47" s="153"/>
      <c r="I47" s="56"/>
      <c r="J47" s="37"/>
      <c r="K47" s="37"/>
      <c r="L47" s="37"/>
      <c r="M47" s="37"/>
      <c r="N47" s="30"/>
    </row>
    <row r="48" spans="1:14" s="32" customFormat="1">
      <c r="A48" s="64"/>
      <c r="B48" s="76" t="s">
        <v>85</v>
      </c>
      <c r="C48" s="66" t="s">
        <v>85</v>
      </c>
      <c r="D48" s="73">
        <v>0</v>
      </c>
      <c r="E48" s="64" t="s">
        <v>85</v>
      </c>
      <c r="F48" s="68">
        <v>0</v>
      </c>
      <c r="G48" s="69">
        <f t="shared" si="1"/>
        <v>0</v>
      </c>
      <c r="H48" s="153"/>
      <c r="I48" s="56"/>
      <c r="J48" s="37"/>
      <c r="K48" s="37"/>
      <c r="L48" s="37"/>
      <c r="M48" s="37"/>
      <c r="N48" s="30"/>
    </row>
    <row r="49" spans="1:14" s="32" customFormat="1">
      <c r="A49" s="59"/>
      <c r="B49" s="74" t="s">
        <v>85</v>
      </c>
      <c r="C49" s="61" t="s">
        <v>85</v>
      </c>
      <c r="D49" s="71">
        <v>0</v>
      </c>
      <c r="E49" s="59" t="s">
        <v>85</v>
      </c>
      <c r="F49" s="63">
        <v>0</v>
      </c>
      <c r="G49" s="69">
        <f t="shared" si="1"/>
        <v>0</v>
      </c>
      <c r="H49" s="153"/>
      <c r="I49" s="56"/>
      <c r="J49" s="37"/>
      <c r="K49" s="37"/>
      <c r="L49" s="37"/>
      <c r="M49" s="37"/>
      <c r="N49" s="30"/>
    </row>
    <row r="50" spans="1:14" s="32" customFormat="1">
      <c r="A50" s="64" t="s">
        <v>85</v>
      </c>
      <c r="B50" s="76" t="s">
        <v>85</v>
      </c>
      <c r="C50" s="66" t="s">
        <v>85</v>
      </c>
      <c r="D50" s="73">
        <v>0</v>
      </c>
      <c r="E50" s="64" t="s">
        <v>85</v>
      </c>
      <c r="F50" s="68">
        <v>0</v>
      </c>
      <c r="G50" s="69">
        <f t="shared" si="1"/>
        <v>0</v>
      </c>
      <c r="H50" s="153"/>
      <c r="I50" s="56"/>
      <c r="J50" s="37"/>
      <c r="K50" s="37"/>
      <c r="L50" s="37"/>
      <c r="M50" s="37"/>
      <c r="N50" s="30"/>
    </row>
    <row r="51" spans="1:14" s="32" customFormat="1">
      <c r="A51" s="59"/>
      <c r="B51" s="74" t="s">
        <v>85</v>
      </c>
      <c r="C51" s="61" t="s">
        <v>85</v>
      </c>
      <c r="D51" s="71">
        <v>0</v>
      </c>
      <c r="E51" s="59" t="s">
        <v>85</v>
      </c>
      <c r="F51" s="63">
        <v>0</v>
      </c>
      <c r="G51" s="69">
        <f t="shared" si="1"/>
        <v>0</v>
      </c>
      <c r="H51" s="153"/>
      <c r="I51" s="56"/>
      <c r="J51" s="37"/>
      <c r="K51" s="37"/>
      <c r="L51" s="37"/>
      <c r="M51" s="37"/>
      <c r="N51" s="30"/>
    </row>
    <row r="52" spans="1:14" s="32" customFormat="1">
      <c r="A52" s="64"/>
      <c r="B52" s="76" t="s">
        <v>85</v>
      </c>
      <c r="C52" s="66" t="s">
        <v>85</v>
      </c>
      <c r="D52" s="73">
        <v>0</v>
      </c>
      <c r="E52" s="64" t="s">
        <v>85</v>
      </c>
      <c r="F52" s="68">
        <v>0</v>
      </c>
      <c r="G52" s="69">
        <f t="shared" si="1"/>
        <v>0</v>
      </c>
      <c r="H52" s="153"/>
      <c r="I52" s="56"/>
      <c r="J52" s="37"/>
      <c r="K52" s="37"/>
      <c r="L52" s="37"/>
      <c r="M52" s="37"/>
      <c r="N52" s="30"/>
    </row>
    <row r="53" spans="1:14" s="32" customFormat="1">
      <c r="A53" s="59"/>
      <c r="B53" s="74" t="s">
        <v>85</v>
      </c>
      <c r="C53" s="61" t="s">
        <v>85</v>
      </c>
      <c r="D53" s="71">
        <v>0</v>
      </c>
      <c r="E53" s="59" t="s">
        <v>85</v>
      </c>
      <c r="F53" s="63">
        <v>0</v>
      </c>
      <c r="G53" s="69">
        <f t="shared" si="1"/>
        <v>0</v>
      </c>
      <c r="H53" s="153"/>
      <c r="I53" s="56"/>
      <c r="J53" s="37"/>
      <c r="K53" s="37"/>
      <c r="L53" s="37"/>
      <c r="M53" s="37"/>
      <c r="N53" s="30"/>
    </row>
    <row r="54" spans="1:14" s="32" customFormat="1">
      <c r="A54" s="64"/>
      <c r="B54" s="76" t="s">
        <v>85</v>
      </c>
      <c r="C54" s="66" t="s">
        <v>85</v>
      </c>
      <c r="D54" s="73">
        <v>0</v>
      </c>
      <c r="E54" s="64" t="s">
        <v>85</v>
      </c>
      <c r="F54" s="68">
        <v>0</v>
      </c>
      <c r="G54" s="69">
        <f t="shared" si="1"/>
        <v>0</v>
      </c>
      <c r="H54" s="153"/>
      <c r="I54" s="56"/>
      <c r="J54" s="37"/>
      <c r="K54" s="37"/>
      <c r="L54" s="37"/>
      <c r="M54" s="37"/>
      <c r="N54" s="30"/>
    </row>
    <row r="55" spans="1:14" s="32" customFormat="1">
      <c r="A55" s="59" t="s">
        <v>85</v>
      </c>
      <c r="B55" s="74" t="s">
        <v>85</v>
      </c>
      <c r="C55" s="61" t="s">
        <v>85</v>
      </c>
      <c r="D55" s="71">
        <v>0</v>
      </c>
      <c r="E55" s="59" t="s">
        <v>85</v>
      </c>
      <c r="F55" s="63">
        <v>0</v>
      </c>
      <c r="G55" s="69">
        <f t="shared" si="1"/>
        <v>0</v>
      </c>
      <c r="H55" s="153"/>
      <c r="I55" s="56"/>
      <c r="J55" s="37"/>
      <c r="K55" s="37"/>
      <c r="L55" s="37"/>
      <c r="M55" s="37"/>
      <c r="N55" s="30"/>
    </row>
    <row r="56" spans="1:14" s="32" customFormat="1">
      <c r="A56" s="64" t="s">
        <v>85</v>
      </c>
      <c r="B56" s="76" t="s">
        <v>85</v>
      </c>
      <c r="C56" s="66" t="s">
        <v>85</v>
      </c>
      <c r="D56" s="73">
        <v>0</v>
      </c>
      <c r="E56" s="64" t="s">
        <v>85</v>
      </c>
      <c r="F56" s="68">
        <v>0</v>
      </c>
      <c r="G56" s="69">
        <f t="shared" si="1"/>
        <v>0</v>
      </c>
      <c r="H56" s="153"/>
      <c r="I56" s="56"/>
      <c r="J56" s="37"/>
      <c r="K56" s="37"/>
      <c r="L56" s="37"/>
      <c r="M56" s="37"/>
      <c r="N56" s="30"/>
    </row>
    <row r="57" spans="1:14" s="32" customFormat="1">
      <c r="A57" s="59" t="s">
        <v>85</v>
      </c>
      <c r="B57" s="74" t="s">
        <v>85</v>
      </c>
      <c r="C57" s="61" t="s">
        <v>85</v>
      </c>
      <c r="D57" s="71">
        <v>0</v>
      </c>
      <c r="E57" s="59" t="s">
        <v>85</v>
      </c>
      <c r="F57" s="63">
        <v>0</v>
      </c>
      <c r="G57" s="69">
        <f t="shared" si="1"/>
        <v>0</v>
      </c>
      <c r="H57" s="153"/>
      <c r="I57" s="56"/>
      <c r="J57" s="37"/>
      <c r="K57" s="37"/>
      <c r="L57" s="37"/>
      <c r="M57" s="37"/>
      <c r="N57" s="30"/>
    </row>
    <row r="58" spans="1:14" s="32" customFormat="1">
      <c r="A58" s="64"/>
      <c r="B58" s="76" t="s">
        <v>85</v>
      </c>
      <c r="C58" s="66" t="s">
        <v>85</v>
      </c>
      <c r="D58" s="78">
        <v>0</v>
      </c>
      <c r="E58" s="64" t="s">
        <v>85</v>
      </c>
      <c r="F58" s="79">
        <v>0</v>
      </c>
      <c r="G58" s="69">
        <f t="shared" si="1"/>
        <v>0</v>
      </c>
      <c r="H58" s="153" t="s">
        <v>85</v>
      </c>
      <c r="I58" s="56"/>
      <c r="J58" s="37"/>
      <c r="K58" s="37"/>
      <c r="L58" s="37"/>
      <c r="M58" s="37"/>
      <c r="N58" s="30"/>
    </row>
    <row r="59" spans="1:14" s="32" customFormat="1">
      <c r="A59" s="80" t="s">
        <v>85</v>
      </c>
      <c r="B59" s="60" t="s">
        <v>85</v>
      </c>
      <c r="C59" s="61" t="s">
        <v>85</v>
      </c>
      <c r="D59" s="62">
        <v>0</v>
      </c>
      <c r="E59" s="59" t="s">
        <v>85</v>
      </c>
      <c r="F59" s="63">
        <v>0</v>
      </c>
      <c r="G59" s="69">
        <f t="shared" si="1"/>
        <v>0</v>
      </c>
      <c r="H59" s="153"/>
      <c r="I59" s="56" t="s">
        <v>85</v>
      </c>
      <c r="J59" s="37"/>
      <c r="K59" s="37"/>
      <c r="L59" s="37"/>
      <c r="M59" s="37"/>
      <c r="N59" s="30"/>
    </row>
    <row r="60" spans="1:14" s="32" customFormat="1">
      <c r="A60" s="81" t="s">
        <v>85</v>
      </c>
      <c r="B60" s="82" t="s">
        <v>85</v>
      </c>
      <c r="C60" s="66" t="s">
        <v>85</v>
      </c>
      <c r="D60" s="83">
        <v>0</v>
      </c>
      <c r="E60" s="64" t="s">
        <v>85</v>
      </c>
      <c r="F60" s="68">
        <v>0</v>
      </c>
      <c r="G60" s="69">
        <f t="shared" si="1"/>
        <v>0</v>
      </c>
      <c r="H60" s="153"/>
      <c r="I60" s="56"/>
      <c r="J60" s="37"/>
      <c r="K60" s="37"/>
      <c r="L60" s="37"/>
      <c r="M60" s="37"/>
      <c r="N60" s="30"/>
    </row>
    <row r="61" spans="1:14" s="32" customFormat="1">
      <c r="A61" s="59" t="s">
        <v>85</v>
      </c>
      <c r="B61" s="60" t="s">
        <v>85</v>
      </c>
      <c r="C61" s="61" t="s">
        <v>85</v>
      </c>
      <c r="D61" s="62">
        <v>0</v>
      </c>
      <c r="E61" s="59" t="s">
        <v>85</v>
      </c>
      <c r="F61" s="63">
        <v>0</v>
      </c>
      <c r="G61" s="69">
        <f t="shared" si="1"/>
        <v>0</v>
      </c>
      <c r="H61" s="153"/>
      <c r="I61" s="56"/>
      <c r="J61" s="37"/>
      <c r="K61" s="37"/>
      <c r="L61" s="37"/>
      <c r="M61" s="37"/>
      <c r="N61" s="30"/>
    </row>
    <row r="62" spans="1:14" s="32" customFormat="1">
      <c r="A62" s="27" t="s">
        <v>85</v>
      </c>
      <c r="B62" s="82" t="s">
        <v>85</v>
      </c>
      <c r="C62" s="66" t="s">
        <v>85</v>
      </c>
      <c r="D62" s="83">
        <v>0</v>
      </c>
      <c r="E62" s="64" t="s">
        <v>85</v>
      </c>
      <c r="F62" s="68">
        <v>0</v>
      </c>
      <c r="G62" s="69">
        <f t="shared" si="1"/>
        <v>0</v>
      </c>
      <c r="H62" s="153"/>
      <c r="I62" s="56"/>
      <c r="J62" s="37"/>
      <c r="K62" s="37"/>
      <c r="L62" s="37"/>
      <c r="M62" s="37"/>
      <c r="N62" s="30"/>
    </row>
    <row r="63" spans="1:14" s="32" customFormat="1">
      <c r="A63" s="59" t="s">
        <v>85</v>
      </c>
      <c r="B63" s="60" t="s">
        <v>85</v>
      </c>
      <c r="C63" s="61" t="s">
        <v>85</v>
      </c>
      <c r="D63" s="62">
        <v>0</v>
      </c>
      <c r="E63" s="59" t="s">
        <v>85</v>
      </c>
      <c r="F63" s="63">
        <v>0</v>
      </c>
      <c r="G63" s="69">
        <f t="shared" si="1"/>
        <v>0</v>
      </c>
      <c r="H63" s="153"/>
      <c r="I63" s="56"/>
      <c r="J63" s="37"/>
      <c r="K63" s="37"/>
      <c r="L63" s="37"/>
      <c r="M63" s="37"/>
      <c r="N63" s="30"/>
    </row>
    <row r="64" spans="1:14" s="32" customFormat="1">
      <c r="A64" s="64"/>
      <c r="B64" s="65" t="s">
        <v>85</v>
      </c>
      <c r="C64" s="66" t="s">
        <v>85</v>
      </c>
      <c r="D64" s="67">
        <v>0</v>
      </c>
      <c r="E64" s="64" t="s">
        <v>85</v>
      </c>
      <c r="F64" s="68">
        <v>0</v>
      </c>
      <c r="G64" s="69">
        <f t="shared" si="1"/>
        <v>0</v>
      </c>
      <c r="H64" s="153"/>
      <c r="I64" s="56"/>
      <c r="J64" s="37"/>
      <c r="K64" s="37"/>
      <c r="L64" s="37"/>
      <c r="M64" s="37"/>
      <c r="N64" s="30"/>
    </row>
    <row r="65" spans="1:14" s="32" customFormat="1">
      <c r="A65" s="59"/>
      <c r="B65" s="60" t="s">
        <v>85</v>
      </c>
      <c r="C65" s="61" t="s">
        <v>85</v>
      </c>
      <c r="D65" s="71">
        <v>0</v>
      </c>
      <c r="E65" s="59" t="s">
        <v>85</v>
      </c>
      <c r="F65" s="72">
        <v>0</v>
      </c>
      <c r="G65" s="69">
        <f t="shared" si="1"/>
        <v>0</v>
      </c>
      <c r="H65" s="153"/>
      <c r="I65" s="56"/>
      <c r="J65" s="37"/>
      <c r="K65" s="37"/>
      <c r="L65" s="37"/>
      <c r="M65" s="37"/>
      <c r="N65" s="30"/>
    </row>
    <row r="66" spans="1:14">
      <c r="A66" s="64"/>
      <c r="B66" s="65" t="s">
        <v>85</v>
      </c>
      <c r="C66" s="66" t="s">
        <v>85</v>
      </c>
      <c r="D66" s="73">
        <v>0</v>
      </c>
      <c r="E66" s="64" t="s">
        <v>85</v>
      </c>
      <c r="F66" s="68">
        <v>0</v>
      </c>
      <c r="G66" s="69">
        <f t="shared" si="1"/>
        <v>0</v>
      </c>
      <c r="H66" s="153"/>
      <c r="I66" s="56"/>
      <c r="J66" s="37"/>
      <c r="K66" s="37"/>
      <c r="L66" s="37"/>
      <c r="M66" s="37"/>
    </row>
    <row r="67" spans="1:14">
      <c r="A67" s="59"/>
      <c r="B67" s="60" t="s">
        <v>85</v>
      </c>
      <c r="C67" s="61" t="s">
        <v>85</v>
      </c>
      <c r="D67" s="71">
        <v>0</v>
      </c>
      <c r="E67" s="59" t="s">
        <v>85</v>
      </c>
      <c r="F67" s="63">
        <v>0</v>
      </c>
      <c r="G67" s="69">
        <f t="shared" si="1"/>
        <v>0</v>
      </c>
      <c r="H67" s="153"/>
      <c r="I67" s="56"/>
      <c r="J67" s="37"/>
      <c r="K67" s="37"/>
      <c r="L67" s="37"/>
      <c r="M67" s="37"/>
    </row>
    <row r="68" spans="1:14">
      <c r="A68" s="64"/>
      <c r="B68" s="65" t="s">
        <v>85</v>
      </c>
      <c r="C68" s="66" t="s">
        <v>85</v>
      </c>
      <c r="D68" s="73">
        <v>0</v>
      </c>
      <c r="E68" s="64" t="s">
        <v>85</v>
      </c>
      <c r="F68" s="68">
        <v>0</v>
      </c>
      <c r="G68" s="69">
        <f t="shared" si="1"/>
        <v>0</v>
      </c>
      <c r="H68" s="153"/>
      <c r="I68" s="56"/>
      <c r="J68" s="37"/>
      <c r="K68" s="37"/>
      <c r="L68" s="37"/>
      <c r="M68" s="37"/>
    </row>
    <row r="69" spans="1:14">
      <c r="A69" s="59"/>
      <c r="B69" s="74" t="s">
        <v>85</v>
      </c>
      <c r="C69" s="61" t="s">
        <v>85</v>
      </c>
      <c r="D69" s="71">
        <v>0</v>
      </c>
      <c r="E69" s="59" t="s">
        <v>85</v>
      </c>
      <c r="F69" s="63">
        <v>0</v>
      </c>
      <c r="G69" s="69">
        <f t="shared" si="1"/>
        <v>0</v>
      </c>
      <c r="H69" s="153"/>
      <c r="I69" s="56"/>
      <c r="J69" s="37"/>
      <c r="K69" s="37"/>
      <c r="L69" s="37"/>
      <c r="M69" s="37"/>
    </row>
    <row r="70" spans="1:14">
      <c r="A70" s="64"/>
      <c r="B70" s="76" t="s">
        <v>85</v>
      </c>
      <c r="C70" s="66" t="s">
        <v>85</v>
      </c>
      <c r="D70" s="73">
        <v>0</v>
      </c>
      <c r="E70" s="64" t="s">
        <v>85</v>
      </c>
      <c r="F70" s="68">
        <v>0</v>
      </c>
      <c r="G70" s="69">
        <f t="shared" si="1"/>
        <v>0</v>
      </c>
      <c r="H70" s="153"/>
      <c r="I70" s="56"/>
      <c r="J70" s="37"/>
      <c r="K70" s="37"/>
      <c r="L70" s="37"/>
      <c r="M70" s="37"/>
    </row>
    <row r="71" spans="1:14">
      <c r="A71" s="59"/>
      <c r="B71" s="74" t="s">
        <v>85</v>
      </c>
      <c r="C71" s="61" t="s">
        <v>85</v>
      </c>
      <c r="D71" s="71">
        <v>0</v>
      </c>
      <c r="E71" s="59" t="s">
        <v>85</v>
      </c>
      <c r="F71" s="63">
        <v>0</v>
      </c>
      <c r="G71" s="69">
        <f t="shared" si="1"/>
        <v>0</v>
      </c>
      <c r="H71" s="153"/>
      <c r="I71" s="56"/>
      <c r="J71" s="37"/>
      <c r="K71" s="37"/>
      <c r="L71" s="37"/>
      <c r="M71" s="37"/>
    </row>
    <row r="72" spans="1:14">
      <c r="A72" s="64"/>
      <c r="B72" s="76" t="s">
        <v>85</v>
      </c>
      <c r="C72" s="66" t="s">
        <v>85</v>
      </c>
      <c r="D72" s="73">
        <v>0</v>
      </c>
      <c r="E72" s="64" t="s">
        <v>85</v>
      </c>
      <c r="F72" s="68">
        <v>0</v>
      </c>
      <c r="G72" s="69">
        <f t="shared" si="1"/>
        <v>0</v>
      </c>
      <c r="H72" s="153"/>
      <c r="I72" s="56"/>
      <c r="J72" s="37"/>
      <c r="K72" s="37"/>
      <c r="L72" s="37"/>
      <c r="M72" s="37"/>
    </row>
    <row r="73" spans="1:14">
      <c r="A73" s="59" t="s">
        <v>85</v>
      </c>
      <c r="B73" s="74" t="s">
        <v>85</v>
      </c>
      <c r="C73" s="61" t="s">
        <v>85</v>
      </c>
      <c r="D73" s="71">
        <v>0</v>
      </c>
      <c r="E73" s="59" t="s">
        <v>85</v>
      </c>
      <c r="F73" s="63">
        <v>0</v>
      </c>
      <c r="G73" s="69">
        <f t="shared" si="1"/>
        <v>0</v>
      </c>
      <c r="H73" s="153"/>
      <c r="I73" s="56"/>
      <c r="J73" s="37"/>
      <c r="K73" s="37"/>
      <c r="L73" s="37"/>
      <c r="M73" s="37"/>
    </row>
    <row r="74" spans="1:14">
      <c r="A74" s="64" t="s">
        <v>85</v>
      </c>
      <c r="B74" s="76" t="s">
        <v>85</v>
      </c>
      <c r="C74" s="66" t="s">
        <v>85</v>
      </c>
      <c r="D74" s="73">
        <v>0</v>
      </c>
      <c r="E74" s="64" t="s">
        <v>85</v>
      </c>
      <c r="F74" s="68">
        <v>0</v>
      </c>
      <c r="G74" s="69">
        <f t="shared" si="1"/>
        <v>0</v>
      </c>
      <c r="H74" s="153"/>
      <c r="I74" s="56"/>
      <c r="J74" s="37"/>
      <c r="K74" s="37"/>
      <c r="L74" s="37"/>
      <c r="M74" s="37"/>
    </row>
    <row r="75" spans="1:14">
      <c r="A75" s="59" t="s">
        <v>85</v>
      </c>
      <c r="B75" s="74" t="s">
        <v>85</v>
      </c>
      <c r="C75" s="61" t="s">
        <v>85</v>
      </c>
      <c r="D75" s="71">
        <v>0</v>
      </c>
      <c r="E75" s="59" t="s">
        <v>85</v>
      </c>
      <c r="F75" s="63">
        <v>0</v>
      </c>
      <c r="G75" s="69">
        <f t="shared" si="1"/>
        <v>0</v>
      </c>
      <c r="H75" s="153"/>
      <c r="I75" s="56"/>
      <c r="J75" s="37"/>
      <c r="K75" s="37"/>
      <c r="L75" s="37"/>
      <c r="M75" s="37"/>
    </row>
    <row r="76" spans="1:14">
      <c r="A76" s="64"/>
      <c r="B76" s="76" t="s">
        <v>85</v>
      </c>
      <c r="C76" s="66" t="s">
        <v>85</v>
      </c>
      <c r="D76" s="73">
        <v>0</v>
      </c>
      <c r="E76" s="64" t="s">
        <v>85</v>
      </c>
      <c r="F76" s="68">
        <v>0</v>
      </c>
      <c r="G76" s="69">
        <f t="shared" si="1"/>
        <v>0</v>
      </c>
      <c r="H76" s="153"/>
      <c r="I76" s="56"/>
      <c r="J76" s="37"/>
      <c r="K76" s="37"/>
      <c r="L76" s="37"/>
      <c r="M76" s="37"/>
    </row>
    <row r="77" spans="1:14">
      <c r="A77" s="59"/>
      <c r="B77" s="74" t="s">
        <v>85</v>
      </c>
      <c r="C77" s="61" t="s">
        <v>85</v>
      </c>
      <c r="D77" s="71">
        <v>0</v>
      </c>
      <c r="E77" s="59" t="s">
        <v>85</v>
      </c>
      <c r="F77" s="63">
        <v>0</v>
      </c>
      <c r="G77" s="69">
        <f t="shared" si="1"/>
        <v>0</v>
      </c>
      <c r="H77" s="153"/>
      <c r="I77" s="56"/>
      <c r="J77" s="37"/>
      <c r="K77" s="37"/>
      <c r="L77" s="37"/>
      <c r="M77" s="37"/>
    </row>
    <row r="78" spans="1:14">
      <c r="A78" s="64"/>
      <c r="B78" s="76" t="s">
        <v>85</v>
      </c>
      <c r="C78" s="66" t="s">
        <v>85</v>
      </c>
      <c r="D78" s="73">
        <v>0</v>
      </c>
      <c r="E78" s="64" t="s">
        <v>85</v>
      </c>
      <c r="F78" s="68">
        <v>0</v>
      </c>
      <c r="G78" s="69">
        <f t="shared" si="1"/>
        <v>0</v>
      </c>
      <c r="H78" s="153"/>
      <c r="I78" s="56"/>
      <c r="J78" s="37"/>
      <c r="K78" s="37"/>
      <c r="L78" s="37"/>
      <c r="M78" s="37"/>
    </row>
    <row r="79" spans="1:14">
      <c r="A79" s="59"/>
      <c r="B79" s="74" t="s">
        <v>85</v>
      </c>
      <c r="C79" s="61" t="s">
        <v>85</v>
      </c>
      <c r="D79" s="71">
        <v>0</v>
      </c>
      <c r="E79" s="59" t="s">
        <v>85</v>
      </c>
      <c r="F79" s="63">
        <v>0</v>
      </c>
      <c r="G79" s="69">
        <f t="shared" si="1"/>
        <v>0</v>
      </c>
      <c r="H79" s="153"/>
      <c r="I79" s="56"/>
      <c r="J79" s="37"/>
      <c r="K79" s="37"/>
      <c r="L79" s="37"/>
      <c r="M79" s="37"/>
    </row>
    <row r="80" spans="1:14">
      <c r="A80" s="64"/>
      <c r="B80" s="76" t="s">
        <v>85</v>
      </c>
      <c r="C80" s="66" t="s">
        <v>85</v>
      </c>
      <c r="D80" s="73">
        <v>0</v>
      </c>
      <c r="E80" s="64" t="s">
        <v>85</v>
      </c>
      <c r="F80" s="68">
        <v>0</v>
      </c>
      <c r="G80" s="69">
        <f t="shared" si="1"/>
        <v>0</v>
      </c>
      <c r="H80" s="153"/>
      <c r="I80" s="56"/>
      <c r="J80" s="37"/>
      <c r="K80" s="37"/>
      <c r="L80" s="37"/>
      <c r="M80" s="37"/>
    </row>
    <row r="81" spans="1:13">
      <c r="A81" s="59"/>
      <c r="B81" s="74" t="s">
        <v>85</v>
      </c>
      <c r="C81" s="61" t="s">
        <v>85</v>
      </c>
      <c r="D81" s="71">
        <v>0</v>
      </c>
      <c r="E81" s="59" t="s">
        <v>85</v>
      </c>
      <c r="F81" s="63">
        <v>0</v>
      </c>
      <c r="G81" s="69">
        <f t="shared" si="1"/>
        <v>0</v>
      </c>
      <c r="H81" s="153"/>
      <c r="I81" s="56"/>
      <c r="J81" s="37"/>
      <c r="K81" s="37"/>
      <c r="L81" s="37"/>
      <c r="M81" s="37"/>
    </row>
    <row r="82" spans="1:13">
      <c r="A82" s="64"/>
      <c r="B82" s="76" t="s">
        <v>85</v>
      </c>
      <c r="C82" s="66" t="s">
        <v>85</v>
      </c>
      <c r="D82" s="73">
        <v>0</v>
      </c>
      <c r="E82" s="64" t="s">
        <v>85</v>
      </c>
      <c r="F82" s="68">
        <v>0</v>
      </c>
      <c r="G82" s="69">
        <f t="shared" si="1"/>
        <v>0</v>
      </c>
      <c r="H82" s="153"/>
      <c r="I82" s="56"/>
      <c r="J82" s="37"/>
      <c r="K82" s="37"/>
      <c r="L82" s="37"/>
      <c r="M82" s="37"/>
    </row>
    <row r="83" spans="1:13">
      <c r="A83" s="80" t="s">
        <v>85</v>
      </c>
      <c r="B83" s="60" t="s">
        <v>85</v>
      </c>
      <c r="C83" s="61" t="s">
        <v>85</v>
      </c>
      <c r="D83" s="62">
        <v>0</v>
      </c>
      <c r="E83" s="59" t="s">
        <v>85</v>
      </c>
      <c r="F83" s="63">
        <v>0</v>
      </c>
      <c r="G83" s="69">
        <f t="shared" si="1"/>
        <v>0</v>
      </c>
      <c r="H83" s="153"/>
      <c r="I83" s="56"/>
      <c r="J83" s="37"/>
      <c r="K83" s="37"/>
      <c r="L83" s="37"/>
      <c r="M83" s="37"/>
    </row>
    <row r="84" spans="1:13">
      <c r="A84" s="81" t="s">
        <v>85</v>
      </c>
      <c r="B84" s="82" t="s">
        <v>85</v>
      </c>
      <c r="C84" s="66" t="s">
        <v>85</v>
      </c>
      <c r="D84" s="83">
        <v>0</v>
      </c>
      <c r="E84" s="64" t="s">
        <v>85</v>
      </c>
      <c r="F84" s="68">
        <v>0</v>
      </c>
      <c r="G84" s="69">
        <f t="shared" si="1"/>
        <v>0</v>
      </c>
      <c r="H84" s="153"/>
      <c r="I84" s="56"/>
      <c r="J84" s="37"/>
      <c r="K84" s="37"/>
      <c r="L84" s="37"/>
      <c r="M84" s="37"/>
    </row>
    <row r="85" spans="1:13">
      <c r="A85" s="59" t="s">
        <v>85</v>
      </c>
      <c r="B85" s="60" t="s">
        <v>85</v>
      </c>
      <c r="C85" s="61" t="s">
        <v>85</v>
      </c>
      <c r="D85" s="62">
        <v>0</v>
      </c>
      <c r="E85" s="59" t="s">
        <v>85</v>
      </c>
      <c r="F85" s="63">
        <v>0</v>
      </c>
      <c r="G85" s="69">
        <f t="shared" si="1"/>
        <v>0</v>
      </c>
      <c r="H85" s="153"/>
      <c r="I85" s="56"/>
      <c r="J85" s="37"/>
      <c r="K85" s="37"/>
      <c r="L85" s="37"/>
      <c r="M85" s="37"/>
    </row>
    <row r="86" spans="1:13">
      <c r="A86" s="27"/>
      <c r="B86" s="82" t="s">
        <v>85</v>
      </c>
      <c r="C86" s="66" t="s">
        <v>85</v>
      </c>
      <c r="D86" s="83">
        <v>0</v>
      </c>
      <c r="E86" s="64" t="s">
        <v>85</v>
      </c>
      <c r="F86" s="68">
        <v>0</v>
      </c>
      <c r="G86" s="69">
        <f t="shared" si="1"/>
        <v>0</v>
      </c>
      <c r="H86" s="153"/>
      <c r="I86" s="56"/>
      <c r="J86" s="37"/>
      <c r="K86" s="37"/>
      <c r="L86" s="37"/>
      <c r="M86" s="37"/>
    </row>
    <row r="87" spans="1:13">
      <c r="A87" s="59"/>
      <c r="B87" s="60" t="s">
        <v>85</v>
      </c>
      <c r="C87" s="61" t="s">
        <v>85</v>
      </c>
      <c r="D87" s="62">
        <v>0</v>
      </c>
      <c r="E87" s="59" t="s">
        <v>85</v>
      </c>
      <c r="F87" s="63">
        <v>0</v>
      </c>
      <c r="G87" s="69">
        <f t="shared" si="1"/>
        <v>0</v>
      </c>
      <c r="H87" s="153"/>
      <c r="I87" s="56"/>
      <c r="J87" s="37"/>
      <c r="K87" s="37"/>
      <c r="L87" s="37"/>
      <c r="M87" s="37"/>
    </row>
    <row r="88" spans="1:13">
      <c r="A88" s="64"/>
      <c r="B88" s="65" t="s">
        <v>85</v>
      </c>
      <c r="C88" s="66" t="s">
        <v>85</v>
      </c>
      <c r="D88" s="67">
        <v>0</v>
      </c>
      <c r="E88" s="64" t="s">
        <v>85</v>
      </c>
      <c r="F88" s="68">
        <v>0</v>
      </c>
      <c r="G88" s="69">
        <f t="shared" si="1"/>
        <v>0</v>
      </c>
      <c r="H88" s="153"/>
      <c r="I88" s="56"/>
      <c r="J88" s="37"/>
      <c r="K88" s="37"/>
      <c r="L88" s="37"/>
      <c r="M88" s="37"/>
    </row>
    <row r="89" spans="1:13">
      <c r="A89" s="59"/>
      <c r="B89" s="60" t="s">
        <v>85</v>
      </c>
      <c r="C89" s="61" t="s">
        <v>85</v>
      </c>
      <c r="D89" s="71">
        <v>0</v>
      </c>
      <c r="E89" s="59" t="s">
        <v>85</v>
      </c>
      <c r="F89" s="72">
        <v>0</v>
      </c>
      <c r="G89" s="69">
        <f t="shared" si="1"/>
        <v>0</v>
      </c>
      <c r="H89" s="153"/>
      <c r="I89" s="56"/>
      <c r="J89" s="37"/>
      <c r="K89" s="37"/>
      <c r="L89" s="37"/>
      <c r="M89" s="37"/>
    </row>
    <row r="90" spans="1:13">
      <c r="A90" s="64"/>
      <c r="B90" s="65" t="s">
        <v>85</v>
      </c>
      <c r="C90" s="66" t="s">
        <v>85</v>
      </c>
      <c r="D90" s="73">
        <v>0</v>
      </c>
      <c r="E90" s="64" t="s">
        <v>85</v>
      </c>
      <c r="F90" s="68">
        <v>0</v>
      </c>
      <c r="G90" s="69">
        <f t="shared" si="1"/>
        <v>0</v>
      </c>
      <c r="H90" s="153"/>
      <c r="I90" s="56"/>
      <c r="J90" s="37"/>
      <c r="K90" s="37"/>
      <c r="L90" s="37"/>
      <c r="M90" s="37"/>
    </row>
    <row r="91" spans="1:13">
      <c r="A91" s="59"/>
      <c r="B91" s="60" t="s">
        <v>85</v>
      </c>
      <c r="C91" s="61" t="s">
        <v>85</v>
      </c>
      <c r="D91" s="71">
        <v>0</v>
      </c>
      <c r="E91" s="59" t="s">
        <v>85</v>
      </c>
      <c r="F91" s="63">
        <v>0</v>
      </c>
      <c r="G91" s="69">
        <f t="shared" si="1"/>
        <v>0</v>
      </c>
      <c r="H91" s="153"/>
      <c r="I91" s="56"/>
      <c r="J91" s="37"/>
      <c r="K91" s="37"/>
      <c r="L91" s="37"/>
      <c r="M91" s="37"/>
    </row>
    <row r="92" spans="1:13">
      <c r="A92" s="64"/>
      <c r="B92" s="65" t="s">
        <v>85</v>
      </c>
      <c r="C92" s="66" t="s">
        <v>85</v>
      </c>
      <c r="D92" s="73">
        <v>0</v>
      </c>
      <c r="E92" s="64" t="s">
        <v>85</v>
      </c>
      <c r="F92" s="68">
        <v>0</v>
      </c>
      <c r="G92" s="69">
        <f t="shared" si="1"/>
        <v>0</v>
      </c>
      <c r="H92" s="153"/>
      <c r="I92" s="56"/>
      <c r="J92" s="37"/>
      <c r="K92" s="37"/>
      <c r="L92" s="37"/>
      <c r="M92" s="37"/>
    </row>
    <row r="93" spans="1:13">
      <c r="A93" s="59"/>
      <c r="B93" s="74" t="s">
        <v>85</v>
      </c>
      <c r="C93" s="61" t="s">
        <v>85</v>
      </c>
      <c r="D93" s="71">
        <v>0</v>
      </c>
      <c r="E93" s="59" t="s">
        <v>85</v>
      </c>
      <c r="F93" s="63">
        <v>0</v>
      </c>
      <c r="G93" s="69">
        <f t="shared" si="1"/>
        <v>0</v>
      </c>
      <c r="H93" s="153"/>
      <c r="I93" s="56"/>
      <c r="J93" s="37"/>
      <c r="K93" s="37"/>
      <c r="L93" s="37"/>
      <c r="M93" s="37"/>
    </row>
    <row r="94" spans="1:13">
      <c r="A94" s="64"/>
      <c r="B94" s="76" t="s">
        <v>85</v>
      </c>
      <c r="C94" s="66" t="s">
        <v>85</v>
      </c>
      <c r="D94" s="73">
        <v>0</v>
      </c>
      <c r="E94" s="64" t="s">
        <v>85</v>
      </c>
      <c r="F94" s="68">
        <v>0</v>
      </c>
      <c r="G94" s="69">
        <f t="shared" si="1"/>
        <v>0</v>
      </c>
      <c r="H94" s="153"/>
      <c r="I94" s="56"/>
      <c r="J94" s="37"/>
      <c r="K94" s="37"/>
      <c r="L94" s="37"/>
      <c r="M94" s="37"/>
    </row>
    <row r="95" spans="1:13">
      <c r="A95" s="59"/>
      <c r="B95" s="74" t="s">
        <v>85</v>
      </c>
      <c r="C95" s="61" t="s">
        <v>85</v>
      </c>
      <c r="D95" s="71">
        <v>0</v>
      </c>
      <c r="E95" s="59" t="s">
        <v>85</v>
      </c>
      <c r="F95" s="63">
        <v>0</v>
      </c>
      <c r="G95" s="69">
        <f t="shared" si="1"/>
        <v>0</v>
      </c>
      <c r="H95" s="153"/>
      <c r="I95" s="56"/>
      <c r="J95" s="37"/>
      <c r="K95" s="37"/>
      <c r="L95" s="37"/>
      <c r="M95" s="37"/>
    </row>
    <row r="96" spans="1:13">
      <c r="A96" s="64" t="s">
        <v>85</v>
      </c>
      <c r="B96" s="76" t="s">
        <v>85</v>
      </c>
      <c r="C96" s="66" t="s">
        <v>85</v>
      </c>
      <c r="D96" s="73">
        <v>0</v>
      </c>
      <c r="E96" s="64" t="s">
        <v>85</v>
      </c>
      <c r="F96" s="68">
        <v>0</v>
      </c>
      <c r="G96" s="69">
        <f t="shared" si="1"/>
        <v>0</v>
      </c>
      <c r="H96" s="153"/>
      <c r="I96" s="56"/>
      <c r="J96" s="37"/>
      <c r="K96" s="37"/>
      <c r="L96" s="37"/>
      <c r="M96" s="37"/>
    </row>
    <row r="97" spans="1:13">
      <c r="A97" s="59"/>
      <c r="B97" s="74" t="s">
        <v>85</v>
      </c>
      <c r="C97" s="61" t="s">
        <v>85</v>
      </c>
      <c r="D97" s="71">
        <v>0</v>
      </c>
      <c r="E97" s="59" t="s">
        <v>85</v>
      </c>
      <c r="F97" s="63">
        <v>0</v>
      </c>
      <c r="G97" s="69">
        <f t="shared" si="1"/>
        <v>0</v>
      </c>
      <c r="H97" s="153"/>
      <c r="I97" s="56"/>
      <c r="J97" s="37"/>
      <c r="K97" s="37"/>
      <c r="L97" s="37"/>
      <c r="M97" s="37"/>
    </row>
    <row r="98" spans="1:13">
      <c r="A98" s="64"/>
      <c r="B98" s="76" t="s">
        <v>85</v>
      </c>
      <c r="C98" s="66" t="s">
        <v>85</v>
      </c>
      <c r="D98" s="73">
        <v>0</v>
      </c>
      <c r="E98" s="64" t="s">
        <v>85</v>
      </c>
      <c r="F98" s="68">
        <v>0</v>
      </c>
      <c r="G98" s="69">
        <f t="shared" si="1"/>
        <v>0</v>
      </c>
      <c r="H98" s="153"/>
      <c r="I98" s="56"/>
      <c r="J98" s="37"/>
      <c r="K98" s="37"/>
      <c r="L98" s="37"/>
      <c r="M98" s="37"/>
    </row>
    <row r="99" spans="1:13">
      <c r="A99" s="59"/>
      <c r="B99" s="74" t="s">
        <v>85</v>
      </c>
      <c r="C99" s="61" t="s">
        <v>85</v>
      </c>
      <c r="D99" s="71">
        <v>0</v>
      </c>
      <c r="E99" s="59" t="s">
        <v>85</v>
      </c>
      <c r="F99" s="63">
        <v>0</v>
      </c>
      <c r="G99" s="69">
        <f t="shared" si="1"/>
        <v>0</v>
      </c>
      <c r="H99" s="153"/>
      <c r="I99" s="56"/>
      <c r="J99" s="37"/>
      <c r="K99" s="37"/>
      <c r="L99" s="37"/>
      <c r="M99" s="37"/>
    </row>
    <row r="100" spans="1:13">
      <c r="A100" s="64"/>
      <c r="B100" s="76" t="s">
        <v>85</v>
      </c>
      <c r="C100" s="66" t="s">
        <v>85</v>
      </c>
      <c r="D100" s="73">
        <v>0</v>
      </c>
      <c r="E100" s="64" t="s">
        <v>85</v>
      </c>
      <c r="F100" s="68">
        <v>0</v>
      </c>
      <c r="G100" s="69">
        <f t="shared" ref="G100:G139" si="2">IF(AND(ISBLANK(E100),ISBLANK(F100)),"",G99-D100+F100)</f>
        <v>0</v>
      </c>
      <c r="H100" s="153"/>
      <c r="I100" s="56"/>
      <c r="J100" s="37"/>
      <c r="K100" s="37"/>
      <c r="L100" s="37"/>
      <c r="M100" s="37"/>
    </row>
    <row r="101" spans="1:13">
      <c r="A101" s="59"/>
      <c r="B101" s="74" t="s">
        <v>85</v>
      </c>
      <c r="C101" s="61" t="s">
        <v>85</v>
      </c>
      <c r="D101" s="71">
        <v>0</v>
      </c>
      <c r="E101" s="59" t="s">
        <v>85</v>
      </c>
      <c r="F101" s="63">
        <v>0</v>
      </c>
      <c r="G101" s="69">
        <f t="shared" si="2"/>
        <v>0</v>
      </c>
      <c r="H101" s="153"/>
      <c r="I101" s="56"/>
      <c r="J101" s="37"/>
      <c r="K101" s="37"/>
      <c r="L101" s="37"/>
      <c r="M101" s="37"/>
    </row>
    <row r="102" spans="1:13">
      <c r="A102" s="64"/>
      <c r="B102" s="76" t="s">
        <v>85</v>
      </c>
      <c r="C102" s="66" t="s">
        <v>85</v>
      </c>
      <c r="D102" s="73">
        <v>0</v>
      </c>
      <c r="E102" s="64" t="s">
        <v>85</v>
      </c>
      <c r="F102" s="68">
        <v>0</v>
      </c>
      <c r="G102" s="69">
        <f t="shared" si="2"/>
        <v>0</v>
      </c>
      <c r="H102" s="153"/>
      <c r="I102" s="56"/>
      <c r="J102" s="37"/>
      <c r="K102" s="37"/>
      <c r="L102" s="37"/>
      <c r="M102" s="37"/>
    </row>
    <row r="103" spans="1:13">
      <c r="A103" s="59"/>
      <c r="B103" s="74" t="s">
        <v>85</v>
      </c>
      <c r="C103" s="61" t="s">
        <v>85</v>
      </c>
      <c r="D103" s="71">
        <v>0</v>
      </c>
      <c r="E103" s="59" t="s">
        <v>85</v>
      </c>
      <c r="F103" s="63">
        <v>0</v>
      </c>
      <c r="G103" s="69">
        <f t="shared" si="2"/>
        <v>0</v>
      </c>
      <c r="H103" s="153"/>
      <c r="I103" s="56"/>
      <c r="J103" s="37"/>
      <c r="K103" s="37"/>
      <c r="L103" s="37"/>
      <c r="M103" s="37"/>
    </row>
    <row r="104" spans="1:13">
      <c r="A104" s="64"/>
      <c r="B104" s="76" t="s">
        <v>85</v>
      </c>
      <c r="C104" s="66" t="s">
        <v>85</v>
      </c>
      <c r="D104" s="73">
        <v>0</v>
      </c>
      <c r="E104" s="64" t="s">
        <v>85</v>
      </c>
      <c r="F104" s="68">
        <v>0</v>
      </c>
      <c r="G104" s="69">
        <f t="shared" si="2"/>
        <v>0</v>
      </c>
      <c r="H104" s="153"/>
      <c r="I104" s="56"/>
      <c r="J104" s="37"/>
      <c r="K104" s="37"/>
      <c r="L104" s="37"/>
      <c r="M104" s="37"/>
    </row>
    <row r="105" spans="1:13">
      <c r="A105" s="59"/>
      <c r="B105" s="74" t="s">
        <v>85</v>
      </c>
      <c r="C105" s="61" t="s">
        <v>85</v>
      </c>
      <c r="D105" s="71">
        <v>0</v>
      </c>
      <c r="E105" s="59" t="s">
        <v>85</v>
      </c>
      <c r="F105" s="63">
        <v>0</v>
      </c>
      <c r="G105" s="69">
        <f t="shared" si="2"/>
        <v>0</v>
      </c>
      <c r="H105" s="153"/>
      <c r="I105" s="56"/>
      <c r="J105" s="37"/>
      <c r="K105" s="37"/>
      <c r="L105" s="37"/>
      <c r="M105" s="37"/>
    </row>
    <row r="106" spans="1:13">
      <c r="A106" s="64"/>
      <c r="B106" s="76" t="s">
        <v>85</v>
      </c>
      <c r="C106" s="66" t="s">
        <v>85</v>
      </c>
      <c r="D106" s="73">
        <v>0</v>
      </c>
      <c r="E106" s="64" t="s">
        <v>85</v>
      </c>
      <c r="F106" s="68">
        <v>0</v>
      </c>
      <c r="G106" s="69">
        <f t="shared" si="2"/>
        <v>0</v>
      </c>
      <c r="H106" s="146"/>
      <c r="I106" s="56"/>
      <c r="J106" s="37"/>
      <c r="K106" s="37"/>
      <c r="L106" s="37"/>
      <c r="M106" s="37"/>
    </row>
    <row r="107" spans="1:13">
      <c r="A107" s="59"/>
      <c r="B107" s="74" t="s">
        <v>85</v>
      </c>
      <c r="C107" s="61" t="s">
        <v>85</v>
      </c>
      <c r="D107" s="71">
        <v>0</v>
      </c>
      <c r="E107" s="59" t="s">
        <v>85</v>
      </c>
      <c r="F107" s="63">
        <v>0</v>
      </c>
      <c r="G107" s="69">
        <f t="shared" si="2"/>
        <v>0</v>
      </c>
      <c r="H107" s="146"/>
    </row>
    <row r="108" spans="1:13">
      <c r="A108" s="64"/>
      <c r="B108" s="76" t="s">
        <v>85</v>
      </c>
      <c r="C108" s="66" t="s">
        <v>85</v>
      </c>
      <c r="D108" s="73">
        <v>0</v>
      </c>
      <c r="E108" s="64" t="s">
        <v>85</v>
      </c>
      <c r="F108" s="68">
        <v>0</v>
      </c>
      <c r="G108" s="69">
        <f t="shared" si="2"/>
        <v>0</v>
      </c>
      <c r="H108" s="146"/>
    </row>
    <row r="109" spans="1:13">
      <c r="A109" s="59"/>
      <c r="B109" s="74" t="s">
        <v>85</v>
      </c>
      <c r="C109" s="61" t="s">
        <v>85</v>
      </c>
      <c r="D109" s="71">
        <v>0</v>
      </c>
      <c r="E109" s="59" t="s">
        <v>85</v>
      </c>
      <c r="F109" s="63">
        <v>0</v>
      </c>
      <c r="G109" s="69">
        <f t="shared" si="2"/>
        <v>0</v>
      </c>
      <c r="H109" s="146"/>
    </row>
    <row r="110" spans="1:13">
      <c r="A110" s="64"/>
      <c r="B110" s="76" t="s">
        <v>85</v>
      </c>
      <c r="C110" s="66" t="s">
        <v>85</v>
      </c>
      <c r="D110" s="78">
        <v>0</v>
      </c>
      <c r="E110" s="64" t="s">
        <v>85</v>
      </c>
      <c r="F110" s="79">
        <v>0</v>
      </c>
      <c r="G110" s="69">
        <f t="shared" si="2"/>
        <v>0</v>
      </c>
      <c r="H110" s="146"/>
    </row>
    <row r="111" spans="1:13">
      <c r="A111" s="80" t="s">
        <v>85</v>
      </c>
      <c r="B111" s="60" t="s">
        <v>85</v>
      </c>
      <c r="C111" s="61" t="s">
        <v>85</v>
      </c>
      <c r="D111" s="62">
        <v>0</v>
      </c>
      <c r="E111" s="59" t="s">
        <v>85</v>
      </c>
      <c r="F111" s="63">
        <v>0</v>
      </c>
      <c r="G111" s="69">
        <f t="shared" si="2"/>
        <v>0</v>
      </c>
      <c r="H111" s="146"/>
    </row>
    <row r="112" spans="1:13">
      <c r="A112" s="81" t="s">
        <v>85</v>
      </c>
      <c r="B112" s="82" t="s">
        <v>85</v>
      </c>
      <c r="C112" s="66" t="s">
        <v>85</v>
      </c>
      <c r="D112" s="83">
        <v>0</v>
      </c>
      <c r="E112" s="64" t="s">
        <v>85</v>
      </c>
      <c r="F112" s="68">
        <v>0</v>
      </c>
      <c r="G112" s="69">
        <f t="shared" si="2"/>
        <v>0</v>
      </c>
      <c r="H112" s="146"/>
    </row>
    <row r="113" spans="1:8">
      <c r="A113" s="59" t="s">
        <v>85</v>
      </c>
      <c r="B113" s="60" t="s">
        <v>85</v>
      </c>
      <c r="C113" s="61" t="s">
        <v>85</v>
      </c>
      <c r="D113" s="62">
        <v>0</v>
      </c>
      <c r="E113" s="59" t="s">
        <v>85</v>
      </c>
      <c r="F113" s="63">
        <v>0</v>
      </c>
      <c r="G113" s="69">
        <f t="shared" si="2"/>
        <v>0</v>
      </c>
      <c r="H113" s="146"/>
    </row>
    <row r="114" spans="1:8">
      <c r="A114" s="27"/>
      <c r="B114" s="82" t="s">
        <v>85</v>
      </c>
      <c r="C114" s="66" t="s">
        <v>85</v>
      </c>
      <c r="D114" s="83">
        <v>0</v>
      </c>
      <c r="E114" s="64" t="s">
        <v>85</v>
      </c>
      <c r="F114" s="68">
        <v>0</v>
      </c>
      <c r="G114" s="69">
        <f t="shared" si="2"/>
        <v>0</v>
      </c>
      <c r="H114" s="146"/>
    </row>
    <row r="115" spans="1:8">
      <c r="A115" s="59"/>
      <c r="B115" s="60" t="s">
        <v>85</v>
      </c>
      <c r="C115" s="61" t="s">
        <v>85</v>
      </c>
      <c r="D115" s="62">
        <v>0</v>
      </c>
      <c r="E115" s="59" t="s">
        <v>85</v>
      </c>
      <c r="F115" s="63">
        <v>0</v>
      </c>
      <c r="G115" s="69">
        <f t="shared" si="2"/>
        <v>0</v>
      </c>
      <c r="H115" s="146"/>
    </row>
    <row r="116" spans="1:8">
      <c r="A116" s="64"/>
      <c r="B116" s="65" t="s">
        <v>85</v>
      </c>
      <c r="C116" s="66" t="s">
        <v>85</v>
      </c>
      <c r="D116" s="67">
        <v>0</v>
      </c>
      <c r="E116" s="64" t="s">
        <v>85</v>
      </c>
      <c r="F116" s="68">
        <v>0</v>
      </c>
      <c r="G116" s="69">
        <f t="shared" si="2"/>
        <v>0</v>
      </c>
      <c r="H116" s="146"/>
    </row>
    <row r="117" spans="1:8">
      <c r="A117" s="59"/>
      <c r="B117" s="60" t="s">
        <v>85</v>
      </c>
      <c r="C117" s="61" t="s">
        <v>85</v>
      </c>
      <c r="D117" s="71">
        <v>0</v>
      </c>
      <c r="E117" s="59" t="s">
        <v>85</v>
      </c>
      <c r="F117" s="72">
        <v>0</v>
      </c>
      <c r="G117" s="69">
        <f t="shared" si="2"/>
        <v>0</v>
      </c>
      <c r="H117" s="146"/>
    </row>
    <row r="118" spans="1:8">
      <c r="A118" s="64"/>
      <c r="B118" s="65" t="s">
        <v>85</v>
      </c>
      <c r="C118" s="66" t="s">
        <v>85</v>
      </c>
      <c r="D118" s="73">
        <v>0</v>
      </c>
      <c r="E118" s="64" t="s">
        <v>85</v>
      </c>
      <c r="F118" s="68">
        <v>0</v>
      </c>
      <c r="G118" s="69">
        <f t="shared" si="2"/>
        <v>0</v>
      </c>
      <c r="H118" s="146"/>
    </row>
    <row r="119" spans="1:8">
      <c r="A119" s="59"/>
      <c r="B119" s="60" t="s">
        <v>85</v>
      </c>
      <c r="C119" s="61" t="s">
        <v>85</v>
      </c>
      <c r="D119" s="71">
        <v>0</v>
      </c>
      <c r="E119" s="59" t="s">
        <v>85</v>
      </c>
      <c r="F119" s="63">
        <v>0</v>
      </c>
      <c r="G119" s="69">
        <f t="shared" si="2"/>
        <v>0</v>
      </c>
      <c r="H119" s="146"/>
    </row>
    <row r="120" spans="1:8">
      <c r="A120" s="64"/>
      <c r="B120" s="65" t="s">
        <v>85</v>
      </c>
      <c r="C120" s="66" t="s">
        <v>85</v>
      </c>
      <c r="D120" s="73">
        <v>0</v>
      </c>
      <c r="E120" s="64" t="s">
        <v>85</v>
      </c>
      <c r="F120" s="68">
        <v>0</v>
      </c>
      <c r="G120" s="69">
        <f t="shared" si="2"/>
        <v>0</v>
      </c>
      <c r="H120" s="146"/>
    </row>
    <row r="121" spans="1:8">
      <c r="A121" s="59"/>
      <c r="B121" s="74" t="s">
        <v>85</v>
      </c>
      <c r="C121" s="61" t="s">
        <v>85</v>
      </c>
      <c r="D121" s="71">
        <v>0</v>
      </c>
      <c r="E121" s="59" t="s">
        <v>85</v>
      </c>
      <c r="F121" s="63">
        <v>0</v>
      </c>
      <c r="G121" s="69">
        <f t="shared" si="2"/>
        <v>0</v>
      </c>
      <c r="H121" s="146"/>
    </row>
    <row r="122" spans="1:8">
      <c r="A122" s="64"/>
      <c r="B122" s="76" t="s">
        <v>85</v>
      </c>
      <c r="C122" s="66" t="s">
        <v>85</v>
      </c>
      <c r="D122" s="73">
        <v>0</v>
      </c>
      <c r="E122" s="64" t="s">
        <v>85</v>
      </c>
      <c r="F122" s="68">
        <v>0</v>
      </c>
      <c r="G122" s="69">
        <f t="shared" si="2"/>
        <v>0</v>
      </c>
      <c r="H122" s="146"/>
    </row>
    <row r="123" spans="1:8">
      <c r="A123" s="59"/>
      <c r="B123" s="74" t="s">
        <v>85</v>
      </c>
      <c r="C123" s="61" t="s">
        <v>85</v>
      </c>
      <c r="D123" s="71">
        <v>0</v>
      </c>
      <c r="E123" s="59" t="s">
        <v>85</v>
      </c>
      <c r="F123" s="63">
        <v>0</v>
      </c>
      <c r="G123" s="69">
        <f t="shared" si="2"/>
        <v>0</v>
      </c>
      <c r="H123" s="146"/>
    </row>
    <row r="124" spans="1:8">
      <c r="A124" s="64" t="s">
        <v>85</v>
      </c>
      <c r="B124" s="76" t="s">
        <v>85</v>
      </c>
      <c r="C124" s="66" t="s">
        <v>85</v>
      </c>
      <c r="D124" s="73">
        <v>0</v>
      </c>
      <c r="E124" s="64" t="s">
        <v>85</v>
      </c>
      <c r="F124" s="68">
        <v>0</v>
      </c>
      <c r="G124" s="69">
        <f t="shared" si="2"/>
        <v>0</v>
      </c>
      <c r="H124" s="146"/>
    </row>
    <row r="125" spans="1:8">
      <c r="A125" s="59" t="s">
        <v>85</v>
      </c>
      <c r="B125" s="74" t="s">
        <v>85</v>
      </c>
      <c r="C125" s="61" t="s">
        <v>85</v>
      </c>
      <c r="D125" s="71">
        <v>0</v>
      </c>
      <c r="E125" s="59" t="s">
        <v>85</v>
      </c>
      <c r="F125" s="63">
        <v>0</v>
      </c>
      <c r="G125" s="69">
        <f t="shared" si="2"/>
        <v>0</v>
      </c>
      <c r="H125" s="146"/>
    </row>
    <row r="126" spans="1:8">
      <c r="A126" s="64"/>
      <c r="B126" s="76" t="s">
        <v>85</v>
      </c>
      <c r="C126" s="66" t="s">
        <v>85</v>
      </c>
      <c r="D126" s="73">
        <v>0</v>
      </c>
      <c r="E126" s="64" t="s">
        <v>85</v>
      </c>
      <c r="F126" s="68">
        <v>0</v>
      </c>
      <c r="G126" s="69">
        <f t="shared" si="2"/>
        <v>0</v>
      </c>
      <c r="H126" s="146"/>
    </row>
    <row r="127" spans="1:8">
      <c r="A127" s="59"/>
      <c r="B127" s="74" t="s">
        <v>85</v>
      </c>
      <c r="C127" s="61" t="s">
        <v>85</v>
      </c>
      <c r="D127" s="71">
        <v>0</v>
      </c>
      <c r="E127" s="59" t="s">
        <v>85</v>
      </c>
      <c r="F127" s="63">
        <v>0</v>
      </c>
      <c r="G127" s="69">
        <f t="shared" si="2"/>
        <v>0</v>
      </c>
      <c r="H127" s="146"/>
    </row>
    <row r="128" spans="1:8">
      <c r="A128" s="64"/>
      <c r="B128" s="76" t="s">
        <v>85</v>
      </c>
      <c r="C128" s="66" t="s">
        <v>85</v>
      </c>
      <c r="D128" s="73">
        <v>0</v>
      </c>
      <c r="E128" s="64" t="s">
        <v>85</v>
      </c>
      <c r="F128" s="68">
        <v>0</v>
      </c>
      <c r="G128" s="69">
        <f t="shared" si="2"/>
        <v>0</v>
      </c>
      <c r="H128" s="146"/>
    </row>
    <row r="129" spans="1:20">
      <c r="A129" s="59"/>
      <c r="B129" s="74" t="s">
        <v>85</v>
      </c>
      <c r="C129" s="61" t="s">
        <v>85</v>
      </c>
      <c r="D129" s="71">
        <v>0</v>
      </c>
      <c r="E129" s="59" t="s">
        <v>85</v>
      </c>
      <c r="F129" s="63">
        <v>0</v>
      </c>
      <c r="G129" s="69">
        <f t="shared" si="2"/>
        <v>0</v>
      </c>
      <c r="H129" s="146"/>
    </row>
    <row r="130" spans="1:20">
      <c r="A130" s="64"/>
      <c r="B130" s="76" t="s">
        <v>85</v>
      </c>
      <c r="C130" s="66" t="s">
        <v>85</v>
      </c>
      <c r="D130" s="73">
        <v>0</v>
      </c>
      <c r="E130" s="64" t="s">
        <v>85</v>
      </c>
      <c r="F130" s="68">
        <v>0</v>
      </c>
      <c r="G130" s="69">
        <f t="shared" si="2"/>
        <v>0</v>
      </c>
      <c r="H130" s="146"/>
    </row>
    <row r="131" spans="1:20">
      <c r="A131" s="59"/>
      <c r="B131" s="74" t="s">
        <v>85</v>
      </c>
      <c r="C131" s="61" t="s">
        <v>85</v>
      </c>
      <c r="D131" s="71">
        <v>0</v>
      </c>
      <c r="E131" s="59" t="s">
        <v>85</v>
      </c>
      <c r="F131" s="63">
        <v>0</v>
      </c>
      <c r="G131" s="69">
        <f t="shared" si="2"/>
        <v>0</v>
      </c>
      <c r="H131" s="146"/>
    </row>
    <row r="132" spans="1:20">
      <c r="A132" s="64"/>
      <c r="B132" s="76" t="s">
        <v>85</v>
      </c>
      <c r="C132" s="66" t="s">
        <v>85</v>
      </c>
      <c r="D132" s="73">
        <v>0</v>
      </c>
      <c r="E132" s="64" t="s">
        <v>85</v>
      </c>
      <c r="F132" s="68">
        <v>0</v>
      </c>
      <c r="G132" s="69">
        <f t="shared" si="2"/>
        <v>0</v>
      </c>
      <c r="H132" s="146"/>
    </row>
    <row r="133" spans="1:20">
      <c r="A133" s="59" t="s">
        <v>85</v>
      </c>
      <c r="B133" s="74" t="s">
        <v>85</v>
      </c>
      <c r="C133" s="61" t="s">
        <v>85</v>
      </c>
      <c r="D133" s="71">
        <v>0</v>
      </c>
      <c r="E133" s="59" t="s">
        <v>85</v>
      </c>
      <c r="F133" s="63">
        <v>0</v>
      </c>
      <c r="G133" s="69">
        <f t="shared" si="2"/>
        <v>0</v>
      </c>
      <c r="H133" s="146"/>
    </row>
    <row r="134" spans="1:20">
      <c r="A134" s="64"/>
      <c r="B134" s="76" t="s">
        <v>85</v>
      </c>
      <c r="C134" s="66" t="s">
        <v>85</v>
      </c>
      <c r="D134" s="73">
        <v>0</v>
      </c>
      <c r="E134" s="64" t="s">
        <v>85</v>
      </c>
      <c r="F134" s="68">
        <v>0</v>
      </c>
      <c r="G134" s="69">
        <f t="shared" si="2"/>
        <v>0</v>
      </c>
      <c r="H134" s="146"/>
    </row>
    <row r="135" spans="1:20">
      <c r="A135" s="59"/>
      <c r="B135" s="74" t="s">
        <v>85</v>
      </c>
      <c r="C135" s="61" t="s">
        <v>85</v>
      </c>
      <c r="D135" s="71">
        <v>0</v>
      </c>
      <c r="E135" s="59" t="s">
        <v>85</v>
      </c>
      <c r="F135" s="63">
        <v>0</v>
      </c>
      <c r="G135" s="69">
        <f t="shared" si="2"/>
        <v>0</v>
      </c>
      <c r="H135" s="146"/>
    </row>
    <row r="136" spans="1:20">
      <c r="A136" s="64"/>
      <c r="B136" s="76" t="s">
        <v>85</v>
      </c>
      <c r="C136" s="66" t="s">
        <v>85</v>
      </c>
      <c r="D136" s="73">
        <v>0</v>
      </c>
      <c r="E136" s="64" t="s">
        <v>85</v>
      </c>
      <c r="F136" s="68">
        <v>0</v>
      </c>
      <c r="G136" s="69">
        <f t="shared" si="2"/>
        <v>0</v>
      </c>
      <c r="H136" s="146"/>
    </row>
    <row r="137" spans="1:20">
      <c r="A137" s="59"/>
      <c r="B137" s="74" t="s">
        <v>85</v>
      </c>
      <c r="C137" s="61" t="s">
        <v>85</v>
      </c>
      <c r="D137" s="71">
        <v>0</v>
      </c>
      <c r="E137" s="59" t="s">
        <v>85</v>
      </c>
      <c r="F137" s="63">
        <v>0</v>
      </c>
      <c r="G137" s="69">
        <f t="shared" si="2"/>
        <v>0</v>
      </c>
      <c r="H137" s="146"/>
    </row>
    <row r="138" spans="1:20">
      <c r="A138" s="64"/>
      <c r="B138" s="76" t="s">
        <v>85</v>
      </c>
      <c r="C138" s="66" t="s">
        <v>85</v>
      </c>
      <c r="D138" s="73">
        <v>0</v>
      </c>
      <c r="E138" s="64" t="s">
        <v>85</v>
      </c>
      <c r="F138" s="68">
        <v>0</v>
      </c>
      <c r="G138" s="69">
        <f t="shared" si="2"/>
        <v>0</v>
      </c>
      <c r="H138" s="146"/>
    </row>
    <row r="139" spans="1:20">
      <c r="A139" s="59"/>
      <c r="B139" s="74" t="s">
        <v>85</v>
      </c>
      <c r="C139" s="61" t="s">
        <v>85</v>
      </c>
      <c r="D139" s="90">
        <v>0</v>
      </c>
      <c r="E139" s="59" t="s">
        <v>85</v>
      </c>
      <c r="F139" s="141">
        <v>0</v>
      </c>
      <c r="G139" s="69">
        <f t="shared" si="2"/>
        <v>0</v>
      </c>
      <c r="H139" s="146"/>
    </row>
    <row r="140" spans="1:20" s="2" customFormat="1">
      <c r="A140" s="33"/>
      <c r="B140" s="34" t="s">
        <v>85</v>
      </c>
      <c r="C140" s="35" t="s">
        <v>11</v>
      </c>
      <c r="D140" s="121">
        <f>SUMIF($E:$E,"E",D:D)</f>
        <v>0</v>
      </c>
      <c r="E140" s="33" t="s">
        <v>85</v>
      </c>
      <c r="F140" s="121">
        <f>SUMIF($E:$E,"E",F:F)</f>
        <v>0</v>
      </c>
      <c r="G140" s="69" t="s">
        <v>85</v>
      </c>
      <c r="H140" s="146"/>
      <c r="J140" s="3"/>
      <c r="K140" s="3"/>
      <c r="L140" s="3"/>
      <c r="M140" s="3"/>
      <c r="N140" s="3"/>
      <c r="O140" s="3"/>
      <c r="P140" s="3"/>
      <c r="Q140" s="3"/>
      <c r="R140" s="3"/>
      <c r="S140" s="3"/>
      <c r="T140" s="3"/>
    </row>
    <row r="141" spans="1:20" s="2" customFormat="1">
      <c r="A141" s="38"/>
      <c r="B141" s="39"/>
      <c r="C141" s="40" t="s">
        <v>12</v>
      </c>
      <c r="D141" s="85">
        <f>SUMIF($E:$E,"CE",D:D)</f>
        <v>0</v>
      </c>
      <c r="E141" s="38"/>
      <c r="F141" s="85">
        <f>SUMIF($E:$E,"CE",F:F)</f>
        <v>0</v>
      </c>
      <c r="G141" s="69" t="s">
        <v>85</v>
      </c>
      <c r="H141" s="146"/>
      <c r="J141" s="3"/>
      <c r="K141" s="3"/>
      <c r="L141" s="3"/>
      <c r="M141" s="3"/>
      <c r="N141" s="3"/>
      <c r="O141" s="3"/>
      <c r="P141" s="3"/>
      <c r="Q141" s="3"/>
      <c r="R141" s="3"/>
      <c r="S141" s="3"/>
      <c r="T141" s="3"/>
    </row>
    <row r="142" spans="1:20" s="2" customFormat="1">
      <c r="A142" s="157"/>
      <c r="B142" s="158" t="s">
        <v>85</v>
      </c>
      <c r="C142" s="159" t="s">
        <v>14</v>
      </c>
      <c r="D142" s="160">
        <f>SUMIF($E:$E,"C",D:D)</f>
        <v>0</v>
      </c>
      <c r="E142" s="157"/>
      <c r="F142" s="161">
        <f>SUMIF($E:$E,"C",F:F)</f>
        <v>0</v>
      </c>
      <c r="G142" s="162" t="s">
        <v>85</v>
      </c>
      <c r="H142" s="146"/>
      <c r="J142" s="3"/>
      <c r="K142" s="3"/>
      <c r="L142" s="3"/>
      <c r="M142" s="3"/>
      <c r="N142" s="3"/>
      <c r="O142" s="3"/>
      <c r="P142" s="3"/>
      <c r="Q142" s="3"/>
      <c r="R142" s="3"/>
      <c r="S142" s="3"/>
      <c r="T142" s="3"/>
    </row>
    <row r="143" spans="1:20" s="2" customFormat="1">
      <c r="A143" s="6"/>
      <c r="B143" s="148"/>
      <c r="C143" s="149"/>
      <c r="D143" s="150">
        <f>SUM(D4:D139)</f>
        <v>0</v>
      </c>
      <c r="E143" s="6"/>
      <c r="F143" s="150">
        <f>SUM(F4:F139)</f>
        <v>0</v>
      </c>
      <c r="G143" s="152" t="s">
        <v>85</v>
      </c>
      <c r="H143" s="153"/>
      <c r="J143" s="3"/>
      <c r="K143" s="3"/>
      <c r="L143" s="3"/>
      <c r="M143" s="3"/>
      <c r="N143" s="3"/>
      <c r="O143" s="3"/>
      <c r="P143" s="3"/>
      <c r="Q143" s="3"/>
      <c r="R143" s="3"/>
      <c r="S143" s="3"/>
      <c r="T143" s="3"/>
    </row>
    <row r="144" spans="1:20">
      <c r="A144" s="92"/>
      <c r="B144" s="93"/>
      <c r="C144" s="94"/>
      <c r="D144" s="95"/>
      <c r="E144" s="92"/>
      <c r="F144" s="96"/>
      <c r="G144" s="97"/>
    </row>
    <row r="145" spans="1:7">
      <c r="A145" s="92"/>
      <c r="B145" s="93"/>
      <c r="C145" s="94"/>
      <c r="D145" s="95"/>
      <c r="E145" s="92"/>
      <c r="F145" s="96"/>
      <c r="G145" s="97"/>
    </row>
    <row r="146" spans="1:7">
      <c r="A146" s="92"/>
      <c r="B146" s="93"/>
      <c r="C146" s="94"/>
      <c r="D146" s="95"/>
      <c r="E146" s="92"/>
      <c r="F146" s="96"/>
      <c r="G146" s="97"/>
    </row>
    <row r="147" spans="1:7">
      <c r="A147" s="92"/>
      <c r="B147" s="93"/>
      <c r="C147" s="149"/>
      <c r="D147" s="95"/>
      <c r="E147" s="92"/>
      <c r="F147" s="96"/>
      <c r="G147" s="97"/>
    </row>
    <row r="148" spans="1:7">
      <c r="A148" s="92"/>
      <c r="B148" s="93"/>
      <c r="C148" s="94"/>
      <c r="D148" s="95"/>
      <c r="E148" s="92"/>
      <c r="F148" s="96"/>
      <c r="G148" s="97"/>
    </row>
    <row r="149" spans="1:7">
      <c r="A149" s="92"/>
      <c r="B149" s="93"/>
      <c r="C149" s="94"/>
      <c r="D149" s="95"/>
      <c r="E149" s="92"/>
      <c r="F149" s="96"/>
      <c r="G149" s="97"/>
    </row>
    <row r="150" spans="1:7">
      <c r="A150" s="92"/>
      <c r="B150" s="93"/>
      <c r="C150" s="94"/>
      <c r="D150" s="95"/>
      <c r="E150" s="92"/>
      <c r="F150" s="96"/>
      <c r="G150" s="97"/>
    </row>
    <row r="151" spans="1:7">
      <c r="A151" s="92"/>
      <c r="B151" s="93"/>
      <c r="C151" s="94"/>
      <c r="D151" s="95"/>
      <c r="E151" s="92"/>
      <c r="F151" s="96"/>
      <c r="G151" s="97"/>
    </row>
    <row r="152" spans="1:7">
      <c r="A152" s="92"/>
      <c r="B152" s="93"/>
      <c r="C152" s="94"/>
      <c r="D152" s="95"/>
      <c r="E152" s="92"/>
      <c r="F152" s="96"/>
      <c r="G152" s="97"/>
    </row>
    <row r="153" spans="1:7">
      <c r="A153" s="92"/>
      <c r="B153" s="93"/>
      <c r="C153" s="94"/>
      <c r="D153" s="95"/>
      <c r="E153" s="92"/>
      <c r="F153" s="96"/>
      <c r="G153" s="97"/>
    </row>
    <row r="154" spans="1:7">
      <c r="A154" s="92"/>
      <c r="B154" s="93"/>
      <c r="C154" s="94"/>
      <c r="D154" s="95"/>
      <c r="E154" s="92"/>
      <c r="F154" s="96"/>
      <c r="G154" s="97"/>
    </row>
    <row r="155" spans="1:7">
      <c r="A155" s="92"/>
      <c r="B155" s="93"/>
      <c r="C155" s="94"/>
      <c r="D155" s="95"/>
      <c r="E155" s="92"/>
      <c r="F155" s="96"/>
      <c r="G155" s="97"/>
    </row>
    <row r="156" spans="1:7">
      <c r="A156" s="92"/>
      <c r="B156" s="93"/>
      <c r="C156" s="94"/>
      <c r="D156" s="95"/>
      <c r="E156" s="92"/>
      <c r="F156" s="96"/>
      <c r="G156" s="97"/>
    </row>
    <row r="157" spans="1:7">
      <c r="A157" s="92"/>
      <c r="B157" s="93"/>
      <c r="C157" s="94"/>
      <c r="D157" s="95"/>
      <c r="E157" s="92"/>
      <c r="F157" s="96"/>
      <c r="G157" s="97"/>
    </row>
    <row r="158" spans="1:7">
      <c r="A158" s="92"/>
      <c r="B158" s="93"/>
      <c r="C158" s="94"/>
      <c r="D158" s="95"/>
      <c r="E158" s="92"/>
      <c r="F158" s="96"/>
      <c r="G158" s="97"/>
    </row>
    <row r="159" spans="1:7">
      <c r="A159" s="92"/>
      <c r="B159" s="93"/>
      <c r="C159" s="94"/>
      <c r="D159" s="95"/>
      <c r="E159" s="92"/>
      <c r="F159" s="96"/>
      <c r="G159" s="97"/>
    </row>
    <row r="160" spans="1:7">
      <c r="A160" s="92"/>
      <c r="B160" s="93"/>
      <c r="C160" s="94"/>
      <c r="D160" s="95"/>
      <c r="E160" s="92"/>
      <c r="F160" s="96"/>
      <c r="G160" s="97"/>
    </row>
    <row r="161" spans="1:7">
      <c r="A161" s="92"/>
      <c r="B161" s="93"/>
      <c r="C161" s="94"/>
      <c r="D161" s="95"/>
      <c r="E161" s="92"/>
      <c r="F161" s="96"/>
      <c r="G161" s="97"/>
    </row>
    <row r="162" spans="1:7">
      <c r="A162" s="92"/>
      <c r="B162" s="93"/>
      <c r="C162" s="94"/>
      <c r="D162" s="95"/>
      <c r="E162" s="92"/>
      <c r="F162" s="96"/>
      <c r="G162" s="97"/>
    </row>
    <row r="163" spans="1:7">
      <c r="A163" s="92"/>
      <c r="B163" s="93"/>
      <c r="C163" s="94"/>
      <c r="D163" s="95"/>
      <c r="E163" s="92"/>
      <c r="F163" s="96"/>
      <c r="G163" s="97"/>
    </row>
    <row r="164" spans="1:7">
      <c r="A164" s="92"/>
      <c r="B164" s="93"/>
      <c r="C164" s="94"/>
      <c r="D164" s="95"/>
      <c r="E164" s="92"/>
      <c r="F164" s="96"/>
      <c r="G164" s="97"/>
    </row>
    <row r="165" spans="1:7">
      <c r="A165" s="92"/>
      <c r="B165" s="93"/>
      <c r="C165" s="94"/>
      <c r="D165" s="95"/>
      <c r="E165" s="92"/>
      <c r="F165" s="96"/>
      <c r="G165" s="97"/>
    </row>
    <row r="166" spans="1:7">
      <c r="A166" s="92"/>
      <c r="B166" s="93"/>
      <c r="C166" s="94"/>
      <c r="D166" s="95"/>
      <c r="E166" s="92"/>
      <c r="F166" s="96"/>
      <c r="G166" s="97"/>
    </row>
    <row r="167" spans="1:7">
      <c r="A167" s="92"/>
      <c r="B167" s="93"/>
      <c r="C167" s="94"/>
      <c r="D167" s="95"/>
      <c r="E167" s="92"/>
      <c r="F167" s="96"/>
      <c r="G167" s="97"/>
    </row>
    <row r="168" spans="1:7">
      <c r="A168" s="92"/>
      <c r="B168" s="93"/>
      <c r="C168" s="94"/>
      <c r="D168" s="95"/>
      <c r="E168" s="92"/>
      <c r="F168" s="96"/>
      <c r="G168" s="97"/>
    </row>
    <row r="169" spans="1:7">
      <c r="A169" s="92"/>
      <c r="B169" s="93"/>
      <c r="C169" s="94"/>
      <c r="D169" s="95"/>
      <c r="E169" s="92"/>
      <c r="F169" s="96"/>
      <c r="G169" s="97"/>
    </row>
    <row r="170" spans="1:7">
      <c r="A170" s="92"/>
      <c r="B170" s="93"/>
      <c r="C170" s="94"/>
      <c r="D170" s="95"/>
      <c r="E170" s="92"/>
      <c r="F170" s="96"/>
      <c r="G170" s="97"/>
    </row>
    <row r="171" spans="1:7">
      <c r="A171" s="92"/>
      <c r="B171" s="93"/>
      <c r="C171" s="94"/>
      <c r="D171" s="95"/>
      <c r="E171" s="92"/>
      <c r="F171" s="96"/>
      <c r="G171" s="97"/>
    </row>
    <row r="172" spans="1:7">
      <c r="A172" s="92"/>
      <c r="B172" s="93"/>
      <c r="C172" s="94"/>
      <c r="D172" s="95"/>
      <c r="E172" s="92"/>
      <c r="F172" s="96"/>
      <c r="G172" s="97"/>
    </row>
    <row r="173" spans="1:7">
      <c r="A173" s="92"/>
      <c r="B173" s="93"/>
      <c r="C173" s="94"/>
      <c r="D173" s="95"/>
      <c r="E173" s="92"/>
      <c r="F173" s="96"/>
      <c r="G173" s="97"/>
    </row>
    <row r="174" spans="1:7">
      <c r="A174" s="92"/>
      <c r="B174" s="93"/>
      <c r="C174" s="94"/>
      <c r="D174" s="95"/>
      <c r="E174" s="92"/>
      <c r="F174" s="96"/>
      <c r="G174" s="97"/>
    </row>
    <row r="175" spans="1:7">
      <c r="A175" s="92"/>
      <c r="B175" s="93"/>
      <c r="C175" s="94"/>
      <c r="D175" s="95"/>
      <c r="E175" s="92"/>
      <c r="F175" s="96"/>
      <c r="G175" s="97"/>
    </row>
    <row r="176" spans="1:7">
      <c r="A176" s="92"/>
      <c r="B176" s="93"/>
      <c r="C176" s="94"/>
      <c r="D176" s="95"/>
      <c r="E176" s="92"/>
      <c r="F176" s="96"/>
      <c r="G176" s="97"/>
    </row>
    <row r="177" spans="1:7">
      <c r="A177" s="92"/>
      <c r="B177" s="93"/>
      <c r="C177" s="94"/>
      <c r="D177" s="95"/>
      <c r="E177" s="92"/>
      <c r="F177" s="96"/>
      <c r="G177" s="97"/>
    </row>
    <row r="178" spans="1:7">
      <c r="A178" s="92"/>
      <c r="B178" s="93"/>
      <c r="C178" s="94"/>
      <c r="D178" s="95"/>
      <c r="E178" s="92"/>
      <c r="F178" s="96"/>
      <c r="G178" s="97"/>
    </row>
    <row r="179" spans="1:7">
      <c r="A179" s="92"/>
      <c r="B179" s="93"/>
      <c r="C179" s="94"/>
      <c r="D179" s="95"/>
      <c r="E179" s="92"/>
      <c r="F179" s="96"/>
      <c r="G179" s="97"/>
    </row>
    <row r="180" spans="1:7">
      <c r="A180" s="92"/>
      <c r="B180" s="93"/>
      <c r="C180" s="94"/>
      <c r="D180" s="95"/>
      <c r="E180" s="92"/>
      <c r="F180" s="96"/>
      <c r="G180" s="97"/>
    </row>
    <row r="181" spans="1:7">
      <c r="A181" s="92"/>
      <c r="B181" s="93"/>
      <c r="C181" s="94"/>
      <c r="D181" s="95"/>
      <c r="E181" s="92"/>
      <c r="F181" s="96"/>
      <c r="G181" s="97"/>
    </row>
    <row r="182" spans="1:7">
      <c r="A182" s="92"/>
      <c r="B182" s="93"/>
      <c r="C182" s="94"/>
      <c r="D182" s="95"/>
      <c r="E182" s="92"/>
      <c r="F182" s="96"/>
      <c r="G182" s="97"/>
    </row>
    <row r="183" spans="1:7">
      <c r="A183" s="92"/>
      <c r="B183" s="93"/>
      <c r="C183" s="94"/>
      <c r="D183" s="95"/>
      <c r="E183" s="92"/>
      <c r="F183" s="96"/>
      <c r="G183" s="97"/>
    </row>
    <row r="184" spans="1:7">
      <c r="A184" s="92"/>
      <c r="B184" s="93"/>
      <c r="C184" s="94"/>
      <c r="D184" s="95"/>
      <c r="E184" s="92"/>
      <c r="F184" s="96"/>
      <c r="G184" s="97"/>
    </row>
    <row r="185" spans="1:7">
      <c r="A185" s="92"/>
      <c r="B185" s="93"/>
      <c r="C185" s="94"/>
      <c r="D185" s="95"/>
      <c r="E185" s="92"/>
      <c r="F185" s="96"/>
      <c r="G185" s="97"/>
    </row>
    <row r="186" spans="1:7">
      <c r="A186" s="92"/>
      <c r="B186" s="93"/>
      <c r="C186" s="94"/>
      <c r="D186" s="95"/>
      <c r="E186" s="92"/>
      <c r="F186" s="96"/>
      <c r="G186" s="97"/>
    </row>
    <row r="187" spans="1:7">
      <c r="A187" s="92"/>
      <c r="B187" s="93"/>
      <c r="C187" s="94"/>
      <c r="D187" s="95"/>
      <c r="E187" s="92"/>
      <c r="F187" s="96"/>
      <c r="G187" s="97"/>
    </row>
    <row r="188" spans="1:7">
      <c r="A188" s="92"/>
      <c r="B188" s="93"/>
      <c r="C188" s="94"/>
      <c r="D188" s="95"/>
      <c r="E188" s="92"/>
      <c r="F188" s="96"/>
      <c r="G188" s="97"/>
    </row>
    <row r="189" spans="1:7">
      <c r="A189" s="92"/>
      <c r="B189" s="93"/>
      <c r="C189" s="94"/>
      <c r="D189" s="95"/>
      <c r="E189" s="92"/>
      <c r="F189" s="96"/>
      <c r="G189" s="97"/>
    </row>
    <row r="190" spans="1:7">
      <c r="A190" s="92"/>
      <c r="B190" s="93"/>
      <c r="C190" s="94"/>
      <c r="D190" s="95"/>
      <c r="E190" s="92"/>
      <c r="F190" s="96"/>
      <c r="G190" s="97"/>
    </row>
    <row r="191" spans="1:7">
      <c r="A191" s="92"/>
      <c r="B191" s="93"/>
      <c r="C191" s="94"/>
      <c r="D191" s="95"/>
      <c r="E191" s="92"/>
      <c r="F191" s="96"/>
      <c r="G191" s="97"/>
    </row>
    <row r="192" spans="1:7">
      <c r="A192" s="92"/>
      <c r="B192" s="93"/>
      <c r="C192" s="94"/>
      <c r="D192" s="95"/>
      <c r="E192" s="92"/>
      <c r="F192" s="96"/>
      <c r="G192" s="97"/>
    </row>
    <row r="193" spans="1:7">
      <c r="A193" s="92"/>
      <c r="B193" s="93"/>
      <c r="C193" s="94"/>
      <c r="D193" s="95"/>
      <c r="E193" s="92"/>
      <c r="F193" s="96"/>
      <c r="G193" s="97"/>
    </row>
    <row r="194" spans="1:7">
      <c r="A194" s="92"/>
      <c r="B194" s="93"/>
      <c r="C194" s="94"/>
      <c r="D194" s="95"/>
      <c r="E194" s="92"/>
      <c r="F194" s="96"/>
      <c r="G194" s="97"/>
    </row>
    <row r="195" spans="1:7">
      <c r="A195" s="92"/>
      <c r="B195" s="93"/>
      <c r="C195" s="94"/>
      <c r="D195" s="95"/>
      <c r="E195" s="92"/>
      <c r="F195" s="96"/>
      <c r="G195" s="97"/>
    </row>
    <row r="196" spans="1:7">
      <c r="A196" s="92"/>
      <c r="B196" s="93"/>
      <c r="C196" s="94"/>
      <c r="D196" s="95"/>
      <c r="E196" s="92"/>
      <c r="F196" s="96"/>
      <c r="G196" s="97"/>
    </row>
    <row r="197" spans="1:7">
      <c r="A197" s="92"/>
      <c r="B197" s="93"/>
      <c r="C197" s="94"/>
      <c r="D197" s="95"/>
      <c r="E197" s="92"/>
      <c r="F197" s="96"/>
      <c r="G197" s="97"/>
    </row>
    <row r="198" spans="1:7">
      <c r="A198" s="92"/>
      <c r="B198" s="93"/>
      <c r="C198" s="94"/>
      <c r="D198" s="95"/>
      <c r="E198" s="92"/>
      <c r="F198" s="96"/>
      <c r="G198" s="97"/>
    </row>
    <row r="199" spans="1:7">
      <c r="A199" s="92"/>
      <c r="B199" s="93"/>
      <c r="C199" s="94"/>
      <c r="D199" s="95"/>
      <c r="E199" s="92"/>
      <c r="F199" s="96"/>
      <c r="G199" s="97"/>
    </row>
    <row r="200" spans="1:7">
      <c r="A200" s="92"/>
      <c r="B200" s="93"/>
      <c r="C200" s="94"/>
      <c r="D200" s="95"/>
      <c r="E200" s="92"/>
      <c r="F200" s="96"/>
      <c r="G200" s="97"/>
    </row>
    <row r="201" spans="1:7">
      <c r="A201" s="92"/>
      <c r="B201" s="93"/>
      <c r="C201" s="94"/>
      <c r="D201" s="95"/>
      <c r="E201" s="92"/>
      <c r="F201" s="96"/>
      <c r="G201" s="97"/>
    </row>
    <row r="202" spans="1:7">
      <c r="A202" s="92"/>
      <c r="B202" s="93"/>
      <c r="C202" s="94"/>
      <c r="D202" s="95"/>
      <c r="E202" s="92"/>
      <c r="F202" s="96"/>
      <c r="G202" s="97"/>
    </row>
    <row r="203" spans="1:7">
      <c r="A203" s="92"/>
      <c r="B203" s="93"/>
      <c r="C203" s="94"/>
      <c r="D203" s="95"/>
      <c r="E203" s="92"/>
      <c r="F203" s="96"/>
      <c r="G203" s="97"/>
    </row>
    <row r="204" spans="1:7">
      <c r="A204" s="92"/>
      <c r="B204" s="93"/>
      <c r="C204" s="94"/>
      <c r="D204" s="95"/>
      <c r="E204" s="92"/>
      <c r="F204" s="96"/>
      <c r="G204" s="97"/>
    </row>
    <row r="205" spans="1:7">
      <c r="A205" s="92"/>
      <c r="B205" s="93"/>
      <c r="C205" s="94"/>
      <c r="D205" s="95"/>
      <c r="E205" s="92"/>
      <c r="F205" s="96"/>
      <c r="G205" s="97"/>
    </row>
    <row r="206" spans="1:7">
      <c r="A206" s="92"/>
      <c r="B206" s="93"/>
      <c r="C206" s="94"/>
      <c r="D206" s="95"/>
      <c r="E206" s="92"/>
      <c r="F206" s="96"/>
      <c r="G206" s="97"/>
    </row>
    <row r="207" spans="1:7">
      <c r="A207" s="92"/>
      <c r="B207" s="93"/>
      <c r="C207" s="94"/>
      <c r="D207" s="95"/>
      <c r="E207" s="92"/>
      <c r="F207" s="96"/>
      <c r="G207" s="97"/>
    </row>
    <row r="208" spans="1:7">
      <c r="A208" s="92"/>
      <c r="B208" s="93"/>
      <c r="C208" s="94"/>
      <c r="D208" s="95"/>
      <c r="E208" s="92"/>
      <c r="F208" s="96"/>
      <c r="G208" s="97"/>
    </row>
    <row r="209" spans="1:7">
      <c r="A209" s="92"/>
      <c r="B209" s="93"/>
      <c r="C209" s="94"/>
      <c r="D209" s="95"/>
      <c r="E209" s="92"/>
      <c r="F209" s="96"/>
      <c r="G209" s="97"/>
    </row>
    <row r="210" spans="1:7">
      <c r="A210" s="92"/>
      <c r="B210" s="93"/>
      <c r="C210" s="94"/>
      <c r="D210" s="95"/>
      <c r="E210" s="92"/>
      <c r="F210" s="96"/>
      <c r="G210" s="97"/>
    </row>
    <row r="211" spans="1:7">
      <c r="A211" s="92"/>
      <c r="B211" s="93"/>
      <c r="C211" s="94"/>
      <c r="D211" s="95"/>
      <c r="E211" s="92"/>
      <c r="F211" s="96"/>
      <c r="G211" s="97"/>
    </row>
    <row r="212" spans="1:7">
      <c r="A212" s="92"/>
      <c r="B212" s="93"/>
      <c r="C212" s="94"/>
      <c r="D212" s="95"/>
      <c r="E212" s="92"/>
      <c r="F212" s="96"/>
      <c r="G212" s="97"/>
    </row>
    <row r="213" spans="1:7">
      <c r="A213" s="92"/>
      <c r="B213" s="93"/>
      <c r="C213" s="94"/>
      <c r="D213" s="95"/>
      <c r="E213" s="92"/>
      <c r="F213" s="96"/>
      <c r="G213" s="97"/>
    </row>
    <row r="214" spans="1:7">
      <c r="A214" s="92"/>
      <c r="B214" s="93"/>
      <c r="C214" s="94"/>
      <c r="D214" s="95"/>
      <c r="E214" s="92"/>
      <c r="F214" s="96"/>
      <c r="G214" s="97"/>
    </row>
    <row r="215" spans="1:7">
      <c r="A215" s="92"/>
      <c r="B215" s="93"/>
      <c r="C215" s="94"/>
      <c r="D215" s="95"/>
      <c r="E215" s="92"/>
      <c r="F215" s="96"/>
      <c r="G215" s="97"/>
    </row>
    <row r="216" spans="1:7">
      <c r="A216" s="92"/>
      <c r="B216" s="93"/>
      <c r="C216" s="94"/>
      <c r="D216" s="95"/>
      <c r="E216" s="92"/>
      <c r="F216" s="96"/>
      <c r="G216" s="97"/>
    </row>
    <row r="217" spans="1:7">
      <c r="A217" s="92"/>
      <c r="B217" s="93"/>
      <c r="C217" s="94"/>
      <c r="D217" s="95"/>
      <c r="E217" s="92"/>
      <c r="F217" s="96"/>
      <c r="G217" s="97"/>
    </row>
    <row r="218" spans="1:7">
      <c r="A218" s="92"/>
      <c r="B218" s="93"/>
      <c r="C218" s="94"/>
      <c r="D218" s="95"/>
      <c r="E218" s="92"/>
      <c r="F218" s="96"/>
      <c r="G218" s="97"/>
    </row>
    <row r="219" spans="1:7">
      <c r="A219" s="92"/>
      <c r="B219" s="93"/>
      <c r="C219" s="94"/>
      <c r="D219" s="95"/>
      <c r="E219" s="92"/>
      <c r="F219" s="96"/>
      <c r="G219" s="97"/>
    </row>
    <row r="220" spans="1:7">
      <c r="A220" s="92"/>
      <c r="B220" s="93"/>
      <c r="C220" s="94"/>
      <c r="D220" s="95"/>
      <c r="E220" s="92"/>
      <c r="F220" s="96"/>
      <c r="G220" s="97"/>
    </row>
    <row r="221" spans="1:7">
      <c r="A221" s="92"/>
      <c r="B221" s="93"/>
      <c r="C221" s="94"/>
      <c r="D221" s="95"/>
      <c r="E221" s="92"/>
      <c r="F221" s="96"/>
      <c r="G221" s="97"/>
    </row>
    <row r="222" spans="1:7">
      <c r="A222" s="92"/>
      <c r="B222" s="93"/>
      <c r="C222" s="94"/>
      <c r="D222" s="95"/>
      <c r="E222" s="92"/>
      <c r="F222" s="96"/>
      <c r="G222" s="97"/>
    </row>
    <row r="223" spans="1:7">
      <c r="A223" s="92"/>
      <c r="B223" s="93"/>
      <c r="C223" s="94"/>
      <c r="D223" s="95"/>
      <c r="E223" s="92"/>
      <c r="F223" s="96"/>
      <c r="G223" s="97"/>
    </row>
    <row r="224" spans="1:7">
      <c r="A224" s="92"/>
      <c r="B224" s="93"/>
      <c r="C224" s="94"/>
      <c r="D224" s="95"/>
      <c r="E224" s="92"/>
      <c r="F224" s="96"/>
      <c r="G224" s="97"/>
    </row>
    <row r="225" spans="1:7">
      <c r="A225" s="92"/>
      <c r="B225" s="93"/>
      <c r="C225" s="94"/>
      <c r="D225" s="95"/>
      <c r="E225" s="92"/>
      <c r="F225" s="96"/>
      <c r="G225" s="97"/>
    </row>
    <row r="226" spans="1:7">
      <c r="A226" s="92"/>
      <c r="B226" s="93"/>
      <c r="C226" s="94"/>
      <c r="D226" s="95"/>
      <c r="E226" s="92"/>
      <c r="F226" s="96"/>
      <c r="G226" s="97"/>
    </row>
    <row r="227" spans="1:7">
      <c r="A227" s="92"/>
      <c r="B227" s="93"/>
      <c r="C227" s="94"/>
      <c r="D227" s="95"/>
      <c r="E227" s="92"/>
      <c r="F227" s="96"/>
      <c r="G227" s="97"/>
    </row>
    <row r="228" spans="1:7">
      <c r="A228" s="92"/>
      <c r="B228" s="93"/>
      <c r="C228" s="94"/>
      <c r="D228" s="95"/>
      <c r="E228" s="92"/>
      <c r="F228" s="96"/>
      <c r="G228" s="97"/>
    </row>
    <row r="229" spans="1:7">
      <c r="A229" s="92"/>
      <c r="B229" s="93"/>
      <c r="C229" s="94"/>
      <c r="D229" s="95"/>
      <c r="E229" s="92"/>
      <c r="F229" s="96"/>
      <c r="G229" s="97"/>
    </row>
    <row r="230" spans="1:7">
      <c r="A230" s="92"/>
      <c r="B230" s="93"/>
      <c r="C230" s="94"/>
      <c r="D230" s="95"/>
      <c r="E230" s="92"/>
      <c r="F230" s="96"/>
      <c r="G230" s="97"/>
    </row>
    <row r="231" spans="1:7">
      <c r="A231" s="92"/>
      <c r="B231" s="93"/>
      <c r="C231" s="94"/>
      <c r="D231" s="95"/>
      <c r="E231" s="92"/>
      <c r="F231" s="96"/>
      <c r="G231" s="97"/>
    </row>
    <row r="232" spans="1:7">
      <c r="A232" s="92"/>
      <c r="B232" s="93"/>
      <c r="C232" s="94"/>
      <c r="D232" s="95"/>
      <c r="E232" s="92"/>
      <c r="F232" s="96"/>
      <c r="G232" s="97"/>
    </row>
    <row r="233" spans="1:7">
      <c r="A233" s="92"/>
      <c r="B233" s="93"/>
      <c r="C233" s="94"/>
      <c r="D233" s="95"/>
      <c r="E233" s="92"/>
      <c r="F233" s="96"/>
      <c r="G233" s="97"/>
    </row>
    <row r="234" spans="1:7">
      <c r="A234" s="92"/>
      <c r="B234" s="93"/>
      <c r="C234" s="94"/>
      <c r="D234" s="95"/>
      <c r="E234" s="92"/>
      <c r="F234" s="96"/>
      <c r="G234" s="97"/>
    </row>
    <row r="235" spans="1:7">
      <c r="A235" s="92"/>
      <c r="B235" s="93"/>
      <c r="C235" s="94"/>
      <c r="D235" s="95"/>
      <c r="E235" s="92"/>
      <c r="F235" s="96"/>
      <c r="G235" s="97"/>
    </row>
    <row r="236" spans="1:7">
      <c r="A236" s="92"/>
      <c r="B236" s="93"/>
      <c r="C236" s="94"/>
      <c r="D236" s="95"/>
      <c r="E236" s="92"/>
      <c r="F236" s="96"/>
      <c r="G236" s="97"/>
    </row>
    <row r="237" spans="1:7">
      <c r="A237" s="92"/>
      <c r="B237" s="93"/>
      <c r="C237" s="94"/>
      <c r="D237" s="95"/>
      <c r="E237" s="92"/>
      <c r="F237" s="96"/>
      <c r="G237" s="97"/>
    </row>
    <row r="238" spans="1:7">
      <c r="A238" s="92"/>
      <c r="B238" s="93"/>
      <c r="C238" s="94"/>
      <c r="D238" s="95"/>
      <c r="E238" s="92"/>
      <c r="F238" s="96"/>
      <c r="G238" s="97"/>
    </row>
    <row r="239" spans="1:7">
      <c r="A239" s="92"/>
      <c r="B239" s="93"/>
      <c r="C239" s="94"/>
      <c r="D239" s="95"/>
      <c r="E239" s="92"/>
      <c r="F239" s="96"/>
      <c r="G239" s="97"/>
    </row>
    <row r="240" spans="1:7">
      <c r="A240" s="92"/>
      <c r="B240" s="93"/>
      <c r="C240" s="94"/>
      <c r="D240" s="95"/>
      <c r="E240" s="92"/>
      <c r="F240" s="96"/>
      <c r="G240" s="97"/>
    </row>
    <row r="241" spans="1:7">
      <c r="A241" s="92"/>
      <c r="B241" s="93"/>
      <c r="C241" s="94"/>
      <c r="D241" s="95"/>
      <c r="E241" s="92"/>
      <c r="F241" s="96"/>
      <c r="G241" s="97"/>
    </row>
    <row r="242" spans="1:7">
      <c r="A242" s="92"/>
      <c r="B242" s="93"/>
      <c r="C242" s="94"/>
      <c r="D242" s="95"/>
      <c r="E242" s="92"/>
      <c r="F242" s="96"/>
      <c r="G242" s="97"/>
    </row>
    <row r="243" spans="1:7">
      <c r="A243" s="92"/>
      <c r="B243" s="93"/>
      <c r="C243" s="94"/>
      <c r="D243" s="95"/>
      <c r="E243" s="92"/>
      <c r="F243" s="96"/>
      <c r="G243" s="97"/>
    </row>
    <row r="244" spans="1:7">
      <c r="A244" s="92"/>
      <c r="B244" s="93"/>
      <c r="C244" s="94"/>
      <c r="D244" s="95"/>
      <c r="E244" s="92"/>
      <c r="F244" s="96"/>
      <c r="G244" s="97"/>
    </row>
    <row r="245" spans="1:7">
      <c r="A245" s="92"/>
      <c r="B245" s="93"/>
      <c r="C245" s="94"/>
      <c r="D245" s="95"/>
      <c r="E245" s="92"/>
      <c r="F245" s="96"/>
      <c r="G245" s="97"/>
    </row>
    <row r="246" spans="1:7">
      <c r="A246" s="92"/>
      <c r="B246" s="93"/>
      <c r="C246" s="94"/>
      <c r="D246" s="95"/>
      <c r="E246" s="92"/>
      <c r="F246" s="96"/>
      <c r="G246" s="97"/>
    </row>
    <row r="247" spans="1:7">
      <c r="A247" s="92"/>
      <c r="B247" s="93"/>
      <c r="C247" s="94"/>
      <c r="D247" s="95"/>
      <c r="E247" s="92"/>
      <c r="F247" s="96"/>
      <c r="G247" s="97"/>
    </row>
    <row r="248" spans="1:7">
      <c r="A248" s="92"/>
      <c r="B248" s="93"/>
      <c r="C248" s="94"/>
      <c r="D248" s="95"/>
      <c r="E248" s="92"/>
      <c r="F248" s="96"/>
      <c r="G248" s="97"/>
    </row>
    <row r="249" spans="1:7">
      <c r="A249" s="92"/>
      <c r="B249" s="93"/>
      <c r="C249" s="94"/>
      <c r="D249" s="95"/>
      <c r="E249" s="92"/>
      <c r="F249" s="96"/>
      <c r="G249" s="97"/>
    </row>
    <row r="250" spans="1:7">
      <c r="A250" s="92"/>
      <c r="B250" s="93"/>
      <c r="C250" s="94"/>
      <c r="D250" s="95"/>
      <c r="E250" s="92"/>
      <c r="F250" s="96"/>
      <c r="G250" s="97"/>
    </row>
    <row r="251" spans="1:7">
      <c r="A251" s="92"/>
      <c r="B251" s="93"/>
      <c r="C251" s="94"/>
      <c r="D251" s="95"/>
      <c r="E251" s="92"/>
      <c r="F251" s="96"/>
      <c r="G251" s="97"/>
    </row>
    <row r="252" spans="1:7">
      <c r="A252" s="92"/>
      <c r="B252" s="93"/>
      <c r="C252" s="94"/>
      <c r="D252" s="95"/>
      <c r="E252" s="92"/>
      <c r="F252" s="96"/>
      <c r="G252" s="97"/>
    </row>
    <row r="253" spans="1:7">
      <c r="A253" s="92"/>
      <c r="B253" s="93"/>
      <c r="C253" s="94"/>
      <c r="D253" s="95"/>
      <c r="E253" s="92"/>
      <c r="F253" s="96"/>
      <c r="G253" s="97"/>
    </row>
    <row r="254" spans="1:7">
      <c r="A254" s="92"/>
      <c r="B254" s="93"/>
      <c r="C254" s="94"/>
      <c r="D254" s="95"/>
      <c r="E254" s="92"/>
      <c r="F254" s="96"/>
      <c r="G254" s="97"/>
    </row>
    <row r="255" spans="1:7">
      <c r="A255" s="92"/>
      <c r="B255" s="93"/>
      <c r="C255" s="94"/>
      <c r="D255" s="95"/>
      <c r="E255" s="92"/>
      <c r="F255" s="96"/>
      <c r="G255" s="97"/>
    </row>
    <row r="256" spans="1:7">
      <c r="A256" s="92"/>
      <c r="B256" s="93"/>
      <c r="C256" s="94"/>
      <c r="D256" s="95"/>
      <c r="E256" s="92"/>
      <c r="F256" s="96"/>
      <c r="G256" s="97"/>
    </row>
    <row r="257" spans="1:7">
      <c r="A257" s="92"/>
      <c r="B257" s="93"/>
      <c r="C257" s="94"/>
      <c r="D257" s="95"/>
      <c r="E257" s="92"/>
      <c r="F257" s="96"/>
      <c r="G257" s="97"/>
    </row>
    <row r="258" spans="1:7">
      <c r="A258" s="92"/>
      <c r="B258" s="93"/>
      <c r="C258" s="94"/>
      <c r="D258" s="95"/>
      <c r="E258" s="92"/>
      <c r="F258" s="96"/>
      <c r="G258" s="97"/>
    </row>
    <row r="259" spans="1:7">
      <c r="A259" s="92"/>
      <c r="B259" s="93"/>
      <c r="C259" s="94"/>
      <c r="D259" s="95"/>
      <c r="E259" s="92"/>
      <c r="F259" s="96"/>
      <c r="G259" s="97"/>
    </row>
    <row r="260" spans="1:7">
      <c r="A260" s="92"/>
      <c r="B260" s="93"/>
      <c r="C260" s="94"/>
      <c r="D260" s="95"/>
      <c r="E260" s="92"/>
      <c r="F260" s="96"/>
      <c r="G260" s="97"/>
    </row>
    <row r="261" spans="1:7">
      <c r="A261" s="92"/>
      <c r="B261" s="93"/>
      <c r="C261" s="94"/>
      <c r="D261" s="95"/>
      <c r="E261" s="92"/>
      <c r="F261" s="96"/>
      <c r="G261" s="97"/>
    </row>
    <row r="262" spans="1:7">
      <c r="A262" s="92"/>
      <c r="B262" s="93"/>
      <c r="C262" s="94"/>
      <c r="D262" s="95"/>
      <c r="E262" s="92"/>
      <c r="F262" s="96"/>
      <c r="G262" s="97"/>
    </row>
    <row r="263" spans="1:7">
      <c r="A263" s="92"/>
      <c r="B263" s="93"/>
      <c r="C263" s="94"/>
      <c r="D263" s="95"/>
      <c r="E263" s="92"/>
      <c r="F263" s="96"/>
      <c r="G263" s="97"/>
    </row>
    <row r="264" spans="1:7">
      <c r="A264" s="92"/>
      <c r="B264" s="93"/>
      <c r="C264" s="94"/>
      <c r="D264" s="95"/>
      <c r="E264" s="92"/>
      <c r="F264" s="96"/>
      <c r="G264" s="97"/>
    </row>
    <row r="265" spans="1:7">
      <c r="A265" s="92"/>
      <c r="B265" s="93"/>
      <c r="C265" s="94"/>
      <c r="D265" s="95"/>
      <c r="E265" s="92"/>
      <c r="F265" s="96"/>
      <c r="G265" s="97"/>
    </row>
    <row r="266" spans="1:7">
      <c r="A266" s="92"/>
      <c r="B266" s="93"/>
      <c r="C266" s="94"/>
      <c r="D266" s="95"/>
      <c r="E266" s="92"/>
      <c r="F266" s="96"/>
      <c r="G266" s="97"/>
    </row>
    <row r="267" spans="1:7">
      <c r="A267" s="92"/>
      <c r="B267" s="93"/>
      <c r="C267" s="94"/>
      <c r="D267" s="95"/>
      <c r="E267" s="92"/>
      <c r="F267" s="96"/>
      <c r="G267" s="97"/>
    </row>
    <row r="268" spans="1:7">
      <c r="A268" s="92"/>
      <c r="B268" s="93"/>
      <c r="C268" s="94"/>
      <c r="D268" s="95"/>
      <c r="E268" s="92"/>
      <c r="F268" s="96"/>
      <c r="G268" s="97"/>
    </row>
    <row r="269" spans="1:7">
      <c r="A269" s="92"/>
      <c r="B269" s="93"/>
      <c r="C269" s="94"/>
      <c r="D269" s="95"/>
      <c r="E269" s="92"/>
      <c r="F269" s="96"/>
      <c r="G269" s="97"/>
    </row>
    <row r="270" spans="1:7">
      <c r="A270" s="92"/>
      <c r="B270" s="93"/>
      <c r="C270" s="94"/>
      <c r="D270" s="95"/>
      <c r="E270" s="92"/>
      <c r="F270" s="96"/>
      <c r="G270" s="97"/>
    </row>
    <row r="271" spans="1:7">
      <c r="A271" s="92"/>
      <c r="B271" s="93"/>
      <c r="C271" s="94"/>
      <c r="D271" s="95"/>
      <c r="E271" s="92"/>
      <c r="F271" s="96"/>
      <c r="G271" s="97"/>
    </row>
    <row r="272" spans="1:7">
      <c r="A272" s="92"/>
      <c r="B272" s="93"/>
      <c r="C272" s="94"/>
      <c r="D272" s="95"/>
      <c r="E272" s="92"/>
      <c r="F272" s="96"/>
      <c r="G272" s="97"/>
    </row>
    <row r="273" spans="1:7">
      <c r="A273" s="92"/>
      <c r="B273" s="93"/>
      <c r="C273" s="94"/>
      <c r="D273" s="95"/>
      <c r="E273" s="92"/>
      <c r="F273" s="96"/>
      <c r="G273" s="97"/>
    </row>
    <row r="274" spans="1:7">
      <c r="A274" s="92"/>
      <c r="B274" s="93"/>
      <c r="C274" s="94"/>
      <c r="D274" s="95"/>
      <c r="E274" s="92"/>
      <c r="F274" s="96"/>
      <c r="G274" s="97"/>
    </row>
    <row r="275" spans="1:7">
      <c r="A275" s="92"/>
      <c r="B275" s="93"/>
      <c r="C275" s="94"/>
      <c r="D275" s="95"/>
      <c r="E275" s="92"/>
      <c r="F275" s="96"/>
      <c r="G275" s="97"/>
    </row>
    <row r="276" spans="1:7">
      <c r="A276" s="92"/>
      <c r="B276" s="93"/>
      <c r="C276" s="94"/>
      <c r="D276" s="95"/>
      <c r="E276" s="92"/>
      <c r="F276" s="96"/>
      <c r="G276" s="97"/>
    </row>
    <row r="277" spans="1:7">
      <c r="A277" s="92"/>
      <c r="B277" s="93"/>
      <c r="C277" s="94"/>
      <c r="D277" s="95"/>
      <c r="E277" s="92"/>
      <c r="F277" s="96"/>
      <c r="G277" s="97"/>
    </row>
    <row r="278" spans="1:7">
      <c r="A278" s="92"/>
      <c r="B278" s="93"/>
      <c r="C278" s="94"/>
      <c r="D278" s="95"/>
      <c r="E278" s="92"/>
      <c r="F278" s="96"/>
      <c r="G278" s="97"/>
    </row>
    <row r="279" spans="1:7">
      <c r="A279" s="92"/>
      <c r="B279" s="93"/>
      <c r="C279" s="94"/>
      <c r="D279" s="95"/>
      <c r="E279" s="92"/>
      <c r="F279" s="96"/>
      <c r="G279" s="97"/>
    </row>
    <row r="280" spans="1:7">
      <c r="A280" s="92"/>
      <c r="B280" s="93"/>
      <c r="C280" s="94"/>
      <c r="D280" s="95"/>
      <c r="E280" s="92"/>
      <c r="F280" s="96"/>
      <c r="G280" s="97"/>
    </row>
    <row r="281" spans="1:7">
      <c r="A281" s="92"/>
      <c r="B281" s="93"/>
      <c r="C281" s="94"/>
      <c r="D281" s="95"/>
      <c r="E281" s="92"/>
      <c r="F281" s="96"/>
      <c r="G281" s="97"/>
    </row>
    <row r="282" spans="1:7">
      <c r="A282" s="92"/>
      <c r="B282" s="93"/>
      <c r="C282" s="94"/>
      <c r="D282" s="95"/>
      <c r="E282" s="92"/>
      <c r="F282" s="96"/>
      <c r="G282" s="97"/>
    </row>
    <row r="283" spans="1:7">
      <c r="A283" s="92"/>
      <c r="B283" s="93"/>
      <c r="C283" s="94"/>
      <c r="D283" s="95"/>
      <c r="E283" s="92"/>
      <c r="F283" s="96"/>
      <c r="G283" s="97"/>
    </row>
    <row r="284" spans="1:7">
      <c r="A284" s="92"/>
      <c r="B284" s="93"/>
      <c r="C284" s="94"/>
      <c r="D284" s="95"/>
      <c r="E284" s="92"/>
      <c r="F284" s="96"/>
      <c r="G284" s="97"/>
    </row>
    <row r="285" spans="1:7">
      <c r="A285" s="92"/>
      <c r="B285" s="93"/>
      <c r="C285" s="94"/>
      <c r="D285" s="95"/>
      <c r="E285" s="92"/>
      <c r="F285" s="96"/>
      <c r="G285" s="97"/>
    </row>
    <row r="286" spans="1:7">
      <c r="A286" s="92"/>
      <c r="B286" s="93"/>
      <c r="C286" s="94"/>
      <c r="D286" s="95"/>
      <c r="E286" s="92"/>
      <c r="F286" s="96"/>
      <c r="G286" s="97"/>
    </row>
    <row r="287" spans="1:7">
      <c r="A287" s="92"/>
      <c r="B287" s="93"/>
      <c r="C287" s="94"/>
      <c r="D287" s="95"/>
      <c r="E287" s="92"/>
      <c r="F287" s="96"/>
      <c r="G287" s="97"/>
    </row>
    <row r="288" spans="1:7">
      <c r="A288" s="92"/>
      <c r="B288" s="93"/>
      <c r="C288" s="94"/>
      <c r="D288" s="95"/>
      <c r="E288" s="92"/>
      <c r="F288" s="96"/>
      <c r="G288" s="97"/>
    </row>
    <row r="289" spans="1:7">
      <c r="A289" s="92"/>
      <c r="B289" s="93"/>
      <c r="C289" s="94"/>
      <c r="D289" s="95"/>
      <c r="E289" s="92"/>
      <c r="F289" s="96"/>
      <c r="G289" s="97"/>
    </row>
    <row r="290" spans="1:7">
      <c r="A290" s="92"/>
      <c r="B290" s="93"/>
      <c r="C290" s="94"/>
      <c r="D290" s="95"/>
      <c r="E290" s="92"/>
      <c r="F290" s="96"/>
      <c r="G290" s="97"/>
    </row>
    <row r="291" spans="1:7">
      <c r="A291" s="92"/>
      <c r="B291" s="93"/>
      <c r="C291" s="94"/>
      <c r="D291" s="95"/>
      <c r="E291" s="92"/>
      <c r="F291" s="96"/>
      <c r="G291" s="97"/>
    </row>
    <row r="292" spans="1:7">
      <c r="A292" s="92"/>
      <c r="B292" s="93"/>
      <c r="C292" s="94"/>
      <c r="D292" s="95"/>
      <c r="E292" s="92"/>
      <c r="F292" s="96"/>
      <c r="G292" s="97"/>
    </row>
    <row r="293" spans="1:7">
      <c r="A293" s="92"/>
      <c r="B293" s="93"/>
      <c r="C293" s="94"/>
      <c r="D293" s="95"/>
      <c r="E293" s="92"/>
      <c r="F293" s="96"/>
      <c r="G293" s="97"/>
    </row>
    <row r="294" spans="1:7">
      <c r="A294" s="92"/>
      <c r="B294" s="93"/>
      <c r="C294" s="94"/>
      <c r="D294" s="95"/>
      <c r="E294" s="92"/>
      <c r="F294" s="96"/>
      <c r="G294" s="97"/>
    </row>
    <row r="295" spans="1:7">
      <c r="A295" s="92"/>
      <c r="B295" s="93"/>
      <c r="C295" s="94"/>
      <c r="D295" s="95"/>
      <c r="E295" s="92"/>
      <c r="F295" s="96"/>
      <c r="G295" s="97"/>
    </row>
    <row r="296" spans="1:7">
      <c r="A296" s="92"/>
      <c r="B296" s="93"/>
      <c r="C296" s="94"/>
      <c r="D296" s="95"/>
      <c r="E296" s="92"/>
      <c r="F296" s="96"/>
      <c r="G296" s="97"/>
    </row>
    <row r="297" spans="1:7">
      <c r="A297" s="92"/>
      <c r="B297" s="93"/>
      <c r="C297" s="94"/>
      <c r="D297" s="95"/>
      <c r="E297" s="92"/>
      <c r="F297" s="96"/>
      <c r="G297" s="97"/>
    </row>
    <row r="298" spans="1:7">
      <c r="A298" s="92"/>
      <c r="B298" s="93"/>
      <c r="C298" s="94"/>
      <c r="D298" s="95"/>
      <c r="E298" s="92"/>
      <c r="F298" s="96"/>
      <c r="G298" s="97"/>
    </row>
    <row r="299" spans="1:7">
      <c r="A299" s="92"/>
      <c r="B299" s="93"/>
      <c r="C299" s="94"/>
      <c r="D299" s="95"/>
      <c r="E299" s="92"/>
      <c r="F299" s="96"/>
      <c r="G299" s="97"/>
    </row>
    <row r="300" spans="1:7">
      <c r="A300" s="92"/>
      <c r="B300" s="93"/>
      <c r="C300" s="94"/>
      <c r="D300" s="95"/>
      <c r="E300" s="92"/>
      <c r="F300" s="96"/>
      <c r="G300" s="97"/>
    </row>
    <row r="301" spans="1:7">
      <c r="A301" s="92"/>
      <c r="B301" s="93"/>
      <c r="C301" s="94"/>
      <c r="D301" s="95"/>
      <c r="E301" s="92"/>
      <c r="F301" s="96"/>
      <c r="G301" s="97"/>
    </row>
    <row r="302" spans="1:7">
      <c r="A302" s="92"/>
      <c r="B302" s="93"/>
      <c r="C302" s="94"/>
      <c r="D302" s="95"/>
      <c r="E302" s="92"/>
      <c r="F302" s="96"/>
      <c r="G302" s="97"/>
    </row>
    <row r="303" spans="1:7">
      <c r="A303" s="92"/>
      <c r="B303" s="93"/>
      <c r="C303" s="94"/>
      <c r="D303" s="95"/>
      <c r="E303" s="92"/>
      <c r="F303" s="96"/>
      <c r="G303" s="97"/>
    </row>
    <row r="304" spans="1:7">
      <c r="A304" s="92"/>
      <c r="B304" s="93"/>
      <c r="C304" s="94"/>
      <c r="D304" s="95"/>
      <c r="E304" s="92"/>
      <c r="F304" s="96"/>
      <c r="G304" s="97"/>
    </row>
    <row r="305" spans="1:7">
      <c r="A305" s="92"/>
      <c r="B305" s="93"/>
      <c r="C305" s="94"/>
      <c r="D305" s="95"/>
      <c r="E305" s="92"/>
      <c r="F305" s="96"/>
      <c r="G305" s="97"/>
    </row>
    <row r="306" spans="1:7">
      <c r="A306" s="92"/>
      <c r="B306" s="93"/>
      <c r="C306" s="94"/>
      <c r="D306" s="95"/>
      <c r="E306" s="92"/>
      <c r="F306" s="96"/>
      <c r="G306" s="97"/>
    </row>
    <row r="307" spans="1:7">
      <c r="A307" s="92"/>
      <c r="B307" s="93"/>
      <c r="C307" s="94"/>
      <c r="D307" s="95"/>
      <c r="E307" s="92"/>
      <c r="F307" s="96"/>
      <c r="G307" s="97"/>
    </row>
    <row r="308" spans="1:7">
      <c r="A308" s="92"/>
      <c r="B308" s="93"/>
      <c r="C308" s="94"/>
      <c r="D308" s="95"/>
      <c r="E308" s="92"/>
      <c r="F308" s="96"/>
      <c r="G308" s="97"/>
    </row>
    <row r="309" spans="1:7">
      <c r="A309" s="92"/>
      <c r="B309" s="93"/>
      <c r="C309" s="94"/>
      <c r="D309" s="95"/>
      <c r="E309" s="92"/>
      <c r="F309" s="96"/>
      <c r="G309" s="97"/>
    </row>
    <row r="310" spans="1:7">
      <c r="A310" s="92"/>
      <c r="B310" s="93"/>
      <c r="C310" s="94"/>
      <c r="D310" s="95"/>
      <c r="E310" s="92"/>
      <c r="F310" s="96"/>
      <c r="G310" s="97"/>
    </row>
    <row r="311" spans="1:7">
      <c r="A311" s="92"/>
      <c r="B311" s="93"/>
      <c r="C311" s="94"/>
      <c r="D311" s="95"/>
      <c r="E311" s="92"/>
      <c r="F311" s="96"/>
      <c r="G311" s="97"/>
    </row>
    <row r="312" spans="1:7">
      <c r="A312" s="92"/>
      <c r="B312" s="93"/>
      <c r="C312" s="94"/>
      <c r="D312" s="95"/>
      <c r="E312" s="92"/>
      <c r="F312" s="96"/>
      <c r="G312" s="97"/>
    </row>
    <row r="313" spans="1:7">
      <c r="A313" s="92"/>
      <c r="B313" s="93"/>
      <c r="C313" s="94"/>
      <c r="D313" s="95"/>
      <c r="E313" s="92"/>
      <c r="F313" s="96"/>
      <c r="G313" s="97"/>
    </row>
    <row r="314" spans="1:7">
      <c r="A314" s="92"/>
      <c r="B314" s="93"/>
      <c r="C314" s="94"/>
      <c r="D314" s="95"/>
      <c r="E314" s="92"/>
      <c r="F314" s="96"/>
      <c r="G314" s="97"/>
    </row>
    <row r="315" spans="1:7">
      <c r="A315" s="92"/>
      <c r="B315" s="93"/>
      <c r="C315" s="94"/>
      <c r="D315" s="95"/>
      <c r="E315" s="92"/>
      <c r="F315" s="96"/>
      <c r="G315" s="97"/>
    </row>
  </sheetData>
  <mergeCells count="1">
    <mergeCell ref="A1:H1"/>
  </mergeCells>
  <pageMargins left="0.70866141732283472" right="0.27559055118110237" top="0.74803149606299213" bottom="0.74803149606299213" header="0.31496062992125984" footer="0.31496062992125984"/>
  <pageSetup orientation="landscape" horizontalDpi="4294967293" verticalDpi="0" r:id="rId1"/>
  <headerFooter>
    <oddHeader xml:space="preserve">&amp;L
 &amp;C&amp;16Régistre des chèques&amp;18
</oddHeader>
    <oddFooter>&amp;C&amp;P</oddFooter>
  </headerFooter>
</worksheet>
</file>

<file path=xl/worksheets/sheet5.xml><?xml version="1.0" encoding="utf-8"?>
<worksheet xmlns="http://schemas.openxmlformats.org/spreadsheetml/2006/main" xmlns:r="http://schemas.openxmlformats.org/officeDocument/2006/relationships">
  <sheetPr codeName="Feuil5">
    <tabColor rgb="FFFFC000"/>
  </sheetPr>
  <dimension ref="A1:T347"/>
  <sheetViews>
    <sheetView workbookViewId="0">
      <pane xSplit="8" ySplit="8" topLeftCell="J10" activePane="bottomRight" state="frozenSplit"/>
      <selection pane="topRight"/>
      <selection pane="bottomLeft"/>
      <selection pane="bottomRight" activeCell="B13" sqref="B13"/>
    </sheetView>
  </sheetViews>
  <sheetFormatPr baseColWidth="10" defaultColWidth="11.42578125" defaultRowHeight="18"/>
  <cols>
    <col min="1" max="1" width="12.85546875" style="98" customWidth="1"/>
    <col min="2" max="2" width="14.28515625" style="99" customWidth="1"/>
    <col min="3" max="3" width="60.85546875" style="100" customWidth="1"/>
    <col min="4" max="4" width="17.28515625" style="101" customWidth="1"/>
    <col min="5" max="5" width="3.5703125" style="98" customWidth="1"/>
    <col min="6" max="6" width="17.42578125" style="102" customWidth="1"/>
    <col min="7" max="7" width="17.7109375" style="103" customWidth="1"/>
    <col min="8" max="8" width="24.5703125" style="1" customWidth="1"/>
    <col min="9" max="9" width="11.42578125" style="2" customWidth="1"/>
    <col min="10" max="10" width="11.42578125" style="3" customWidth="1"/>
    <col min="11" max="16384" width="11.42578125" style="3"/>
  </cols>
  <sheetData>
    <row r="1" spans="1:20" ht="36.75" customHeight="1">
      <c r="A1" s="643" t="s">
        <v>10</v>
      </c>
      <c r="B1" s="644"/>
      <c r="C1" s="644"/>
      <c r="D1" s="644"/>
      <c r="E1" s="644"/>
      <c r="F1" s="644"/>
      <c r="G1" s="644"/>
      <c r="H1" s="645"/>
    </row>
    <row r="2" spans="1:20" s="10" customFormat="1" ht="24.95" customHeight="1">
      <c r="A2" s="128" t="s">
        <v>5</v>
      </c>
      <c r="B2" s="129" t="s">
        <v>1</v>
      </c>
      <c r="C2" s="130" t="s">
        <v>0</v>
      </c>
      <c r="D2" s="131" t="s">
        <v>2</v>
      </c>
      <c r="E2" s="135" t="s">
        <v>84</v>
      </c>
      <c r="F2" s="131" t="s">
        <v>3</v>
      </c>
      <c r="G2" s="132" t="s">
        <v>4</v>
      </c>
      <c r="H2" s="133" t="s">
        <v>7</v>
      </c>
      <c r="I2" s="4"/>
      <c r="J2" s="5" t="s">
        <v>85</v>
      </c>
      <c r="K2" s="6" t="s">
        <v>85</v>
      </c>
      <c r="L2" s="7"/>
      <c r="M2" s="8"/>
      <c r="N2" s="9"/>
    </row>
    <row r="3" spans="1:20" s="23" customFormat="1" ht="17.25" hidden="1" customHeight="1">
      <c r="A3" s="11"/>
      <c r="B3" s="12"/>
      <c r="C3" s="13"/>
      <c r="D3" s="15"/>
      <c r="E3" s="14"/>
      <c r="F3" s="15" t="s">
        <v>85</v>
      </c>
      <c r="G3" s="16"/>
      <c r="H3" s="17"/>
      <c r="I3" s="18"/>
      <c r="J3" s="19"/>
      <c r="K3" s="6"/>
      <c r="L3" s="19"/>
      <c r="M3" s="20"/>
      <c r="N3" s="19"/>
      <c r="O3" s="21"/>
      <c r="P3" s="22"/>
      <c r="Q3" s="22"/>
      <c r="R3" s="22"/>
      <c r="S3" s="22"/>
      <c r="T3" s="22"/>
    </row>
    <row r="4" spans="1:20" s="110" customFormat="1" ht="18" customHeight="1">
      <c r="A4" s="24"/>
      <c r="B4" s="25" t="s">
        <v>85</v>
      </c>
      <c r="C4" s="26" t="s">
        <v>6</v>
      </c>
      <c r="D4" s="120">
        <v>0</v>
      </c>
      <c r="E4" s="27" t="s">
        <v>85</v>
      </c>
      <c r="F4" s="28">
        <v>0</v>
      </c>
      <c r="G4" s="29">
        <f>IF(AND(ISBLANK(D4),ISBLANK(F4)),"",G3-D4+F4)</f>
        <v>0</v>
      </c>
      <c r="H4" s="134">
        <f>SUM(D9:D35)</f>
        <v>1773.49</v>
      </c>
      <c r="I4" s="104"/>
      <c r="J4" s="105"/>
      <c r="K4" s="106"/>
      <c r="L4" s="107"/>
      <c r="M4" s="108"/>
      <c r="N4" s="107"/>
      <c r="O4" s="109"/>
    </row>
    <row r="5" spans="1:20" s="110" customFormat="1" ht="18" customHeight="1">
      <c r="A5" s="123"/>
      <c r="B5" s="124">
        <f>DATE(YEAR('GABARIT Chèque'!B5),MONTH('GABARIT Chèque'!B5)+1,DAY('GABARIT Chèque'!B5))</f>
        <v>41852</v>
      </c>
      <c r="C5" s="75" t="s">
        <v>25</v>
      </c>
      <c r="D5" s="125">
        <v>0</v>
      </c>
      <c r="E5" s="59"/>
      <c r="F5" s="126">
        <v>0</v>
      </c>
      <c r="G5" s="29">
        <f t="shared" ref="G5:G68" si="0">IF(AND(ISBLANK(D5),ISBLANK(F5)),"",G4-D5+F5)</f>
        <v>0</v>
      </c>
      <c r="H5" s="54" t="s">
        <v>9</v>
      </c>
      <c r="I5" s="104"/>
      <c r="J5" s="105"/>
      <c r="K5" s="106"/>
      <c r="L5" s="107"/>
      <c r="M5" s="108"/>
      <c r="N5" s="107"/>
      <c r="O5" s="109"/>
    </row>
    <row r="6" spans="1:20" s="32" customFormat="1" ht="18" customHeight="1">
      <c r="A6" s="38"/>
      <c r="B6" s="39"/>
      <c r="C6" s="40" t="s">
        <v>26</v>
      </c>
      <c r="D6" s="85">
        <f>'GABARIT Celi'!F142</f>
        <v>0</v>
      </c>
      <c r="E6" s="38" t="s">
        <v>85</v>
      </c>
      <c r="F6" s="85">
        <f>'GABARIT Celi'!D142</f>
        <v>0</v>
      </c>
      <c r="G6" s="29">
        <f t="shared" si="0"/>
        <v>0</v>
      </c>
      <c r="H6" s="55">
        <f>1486-H4</f>
        <v>-287.49</v>
      </c>
      <c r="I6" s="18"/>
      <c r="J6" s="19"/>
      <c r="K6" s="19"/>
      <c r="L6" s="19"/>
      <c r="M6" s="30"/>
      <c r="N6" s="31"/>
    </row>
    <row r="7" spans="1:20" s="32" customFormat="1">
      <c r="A7" s="111" t="s">
        <v>85</v>
      </c>
      <c r="B7" s="112" t="s">
        <v>85</v>
      </c>
      <c r="C7" s="113" t="s">
        <v>20</v>
      </c>
      <c r="D7" s="114">
        <f>'GABARIT Scotia'!F142</f>
        <v>0</v>
      </c>
      <c r="E7" s="115" t="s">
        <v>85</v>
      </c>
      <c r="F7" s="114">
        <f>'GABARIT Scotia'!D142</f>
        <v>0</v>
      </c>
      <c r="G7" s="29">
        <f t="shared" si="0"/>
        <v>0</v>
      </c>
      <c r="H7" s="57" t="s">
        <v>8</v>
      </c>
      <c r="I7" s="18"/>
      <c r="J7" s="19"/>
      <c r="K7" s="37"/>
      <c r="L7" s="37"/>
      <c r="M7" s="30"/>
    </row>
    <row r="8" spans="1:20" s="32" customFormat="1">
      <c r="A8" s="117"/>
      <c r="B8" s="118"/>
      <c r="C8" s="119" t="s">
        <v>22</v>
      </c>
      <c r="D8" s="121">
        <f>'GABARIT Épargne'!F141</f>
        <v>0</v>
      </c>
      <c r="E8" s="33" t="s">
        <v>85</v>
      </c>
      <c r="F8" s="121">
        <f>'GABARIT Épargne'!D141</f>
        <v>0</v>
      </c>
      <c r="G8" s="29">
        <f t="shared" si="0"/>
        <v>0</v>
      </c>
      <c r="H8" s="58">
        <f>SUMPRODUCT((($E4:$E140="X")+($E4:$E140="C")+($E4:$E140="S")+($E4:$E140="CE")+($E4:$E140="E"))*(($F4:$F140)-($D4:$D140)))</f>
        <v>0</v>
      </c>
      <c r="I8" s="18"/>
      <c r="J8" s="19"/>
      <c r="K8" s="37"/>
      <c r="L8" s="37"/>
      <c r="M8" s="30"/>
    </row>
    <row r="9" spans="1:20" s="32" customFormat="1">
      <c r="A9" s="47"/>
      <c r="B9" s="136">
        <f>DATE(YEAR('GABARIT Chèque'!B9),MONTH('GABARIT Chèque'!B9)+1,DAY('GABARIT Chèque'!B9))</f>
        <v>41852</v>
      </c>
      <c r="C9" s="49" t="s">
        <v>27</v>
      </c>
      <c r="D9" s="50">
        <v>17.079999999999998</v>
      </c>
      <c r="E9" s="47" t="s">
        <v>85</v>
      </c>
      <c r="F9" s="52">
        <v>0</v>
      </c>
      <c r="G9" s="29">
        <f t="shared" si="0"/>
        <v>-17.079999999999998</v>
      </c>
      <c r="H9" s="152"/>
      <c r="I9" s="18"/>
      <c r="J9" s="19"/>
      <c r="K9" s="37"/>
      <c r="L9" s="37"/>
      <c r="M9" s="30"/>
    </row>
    <row r="10" spans="1:20" s="32" customFormat="1">
      <c r="A10" s="47"/>
      <c r="B10" s="136">
        <f>DATE(YEAR('GABARIT Chèque'!B10),MONTH('GABARIT Chèque'!B10)+1,DAY('GABARIT Chèque'!B10))</f>
        <v>41854</v>
      </c>
      <c r="C10" s="49" t="s">
        <v>28</v>
      </c>
      <c r="D10" s="50">
        <v>34.97</v>
      </c>
      <c r="E10" s="47" t="s">
        <v>85</v>
      </c>
      <c r="F10" s="51">
        <v>0</v>
      </c>
      <c r="G10" s="29">
        <f t="shared" si="0"/>
        <v>-52.05</v>
      </c>
      <c r="H10" s="6" t="s">
        <v>85</v>
      </c>
      <c r="I10" s="18"/>
      <c r="J10" s="19"/>
      <c r="K10" s="37"/>
      <c r="L10" s="37"/>
      <c r="M10" s="30"/>
    </row>
    <row r="11" spans="1:20" s="32" customFormat="1">
      <c r="A11" s="47"/>
      <c r="B11" s="136">
        <f>DATE(YEAR('GABARIT Chèque'!B11),MONTH('GABARIT Chèque'!B11)+1,DAY('GABARIT Chèque'!B11))</f>
        <v>41855</v>
      </c>
      <c r="C11" s="49" t="s">
        <v>29</v>
      </c>
      <c r="D11" s="50">
        <v>71.319999999999993</v>
      </c>
      <c r="E11" s="47" t="s">
        <v>85</v>
      </c>
      <c r="F11" s="52">
        <v>0</v>
      </c>
      <c r="G11" s="29">
        <f t="shared" si="0"/>
        <v>-123.36999999999999</v>
      </c>
      <c r="H11" s="153" t="s">
        <v>85</v>
      </c>
      <c r="I11" s="18"/>
      <c r="J11" s="19"/>
      <c r="K11" s="37"/>
      <c r="L11" s="37"/>
      <c r="M11" s="30"/>
    </row>
    <row r="12" spans="1:20" s="32" customFormat="1">
      <c r="A12" s="47"/>
      <c r="B12" s="136">
        <f>DATE(YEAR('GABARIT Chèque'!B12),MONTH('GABARIT Chèque'!B12)+1,DAY('GABARIT Chèque'!B12))</f>
        <v>41866</v>
      </c>
      <c r="C12" s="49" t="s">
        <v>31</v>
      </c>
      <c r="D12" s="50">
        <v>70.12</v>
      </c>
      <c r="E12" s="47" t="s">
        <v>85</v>
      </c>
      <c r="F12" s="52">
        <v>0</v>
      </c>
      <c r="G12" s="29">
        <f t="shared" si="0"/>
        <v>-193.49</v>
      </c>
      <c r="H12" s="153" t="s">
        <v>85</v>
      </c>
      <c r="I12" s="18"/>
      <c r="J12" s="19"/>
      <c r="K12" s="37"/>
      <c r="L12" s="37"/>
      <c r="M12" s="30"/>
    </row>
    <row r="13" spans="1:20" s="32" customFormat="1">
      <c r="A13" s="47"/>
      <c r="B13" s="48">
        <f>'GABARIT Chèque'!B13+28</f>
        <v>41865</v>
      </c>
      <c r="C13" s="49" t="s">
        <v>30</v>
      </c>
      <c r="D13" s="50">
        <v>185</v>
      </c>
      <c r="E13" s="47" t="s">
        <v>85</v>
      </c>
      <c r="F13" s="52">
        <v>0</v>
      </c>
      <c r="G13" s="29">
        <f t="shared" si="0"/>
        <v>-378.49</v>
      </c>
      <c r="H13" s="153" t="s">
        <v>85</v>
      </c>
      <c r="I13" s="18"/>
      <c r="J13" s="19"/>
      <c r="K13" s="37"/>
      <c r="L13" s="37"/>
      <c r="M13" s="30"/>
    </row>
    <row r="14" spans="1:20" s="32" customFormat="1">
      <c r="A14" s="47"/>
      <c r="B14" s="48">
        <f>'GABARIT Chèque'!B14+28</f>
        <v>41879</v>
      </c>
      <c r="C14" s="49" t="s">
        <v>30</v>
      </c>
      <c r="D14" s="50">
        <v>185</v>
      </c>
      <c r="E14" s="47" t="s">
        <v>85</v>
      </c>
      <c r="F14" s="52">
        <v>0</v>
      </c>
      <c r="G14" s="29">
        <f t="shared" si="0"/>
        <v>-563.49</v>
      </c>
      <c r="H14" s="153" t="s">
        <v>85</v>
      </c>
      <c r="I14" s="18"/>
      <c r="J14" s="19"/>
      <c r="K14" s="37"/>
      <c r="L14" s="37"/>
      <c r="M14" s="30"/>
    </row>
    <row r="15" spans="1:20" s="32" customFormat="1">
      <c r="A15" s="47"/>
      <c r="B15" s="48" t="s">
        <v>85</v>
      </c>
      <c r="C15" s="49" t="s">
        <v>32</v>
      </c>
      <c r="D15" s="50">
        <v>400</v>
      </c>
      <c r="E15" s="47" t="s">
        <v>85</v>
      </c>
      <c r="F15" s="52">
        <v>0</v>
      </c>
      <c r="G15" s="29">
        <f t="shared" si="0"/>
        <v>-963.49</v>
      </c>
      <c r="H15" s="153" t="s">
        <v>85</v>
      </c>
      <c r="I15" s="18"/>
      <c r="J15" s="19"/>
      <c r="K15" s="37"/>
      <c r="L15" s="37"/>
      <c r="M15" s="30"/>
    </row>
    <row r="16" spans="1:20" s="32" customFormat="1">
      <c r="A16" s="47"/>
      <c r="B16" s="48" t="s">
        <v>85</v>
      </c>
      <c r="C16" s="49" t="s">
        <v>33</v>
      </c>
      <c r="D16" s="50">
        <v>80</v>
      </c>
      <c r="E16" s="47" t="s">
        <v>85</v>
      </c>
      <c r="F16" s="52">
        <v>0</v>
      </c>
      <c r="G16" s="29">
        <f t="shared" si="0"/>
        <v>-1043.49</v>
      </c>
      <c r="H16" s="153" t="s">
        <v>85</v>
      </c>
      <c r="I16" s="18"/>
      <c r="J16" s="19"/>
      <c r="K16" s="37"/>
      <c r="L16" s="37"/>
      <c r="M16" s="30"/>
    </row>
    <row r="17" spans="1:13" s="32" customFormat="1">
      <c r="A17" s="47"/>
      <c r="B17" s="48" t="s">
        <v>85</v>
      </c>
      <c r="C17" s="49" t="s">
        <v>34</v>
      </c>
      <c r="D17" s="50">
        <v>80</v>
      </c>
      <c r="E17" s="47" t="s">
        <v>85</v>
      </c>
      <c r="F17" s="52">
        <v>0</v>
      </c>
      <c r="G17" s="29">
        <f t="shared" si="0"/>
        <v>-1123.49</v>
      </c>
      <c r="H17" s="165" t="s">
        <v>85</v>
      </c>
      <c r="I17" s="18"/>
      <c r="J17" s="19"/>
      <c r="K17" s="37"/>
      <c r="L17" s="37"/>
      <c r="M17" s="30"/>
    </row>
    <row r="18" spans="1:13" s="32" customFormat="1">
      <c r="A18" s="47"/>
      <c r="B18" s="48" t="s">
        <v>85</v>
      </c>
      <c r="C18" s="49" t="s">
        <v>35</v>
      </c>
      <c r="D18" s="50">
        <v>50</v>
      </c>
      <c r="E18" s="47" t="s">
        <v>85</v>
      </c>
      <c r="F18" s="52">
        <v>0</v>
      </c>
      <c r="G18" s="29">
        <f t="shared" si="0"/>
        <v>-1173.49</v>
      </c>
      <c r="H18" s="163" t="s">
        <v>85</v>
      </c>
      <c r="I18" s="18"/>
      <c r="J18" s="19"/>
      <c r="K18" s="37"/>
      <c r="L18" s="37"/>
      <c r="M18" s="30"/>
    </row>
    <row r="19" spans="1:13" s="32" customFormat="1">
      <c r="A19" s="47"/>
      <c r="B19" s="48" t="s">
        <v>85</v>
      </c>
      <c r="C19" s="49" t="s">
        <v>36</v>
      </c>
      <c r="D19" s="53">
        <v>100</v>
      </c>
      <c r="E19" s="47" t="s">
        <v>85</v>
      </c>
      <c r="F19" s="52">
        <v>0</v>
      </c>
      <c r="G19" s="29">
        <f t="shared" si="0"/>
        <v>-1273.49</v>
      </c>
      <c r="H19" s="164" t="s">
        <v>85</v>
      </c>
      <c r="I19" s="18"/>
      <c r="J19" s="19"/>
      <c r="K19" s="37"/>
      <c r="L19" s="37"/>
      <c r="M19" s="30"/>
    </row>
    <row r="20" spans="1:13" s="32" customFormat="1">
      <c r="A20" s="47"/>
      <c r="B20" s="48" t="s">
        <v>85</v>
      </c>
      <c r="C20" s="49" t="s">
        <v>37</v>
      </c>
      <c r="D20" s="50">
        <v>50</v>
      </c>
      <c r="E20" s="47" t="s">
        <v>85</v>
      </c>
      <c r="F20" s="52">
        <v>0</v>
      </c>
      <c r="G20" s="29">
        <f t="shared" si="0"/>
        <v>-1323.49</v>
      </c>
      <c r="H20" s="164"/>
      <c r="I20" s="18"/>
      <c r="J20" s="19"/>
      <c r="K20" s="37"/>
      <c r="L20" s="37"/>
      <c r="M20" s="30"/>
    </row>
    <row r="21" spans="1:13" s="32" customFormat="1">
      <c r="A21" s="47"/>
      <c r="B21" s="48" t="s">
        <v>85</v>
      </c>
      <c r="C21" s="49" t="s">
        <v>38</v>
      </c>
      <c r="D21" s="53">
        <v>100</v>
      </c>
      <c r="E21" s="47" t="s">
        <v>85</v>
      </c>
      <c r="F21" s="52">
        <v>0</v>
      </c>
      <c r="G21" s="29">
        <f t="shared" si="0"/>
        <v>-1423.49</v>
      </c>
      <c r="H21" s="163" t="s">
        <v>85</v>
      </c>
      <c r="I21" s="18"/>
      <c r="J21" s="19"/>
      <c r="K21" s="37"/>
      <c r="L21" s="37"/>
      <c r="M21" s="30"/>
    </row>
    <row r="22" spans="1:13" s="32" customFormat="1">
      <c r="A22" s="47"/>
      <c r="B22" s="48" t="s">
        <v>85</v>
      </c>
      <c r="C22" s="49" t="s">
        <v>39</v>
      </c>
      <c r="D22" s="50">
        <v>50</v>
      </c>
      <c r="E22" s="47" t="s">
        <v>85</v>
      </c>
      <c r="F22" s="52">
        <v>0</v>
      </c>
      <c r="G22" s="29">
        <f t="shared" si="0"/>
        <v>-1473.49</v>
      </c>
      <c r="H22" s="163"/>
      <c r="I22" s="18"/>
      <c r="J22" s="19"/>
      <c r="K22" s="37"/>
      <c r="L22" s="37"/>
      <c r="M22" s="30"/>
    </row>
    <row r="23" spans="1:13" s="32" customFormat="1">
      <c r="A23" s="47"/>
      <c r="B23" s="48" t="s">
        <v>85</v>
      </c>
      <c r="C23" s="49" t="s">
        <v>40</v>
      </c>
      <c r="D23" s="53">
        <v>100</v>
      </c>
      <c r="E23" s="47" t="s">
        <v>85</v>
      </c>
      <c r="F23" s="52">
        <v>0</v>
      </c>
      <c r="G23" s="29">
        <f t="shared" si="0"/>
        <v>-1573.49</v>
      </c>
      <c r="H23" s="163"/>
      <c r="I23" s="18"/>
      <c r="J23" s="19"/>
      <c r="K23" s="37"/>
      <c r="L23" s="37"/>
      <c r="M23" s="30"/>
    </row>
    <row r="24" spans="1:13" s="32" customFormat="1">
      <c r="A24" s="47"/>
      <c r="B24" s="48" t="s">
        <v>85</v>
      </c>
      <c r="C24" s="49" t="s">
        <v>41</v>
      </c>
      <c r="D24" s="50">
        <v>50</v>
      </c>
      <c r="E24" s="47" t="s">
        <v>85</v>
      </c>
      <c r="F24" s="52">
        <v>0</v>
      </c>
      <c r="G24" s="29">
        <f t="shared" si="0"/>
        <v>-1623.49</v>
      </c>
      <c r="H24" s="163"/>
      <c r="I24" s="18"/>
      <c r="J24" s="19"/>
      <c r="K24" s="37"/>
      <c r="L24" s="37"/>
      <c r="M24" s="30"/>
    </row>
    <row r="25" spans="1:13" s="32" customFormat="1">
      <c r="A25" s="47"/>
      <c r="B25" s="48" t="s">
        <v>85</v>
      </c>
      <c r="C25" s="49" t="s">
        <v>42</v>
      </c>
      <c r="D25" s="53">
        <v>100</v>
      </c>
      <c r="E25" s="47" t="s">
        <v>85</v>
      </c>
      <c r="F25" s="52">
        <v>0</v>
      </c>
      <c r="G25" s="29">
        <f t="shared" si="0"/>
        <v>-1723.49</v>
      </c>
      <c r="H25" s="163"/>
      <c r="I25" s="18"/>
      <c r="J25" s="19"/>
      <c r="K25" s="37"/>
      <c r="L25" s="37"/>
      <c r="M25" s="30"/>
    </row>
    <row r="26" spans="1:13" s="32" customFormat="1">
      <c r="A26" s="47"/>
      <c r="B26" s="48" t="s">
        <v>85</v>
      </c>
      <c r="C26" s="49" t="s">
        <v>43</v>
      </c>
      <c r="D26" s="50">
        <v>50</v>
      </c>
      <c r="E26" s="47" t="s">
        <v>85</v>
      </c>
      <c r="F26" s="52">
        <v>0</v>
      </c>
      <c r="G26" s="29">
        <f t="shared" si="0"/>
        <v>-1773.49</v>
      </c>
      <c r="H26" s="163"/>
      <c r="I26" s="18"/>
      <c r="J26" s="19"/>
      <c r="K26" s="37"/>
      <c r="L26" s="37"/>
      <c r="M26" s="30"/>
    </row>
    <row r="27" spans="1:13" s="32" customFormat="1">
      <c r="A27" s="47"/>
      <c r="B27" s="48" t="s">
        <v>85</v>
      </c>
      <c r="C27" s="49" t="s">
        <v>85</v>
      </c>
      <c r="D27" s="53">
        <v>0</v>
      </c>
      <c r="E27" s="47" t="s">
        <v>85</v>
      </c>
      <c r="F27" s="52">
        <v>0</v>
      </c>
      <c r="G27" s="29">
        <f t="shared" si="0"/>
        <v>-1773.49</v>
      </c>
      <c r="H27" s="163"/>
      <c r="I27" s="18"/>
      <c r="J27" s="19"/>
      <c r="K27" s="37"/>
      <c r="L27" s="37"/>
      <c r="M27" s="30"/>
    </row>
    <row r="28" spans="1:13" s="32" customFormat="1">
      <c r="A28" s="47"/>
      <c r="B28" s="48" t="s">
        <v>85</v>
      </c>
      <c r="C28" s="49" t="s">
        <v>85</v>
      </c>
      <c r="D28" s="53">
        <v>0</v>
      </c>
      <c r="E28" s="47" t="s">
        <v>85</v>
      </c>
      <c r="F28" s="52">
        <v>0</v>
      </c>
      <c r="G28" s="29">
        <f t="shared" si="0"/>
        <v>-1773.49</v>
      </c>
      <c r="H28" s="163"/>
      <c r="I28" s="18"/>
      <c r="J28" s="19"/>
      <c r="K28" s="37"/>
      <c r="L28" s="37"/>
      <c r="M28" s="30"/>
    </row>
    <row r="29" spans="1:13" s="32" customFormat="1">
      <c r="A29" s="47"/>
      <c r="B29" s="48" t="s">
        <v>85</v>
      </c>
      <c r="C29" s="49" t="s">
        <v>85</v>
      </c>
      <c r="D29" s="53">
        <v>0</v>
      </c>
      <c r="E29" s="47" t="s">
        <v>85</v>
      </c>
      <c r="F29" s="52">
        <v>0</v>
      </c>
      <c r="G29" s="29">
        <f t="shared" si="0"/>
        <v>-1773.49</v>
      </c>
      <c r="H29" s="163"/>
      <c r="I29" s="18"/>
      <c r="J29" s="19"/>
      <c r="K29" s="37"/>
      <c r="L29" s="37"/>
      <c r="M29" s="30"/>
    </row>
    <row r="30" spans="1:13" s="32" customFormat="1">
      <c r="A30" s="47"/>
      <c r="B30" s="48" t="s">
        <v>85</v>
      </c>
      <c r="C30" s="49" t="s">
        <v>85</v>
      </c>
      <c r="D30" s="53">
        <v>0</v>
      </c>
      <c r="E30" s="47" t="s">
        <v>85</v>
      </c>
      <c r="F30" s="52">
        <v>0</v>
      </c>
      <c r="G30" s="29">
        <f t="shared" si="0"/>
        <v>-1773.49</v>
      </c>
      <c r="H30" s="163"/>
      <c r="I30" s="18"/>
      <c r="J30" s="19"/>
      <c r="K30" s="37"/>
      <c r="L30" s="37"/>
      <c r="M30" s="30"/>
    </row>
    <row r="31" spans="1:13" s="32" customFormat="1">
      <c r="A31" s="47"/>
      <c r="B31" s="48" t="s">
        <v>85</v>
      </c>
      <c r="C31" s="49" t="s">
        <v>85</v>
      </c>
      <c r="D31" s="53">
        <v>0</v>
      </c>
      <c r="E31" s="47" t="s">
        <v>85</v>
      </c>
      <c r="F31" s="52">
        <v>0</v>
      </c>
      <c r="G31" s="29">
        <f t="shared" si="0"/>
        <v>-1773.49</v>
      </c>
      <c r="H31" s="163"/>
      <c r="I31" s="18"/>
      <c r="J31" s="18" t="s">
        <v>85</v>
      </c>
      <c r="K31" s="6" t="s">
        <v>85</v>
      </c>
      <c r="L31" s="18" t="s">
        <v>85</v>
      </c>
      <c r="M31" s="30"/>
    </row>
    <row r="32" spans="1:13" s="32" customFormat="1">
      <c r="A32" s="47"/>
      <c r="B32" s="48" t="s">
        <v>85</v>
      </c>
      <c r="C32" s="49" t="s">
        <v>85</v>
      </c>
      <c r="D32" s="53">
        <v>0</v>
      </c>
      <c r="E32" s="47" t="s">
        <v>85</v>
      </c>
      <c r="F32" s="52">
        <v>0</v>
      </c>
      <c r="G32" s="29">
        <f t="shared" si="0"/>
        <v>-1773.49</v>
      </c>
      <c r="H32" s="163"/>
      <c r="I32" s="18"/>
      <c r="J32" s="18"/>
      <c r="K32" s="18"/>
      <c r="L32" s="18"/>
      <c r="M32" s="30"/>
    </row>
    <row r="33" spans="1:14" s="32" customFormat="1">
      <c r="A33" s="47"/>
      <c r="B33" s="48" t="s">
        <v>85</v>
      </c>
      <c r="C33" s="49" t="s">
        <v>85</v>
      </c>
      <c r="D33" s="53">
        <v>0</v>
      </c>
      <c r="E33" s="47" t="s">
        <v>85</v>
      </c>
      <c r="F33" s="52">
        <v>0</v>
      </c>
      <c r="G33" s="29">
        <f t="shared" si="0"/>
        <v>-1773.49</v>
      </c>
      <c r="H33" s="163"/>
      <c r="I33" s="18"/>
      <c r="J33" s="56"/>
      <c r="K33" s="18"/>
      <c r="L33" s="18"/>
      <c r="M33" s="30"/>
    </row>
    <row r="34" spans="1:14" s="32" customFormat="1">
      <c r="A34" s="47"/>
      <c r="B34" s="48" t="s">
        <v>85</v>
      </c>
      <c r="C34" s="49" t="s">
        <v>85</v>
      </c>
      <c r="D34" s="53">
        <v>0</v>
      </c>
      <c r="E34" s="47" t="s">
        <v>85</v>
      </c>
      <c r="F34" s="52">
        <v>0</v>
      </c>
      <c r="G34" s="29">
        <f t="shared" si="0"/>
        <v>-1773.49</v>
      </c>
      <c r="H34" s="163"/>
      <c r="I34" s="56"/>
      <c r="J34" s="56" t="s">
        <v>85</v>
      </c>
      <c r="K34" s="56" t="s">
        <v>85</v>
      </c>
      <c r="L34" s="37"/>
      <c r="M34" s="30"/>
    </row>
    <row r="35" spans="1:14" s="32" customFormat="1">
      <c r="A35" s="47"/>
      <c r="B35" s="48" t="s">
        <v>85</v>
      </c>
      <c r="C35" s="49" t="s">
        <v>85</v>
      </c>
      <c r="D35" s="53">
        <v>0</v>
      </c>
      <c r="E35" s="47" t="s">
        <v>85</v>
      </c>
      <c r="F35" s="52">
        <v>0</v>
      </c>
      <c r="G35" s="29">
        <f t="shared" si="0"/>
        <v>-1773.49</v>
      </c>
      <c r="H35" s="163"/>
      <c r="I35" s="56"/>
      <c r="J35" s="37"/>
      <c r="K35" s="37"/>
      <c r="L35" s="37"/>
      <c r="M35" s="30"/>
    </row>
    <row r="36" spans="1:14" s="32" customFormat="1">
      <c r="A36" s="59"/>
      <c r="B36" s="60" t="s">
        <v>85</v>
      </c>
      <c r="C36" s="61" t="s">
        <v>85</v>
      </c>
      <c r="D36" s="62">
        <v>0</v>
      </c>
      <c r="E36" s="59" t="s">
        <v>85</v>
      </c>
      <c r="F36" s="63">
        <v>0</v>
      </c>
      <c r="G36" s="29">
        <f t="shared" si="0"/>
        <v>-1773.49</v>
      </c>
      <c r="H36" s="153"/>
      <c r="I36" s="56"/>
      <c r="J36" s="37"/>
      <c r="K36" s="37"/>
      <c r="L36" s="37"/>
      <c r="M36" s="30"/>
    </row>
    <row r="37" spans="1:14" s="32" customFormat="1">
      <c r="A37" s="64" t="s">
        <v>85</v>
      </c>
      <c r="B37" s="65" t="s">
        <v>85</v>
      </c>
      <c r="C37" s="66" t="s">
        <v>85</v>
      </c>
      <c r="D37" s="67">
        <v>0</v>
      </c>
      <c r="E37" s="64" t="s">
        <v>85</v>
      </c>
      <c r="F37" s="68">
        <v>0</v>
      </c>
      <c r="G37" s="29">
        <f t="shared" si="0"/>
        <v>-1773.49</v>
      </c>
      <c r="H37" s="153"/>
      <c r="I37" s="56"/>
      <c r="J37" s="37"/>
      <c r="K37" s="37"/>
      <c r="L37" s="37"/>
      <c r="M37" s="70"/>
    </row>
    <row r="38" spans="1:14" s="32" customFormat="1">
      <c r="A38" s="59" t="s">
        <v>85</v>
      </c>
      <c r="B38" s="60" t="s">
        <v>85</v>
      </c>
      <c r="C38" s="61" t="s">
        <v>85</v>
      </c>
      <c r="D38" s="71">
        <v>0</v>
      </c>
      <c r="E38" s="59" t="s">
        <v>85</v>
      </c>
      <c r="F38" s="72">
        <v>0</v>
      </c>
      <c r="G38" s="29">
        <f t="shared" si="0"/>
        <v>-1773.49</v>
      </c>
      <c r="H38" s="153"/>
      <c r="I38" s="56"/>
      <c r="J38" s="37"/>
      <c r="K38" s="37"/>
      <c r="L38" s="37"/>
      <c r="M38" s="37"/>
      <c r="N38" s="30"/>
    </row>
    <row r="39" spans="1:14" s="32" customFormat="1">
      <c r="A39" s="64"/>
      <c r="B39" s="65" t="s">
        <v>85</v>
      </c>
      <c r="C39" s="66" t="s">
        <v>85</v>
      </c>
      <c r="D39" s="73">
        <v>0</v>
      </c>
      <c r="E39" s="64" t="s">
        <v>85</v>
      </c>
      <c r="F39" s="68">
        <v>0</v>
      </c>
      <c r="G39" s="29">
        <f t="shared" si="0"/>
        <v>-1773.49</v>
      </c>
      <c r="H39" s="153" t="s">
        <v>85</v>
      </c>
      <c r="I39" s="56"/>
      <c r="J39" s="37"/>
      <c r="K39" s="37"/>
      <c r="L39" s="37"/>
      <c r="M39" s="37"/>
      <c r="N39" s="30"/>
    </row>
    <row r="40" spans="1:14" s="32" customFormat="1">
      <c r="A40" s="59"/>
      <c r="B40" s="60" t="s">
        <v>85</v>
      </c>
      <c r="C40" s="61" t="s">
        <v>85</v>
      </c>
      <c r="D40" s="71">
        <v>0</v>
      </c>
      <c r="E40" s="59" t="s">
        <v>85</v>
      </c>
      <c r="F40" s="63">
        <v>0</v>
      </c>
      <c r="G40" s="29">
        <f t="shared" si="0"/>
        <v>-1773.49</v>
      </c>
      <c r="H40" s="18" t="s">
        <v>85</v>
      </c>
      <c r="I40" s="56"/>
      <c r="J40" s="37"/>
      <c r="K40" s="37"/>
      <c r="L40" s="37"/>
      <c r="M40" s="37"/>
      <c r="N40" s="30"/>
    </row>
    <row r="41" spans="1:14" s="32" customFormat="1">
      <c r="A41" s="64"/>
      <c r="B41" s="65" t="s">
        <v>85</v>
      </c>
      <c r="C41" s="66" t="s">
        <v>85</v>
      </c>
      <c r="D41" s="73">
        <v>0</v>
      </c>
      <c r="E41" s="64" t="s">
        <v>85</v>
      </c>
      <c r="F41" s="68">
        <v>0</v>
      </c>
      <c r="G41" s="29">
        <f t="shared" si="0"/>
        <v>-1773.49</v>
      </c>
      <c r="H41" s="153"/>
      <c r="I41" s="56"/>
      <c r="J41" s="37"/>
      <c r="K41" s="37"/>
      <c r="L41" s="37"/>
      <c r="M41" s="37"/>
      <c r="N41" s="30"/>
    </row>
    <row r="42" spans="1:14" s="32" customFormat="1">
      <c r="A42" s="59"/>
      <c r="B42" s="74" t="s">
        <v>85</v>
      </c>
      <c r="C42" s="75" t="s">
        <v>85</v>
      </c>
      <c r="D42" s="71">
        <v>0</v>
      </c>
      <c r="E42" s="59" t="s">
        <v>85</v>
      </c>
      <c r="F42" s="63">
        <v>0</v>
      </c>
      <c r="G42" s="29">
        <f t="shared" si="0"/>
        <v>-1773.49</v>
      </c>
      <c r="H42" s="153"/>
      <c r="I42" s="56"/>
      <c r="J42" s="37"/>
      <c r="K42" s="37"/>
      <c r="L42" s="37"/>
      <c r="M42" s="37"/>
      <c r="N42" s="30"/>
    </row>
    <row r="43" spans="1:14" s="32" customFormat="1">
      <c r="A43" s="64"/>
      <c r="B43" s="76" t="s">
        <v>85</v>
      </c>
      <c r="C43" s="66" t="s">
        <v>85</v>
      </c>
      <c r="D43" s="73">
        <v>0</v>
      </c>
      <c r="E43" s="64" t="s">
        <v>85</v>
      </c>
      <c r="F43" s="68">
        <v>0</v>
      </c>
      <c r="G43" s="29">
        <f t="shared" si="0"/>
        <v>-1773.49</v>
      </c>
      <c r="H43" s="153"/>
      <c r="I43" s="56"/>
      <c r="J43" s="37"/>
      <c r="K43" s="37"/>
      <c r="L43" s="37"/>
      <c r="M43" s="37"/>
      <c r="N43" s="30"/>
    </row>
    <row r="44" spans="1:14" s="32" customFormat="1">
      <c r="A44" s="59"/>
      <c r="B44" s="74" t="s">
        <v>85</v>
      </c>
      <c r="C44" s="77" t="s">
        <v>85</v>
      </c>
      <c r="D44" s="71">
        <v>0</v>
      </c>
      <c r="E44" s="59" t="s">
        <v>85</v>
      </c>
      <c r="F44" s="63">
        <v>0</v>
      </c>
      <c r="G44" s="29">
        <f t="shared" si="0"/>
        <v>-1773.49</v>
      </c>
      <c r="H44" s="153"/>
      <c r="I44" s="56"/>
      <c r="J44" s="37"/>
      <c r="K44" s="37"/>
      <c r="L44" s="37"/>
      <c r="M44" s="37"/>
      <c r="N44" s="30"/>
    </row>
    <row r="45" spans="1:14" s="32" customFormat="1">
      <c r="A45" s="64"/>
      <c r="B45" s="76" t="s">
        <v>85</v>
      </c>
      <c r="C45" s="66" t="s">
        <v>85</v>
      </c>
      <c r="D45" s="73">
        <v>0</v>
      </c>
      <c r="E45" s="64" t="s">
        <v>85</v>
      </c>
      <c r="F45" s="68">
        <v>0</v>
      </c>
      <c r="G45" s="29">
        <f t="shared" si="0"/>
        <v>-1773.49</v>
      </c>
      <c r="H45" s="153"/>
      <c r="I45" s="56"/>
      <c r="J45" s="37"/>
      <c r="K45" s="37"/>
      <c r="L45" s="37"/>
      <c r="M45" s="37"/>
      <c r="N45" s="30"/>
    </row>
    <row r="46" spans="1:14" s="32" customFormat="1">
      <c r="A46" s="59"/>
      <c r="B46" s="74" t="s">
        <v>85</v>
      </c>
      <c r="C46" s="61" t="s">
        <v>85</v>
      </c>
      <c r="D46" s="71">
        <v>0</v>
      </c>
      <c r="E46" s="59" t="s">
        <v>85</v>
      </c>
      <c r="F46" s="63">
        <v>0</v>
      </c>
      <c r="G46" s="29">
        <f t="shared" si="0"/>
        <v>-1773.49</v>
      </c>
      <c r="H46" s="153"/>
      <c r="I46" s="56"/>
      <c r="J46" s="37"/>
      <c r="K46" s="37"/>
      <c r="L46" s="37"/>
      <c r="M46" s="37"/>
      <c r="N46" s="30"/>
    </row>
    <row r="47" spans="1:14" s="32" customFormat="1">
      <c r="A47" s="64"/>
      <c r="B47" s="76" t="s">
        <v>85</v>
      </c>
      <c r="C47" s="66" t="s">
        <v>85</v>
      </c>
      <c r="D47" s="73">
        <v>0</v>
      </c>
      <c r="E47" s="64" t="s">
        <v>85</v>
      </c>
      <c r="F47" s="68">
        <v>0</v>
      </c>
      <c r="G47" s="29">
        <f t="shared" si="0"/>
        <v>-1773.49</v>
      </c>
      <c r="H47" s="153"/>
      <c r="I47" s="56"/>
      <c r="J47" s="37"/>
      <c r="K47" s="37"/>
      <c r="L47" s="37"/>
      <c r="M47" s="37"/>
      <c r="N47" s="30"/>
    </row>
    <row r="48" spans="1:14" s="32" customFormat="1">
      <c r="A48" s="59"/>
      <c r="B48" s="74" t="s">
        <v>85</v>
      </c>
      <c r="C48" s="61" t="s">
        <v>85</v>
      </c>
      <c r="D48" s="71">
        <v>0</v>
      </c>
      <c r="E48" s="59" t="s">
        <v>85</v>
      </c>
      <c r="F48" s="63">
        <v>0</v>
      </c>
      <c r="G48" s="29">
        <f t="shared" si="0"/>
        <v>-1773.49</v>
      </c>
      <c r="H48" s="153"/>
      <c r="I48" s="56"/>
      <c r="J48" s="37"/>
      <c r="K48" s="37"/>
      <c r="L48" s="37"/>
      <c r="M48" s="37"/>
      <c r="N48" s="30"/>
    </row>
    <row r="49" spans="1:14" s="32" customFormat="1">
      <c r="A49" s="64"/>
      <c r="B49" s="76" t="s">
        <v>85</v>
      </c>
      <c r="C49" s="66" t="s">
        <v>85</v>
      </c>
      <c r="D49" s="73">
        <v>0</v>
      </c>
      <c r="E49" s="64" t="s">
        <v>85</v>
      </c>
      <c r="F49" s="68">
        <v>0</v>
      </c>
      <c r="G49" s="29">
        <f t="shared" si="0"/>
        <v>-1773.49</v>
      </c>
      <c r="H49" s="153"/>
      <c r="I49" s="56"/>
      <c r="J49" s="37"/>
      <c r="K49" s="37"/>
      <c r="L49" s="37"/>
      <c r="M49" s="37"/>
      <c r="N49" s="30"/>
    </row>
    <row r="50" spans="1:14" s="32" customFormat="1">
      <c r="A50" s="59"/>
      <c r="B50" s="74" t="s">
        <v>85</v>
      </c>
      <c r="C50" s="61" t="s">
        <v>85</v>
      </c>
      <c r="D50" s="71">
        <v>0</v>
      </c>
      <c r="E50" s="59" t="s">
        <v>85</v>
      </c>
      <c r="F50" s="63">
        <v>0</v>
      </c>
      <c r="G50" s="29">
        <f t="shared" si="0"/>
        <v>-1773.49</v>
      </c>
      <c r="H50" s="153"/>
      <c r="I50" s="56"/>
      <c r="J50" s="37"/>
      <c r="K50" s="37"/>
      <c r="L50" s="37"/>
      <c r="M50" s="37"/>
      <c r="N50" s="30"/>
    </row>
    <row r="51" spans="1:14" s="32" customFormat="1">
      <c r="A51" s="64" t="s">
        <v>85</v>
      </c>
      <c r="B51" s="76" t="s">
        <v>85</v>
      </c>
      <c r="C51" s="66" t="s">
        <v>85</v>
      </c>
      <c r="D51" s="73">
        <v>0</v>
      </c>
      <c r="E51" s="64" t="s">
        <v>85</v>
      </c>
      <c r="F51" s="68">
        <v>0</v>
      </c>
      <c r="G51" s="29">
        <f t="shared" si="0"/>
        <v>-1773.49</v>
      </c>
      <c r="H51" s="153"/>
      <c r="I51" s="56"/>
      <c r="J51" s="37"/>
      <c r="K51" s="37"/>
      <c r="L51" s="37"/>
      <c r="M51" s="37"/>
      <c r="N51" s="30"/>
    </row>
    <row r="52" spans="1:14" s="32" customFormat="1">
      <c r="A52" s="59"/>
      <c r="B52" s="74" t="s">
        <v>85</v>
      </c>
      <c r="C52" s="61" t="s">
        <v>85</v>
      </c>
      <c r="D52" s="71">
        <v>0</v>
      </c>
      <c r="E52" s="59" t="s">
        <v>85</v>
      </c>
      <c r="F52" s="63">
        <v>0</v>
      </c>
      <c r="G52" s="29">
        <f t="shared" si="0"/>
        <v>-1773.49</v>
      </c>
      <c r="H52" s="153"/>
      <c r="I52" s="56"/>
      <c r="J52" s="37"/>
      <c r="K52" s="37"/>
      <c r="L52" s="37"/>
      <c r="M52" s="37"/>
      <c r="N52" s="30"/>
    </row>
    <row r="53" spans="1:14" s="32" customFormat="1">
      <c r="A53" s="64"/>
      <c r="B53" s="76" t="s">
        <v>85</v>
      </c>
      <c r="C53" s="66" t="s">
        <v>85</v>
      </c>
      <c r="D53" s="73">
        <v>0</v>
      </c>
      <c r="E53" s="64" t="s">
        <v>85</v>
      </c>
      <c r="F53" s="68">
        <v>0</v>
      </c>
      <c r="G53" s="29">
        <f t="shared" si="0"/>
        <v>-1773.49</v>
      </c>
      <c r="H53" s="153"/>
      <c r="I53" s="56"/>
      <c r="J53" s="37"/>
      <c r="K53" s="37"/>
      <c r="L53" s="37"/>
      <c r="M53" s="37"/>
      <c r="N53" s="30"/>
    </row>
    <row r="54" spans="1:14" s="32" customFormat="1">
      <c r="A54" s="59"/>
      <c r="B54" s="74" t="s">
        <v>85</v>
      </c>
      <c r="C54" s="61" t="s">
        <v>85</v>
      </c>
      <c r="D54" s="71">
        <v>0</v>
      </c>
      <c r="E54" s="59" t="s">
        <v>85</v>
      </c>
      <c r="F54" s="63">
        <v>0</v>
      </c>
      <c r="G54" s="29">
        <f t="shared" si="0"/>
        <v>-1773.49</v>
      </c>
      <c r="H54" s="153"/>
      <c r="I54" s="56"/>
      <c r="J54" s="37"/>
      <c r="K54" s="37"/>
      <c r="L54" s="37"/>
      <c r="M54" s="37"/>
      <c r="N54" s="30"/>
    </row>
    <row r="55" spans="1:14" s="32" customFormat="1">
      <c r="A55" s="64"/>
      <c r="B55" s="76" t="s">
        <v>85</v>
      </c>
      <c r="C55" s="66" t="s">
        <v>85</v>
      </c>
      <c r="D55" s="73">
        <v>0</v>
      </c>
      <c r="E55" s="64" t="s">
        <v>85</v>
      </c>
      <c r="F55" s="68">
        <v>0</v>
      </c>
      <c r="G55" s="29">
        <f t="shared" si="0"/>
        <v>-1773.49</v>
      </c>
      <c r="H55" s="153"/>
      <c r="I55" s="56"/>
      <c r="J55" s="37"/>
      <c r="K55" s="37"/>
      <c r="L55" s="37"/>
      <c r="M55" s="37"/>
      <c r="N55" s="30"/>
    </row>
    <row r="56" spans="1:14" s="32" customFormat="1">
      <c r="A56" s="59" t="s">
        <v>85</v>
      </c>
      <c r="B56" s="74" t="s">
        <v>85</v>
      </c>
      <c r="C56" s="61" t="s">
        <v>85</v>
      </c>
      <c r="D56" s="71">
        <v>0</v>
      </c>
      <c r="E56" s="59" t="s">
        <v>85</v>
      </c>
      <c r="F56" s="63">
        <v>0</v>
      </c>
      <c r="G56" s="29">
        <f t="shared" si="0"/>
        <v>-1773.49</v>
      </c>
      <c r="H56" s="153"/>
      <c r="I56" s="56"/>
      <c r="J56" s="37"/>
      <c r="K56" s="37"/>
      <c r="L56" s="37"/>
      <c r="M56" s="37"/>
      <c r="N56" s="30"/>
    </row>
    <row r="57" spans="1:14" s="32" customFormat="1">
      <c r="A57" s="64" t="s">
        <v>85</v>
      </c>
      <c r="B57" s="76" t="s">
        <v>85</v>
      </c>
      <c r="C57" s="66" t="s">
        <v>85</v>
      </c>
      <c r="D57" s="73">
        <v>0</v>
      </c>
      <c r="E57" s="64" t="s">
        <v>85</v>
      </c>
      <c r="F57" s="68">
        <v>0</v>
      </c>
      <c r="G57" s="29">
        <f t="shared" si="0"/>
        <v>-1773.49</v>
      </c>
      <c r="H57" s="153"/>
      <c r="I57" s="56"/>
      <c r="J57" s="37"/>
      <c r="K57" s="37"/>
      <c r="L57" s="37"/>
      <c r="M57" s="37"/>
      <c r="N57" s="30"/>
    </row>
    <row r="58" spans="1:14" s="32" customFormat="1">
      <c r="A58" s="59" t="s">
        <v>85</v>
      </c>
      <c r="B58" s="74" t="s">
        <v>85</v>
      </c>
      <c r="C58" s="61" t="s">
        <v>85</v>
      </c>
      <c r="D58" s="71">
        <v>0</v>
      </c>
      <c r="E58" s="59" t="s">
        <v>85</v>
      </c>
      <c r="F58" s="63">
        <v>0</v>
      </c>
      <c r="G58" s="29">
        <f t="shared" si="0"/>
        <v>-1773.49</v>
      </c>
      <c r="H58" s="153"/>
      <c r="I58" s="56"/>
      <c r="J58" s="37"/>
      <c r="K58" s="37"/>
      <c r="L58" s="37"/>
      <c r="M58" s="37"/>
      <c r="N58" s="30"/>
    </row>
    <row r="59" spans="1:14" s="32" customFormat="1">
      <c r="A59" s="64"/>
      <c r="B59" s="76" t="s">
        <v>85</v>
      </c>
      <c r="C59" s="66" t="s">
        <v>85</v>
      </c>
      <c r="D59" s="78">
        <v>0</v>
      </c>
      <c r="E59" s="64" t="s">
        <v>85</v>
      </c>
      <c r="F59" s="79">
        <v>0</v>
      </c>
      <c r="G59" s="29">
        <f t="shared" si="0"/>
        <v>-1773.49</v>
      </c>
      <c r="H59" s="153"/>
      <c r="I59" s="56"/>
      <c r="J59" s="37"/>
      <c r="K59" s="37"/>
      <c r="L59" s="37"/>
      <c r="M59" s="37"/>
      <c r="N59" s="30"/>
    </row>
    <row r="60" spans="1:14" s="32" customFormat="1">
      <c r="A60" s="80" t="s">
        <v>85</v>
      </c>
      <c r="B60" s="60" t="s">
        <v>85</v>
      </c>
      <c r="C60" s="61" t="s">
        <v>85</v>
      </c>
      <c r="D60" s="62">
        <v>0</v>
      </c>
      <c r="E60" s="59" t="s">
        <v>85</v>
      </c>
      <c r="F60" s="63">
        <v>0</v>
      </c>
      <c r="G60" s="29">
        <f t="shared" si="0"/>
        <v>-1773.49</v>
      </c>
      <c r="H60" s="153" t="s">
        <v>85</v>
      </c>
      <c r="I60" s="56" t="s">
        <v>85</v>
      </c>
      <c r="J60" s="37"/>
      <c r="K60" s="37"/>
      <c r="L60" s="37"/>
      <c r="M60" s="37"/>
      <c r="N60" s="30"/>
    </row>
    <row r="61" spans="1:14" s="32" customFormat="1">
      <c r="A61" s="81" t="s">
        <v>85</v>
      </c>
      <c r="B61" s="82" t="s">
        <v>85</v>
      </c>
      <c r="C61" s="66" t="s">
        <v>85</v>
      </c>
      <c r="D61" s="83">
        <v>0</v>
      </c>
      <c r="E61" s="64" t="s">
        <v>85</v>
      </c>
      <c r="F61" s="68">
        <v>0</v>
      </c>
      <c r="G61" s="29">
        <f t="shared" si="0"/>
        <v>-1773.49</v>
      </c>
      <c r="H61" s="153"/>
      <c r="I61" s="56"/>
      <c r="J61" s="37"/>
      <c r="K61" s="37"/>
      <c r="L61" s="37"/>
      <c r="M61" s="37"/>
      <c r="N61" s="30"/>
    </row>
    <row r="62" spans="1:14" s="32" customFormat="1">
      <c r="A62" s="59" t="s">
        <v>85</v>
      </c>
      <c r="B62" s="60" t="s">
        <v>85</v>
      </c>
      <c r="C62" s="61" t="s">
        <v>85</v>
      </c>
      <c r="D62" s="62">
        <v>0</v>
      </c>
      <c r="E62" s="59" t="s">
        <v>85</v>
      </c>
      <c r="F62" s="63">
        <v>0</v>
      </c>
      <c r="G62" s="29">
        <f t="shared" si="0"/>
        <v>-1773.49</v>
      </c>
      <c r="H62" s="153"/>
      <c r="I62" s="56"/>
      <c r="J62" s="37"/>
      <c r="K62" s="37"/>
      <c r="L62" s="37"/>
      <c r="M62" s="37"/>
      <c r="N62" s="30"/>
    </row>
    <row r="63" spans="1:14" s="32" customFormat="1">
      <c r="A63" s="27" t="s">
        <v>85</v>
      </c>
      <c r="B63" s="82" t="s">
        <v>85</v>
      </c>
      <c r="C63" s="66" t="s">
        <v>85</v>
      </c>
      <c r="D63" s="83">
        <v>0</v>
      </c>
      <c r="E63" s="64" t="s">
        <v>85</v>
      </c>
      <c r="F63" s="68">
        <v>0</v>
      </c>
      <c r="G63" s="29">
        <f t="shared" si="0"/>
        <v>-1773.49</v>
      </c>
      <c r="H63" s="153"/>
      <c r="I63" s="56"/>
      <c r="J63" s="37"/>
      <c r="K63" s="37"/>
      <c r="L63" s="37"/>
      <c r="M63" s="37"/>
      <c r="N63" s="30"/>
    </row>
    <row r="64" spans="1:14" s="32" customFormat="1">
      <c r="A64" s="59" t="s">
        <v>85</v>
      </c>
      <c r="B64" s="60" t="s">
        <v>85</v>
      </c>
      <c r="C64" s="61" t="s">
        <v>85</v>
      </c>
      <c r="D64" s="62">
        <v>0</v>
      </c>
      <c r="E64" s="59" t="s">
        <v>85</v>
      </c>
      <c r="F64" s="63">
        <v>0</v>
      </c>
      <c r="G64" s="29">
        <f t="shared" si="0"/>
        <v>-1773.49</v>
      </c>
      <c r="H64" s="153"/>
      <c r="I64" s="56"/>
      <c r="J64" s="37"/>
      <c r="K64" s="37"/>
      <c r="L64" s="37"/>
      <c r="M64" s="37"/>
      <c r="N64" s="30"/>
    </row>
    <row r="65" spans="1:14" s="32" customFormat="1">
      <c r="A65" s="64"/>
      <c r="B65" s="65" t="s">
        <v>85</v>
      </c>
      <c r="C65" s="66" t="s">
        <v>85</v>
      </c>
      <c r="D65" s="67">
        <v>0</v>
      </c>
      <c r="E65" s="64" t="s">
        <v>85</v>
      </c>
      <c r="F65" s="68">
        <v>0</v>
      </c>
      <c r="G65" s="29">
        <f t="shared" si="0"/>
        <v>-1773.49</v>
      </c>
      <c r="H65" s="153"/>
      <c r="I65" s="56"/>
      <c r="J65" s="37"/>
      <c r="K65" s="37"/>
      <c r="L65" s="37"/>
      <c r="M65" s="37"/>
      <c r="N65" s="30"/>
    </row>
    <row r="66" spans="1:14" s="32" customFormat="1">
      <c r="A66" s="59"/>
      <c r="B66" s="60" t="s">
        <v>85</v>
      </c>
      <c r="C66" s="61" t="s">
        <v>85</v>
      </c>
      <c r="D66" s="71">
        <v>0</v>
      </c>
      <c r="E66" s="59" t="s">
        <v>85</v>
      </c>
      <c r="F66" s="72">
        <v>0</v>
      </c>
      <c r="G66" s="29">
        <f t="shared" si="0"/>
        <v>-1773.49</v>
      </c>
      <c r="H66" s="153"/>
      <c r="I66" s="56"/>
      <c r="J66" s="37"/>
      <c r="K66" s="37"/>
      <c r="L66" s="37"/>
      <c r="M66" s="37"/>
      <c r="N66" s="30"/>
    </row>
    <row r="67" spans="1:14">
      <c r="A67" s="64"/>
      <c r="B67" s="65" t="s">
        <v>85</v>
      </c>
      <c r="C67" s="66" t="s">
        <v>85</v>
      </c>
      <c r="D67" s="73">
        <v>0</v>
      </c>
      <c r="E67" s="64" t="s">
        <v>85</v>
      </c>
      <c r="F67" s="68">
        <v>0</v>
      </c>
      <c r="G67" s="29">
        <f t="shared" si="0"/>
        <v>-1773.49</v>
      </c>
      <c r="H67" s="153"/>
      <c r="I67" s="56"/>
      <c r="J67" s="37"/>
      <c r="K67" s="37"/>
      <c r="L67" s="37"/>
      <c r="M67" s="37"/>
    </row>
    <row r="68" spans="1:14">
      <c r="A68" s="59"/>
      <c r="B68" s="60" t="s">
        <v>85</v>
      </c>
      <c r="C68" s="61" t="s">
        <v>85</v>
      </c>
      <c r="D68" s="71">
        <v>0</v>
      </c>
      <c r="E68" s="59" t="s">
        <v>85</v>
      </c>
      <c r="F68" s="63">
        <v>0</v>
      </c>
      <c r="G68" s="29">
        <f t="shared" si="0"/>
        <v>-1773.49</v>
      </c>
      <c r="H68" s="153"/>
      <c r="I68" s="56"/>
      <c r="J68" s="37"/>
      <c r="K68" s="37"/>
      <c r="L68" s="37"/>
      <c r="M68" s="37"/>
    </row>
    <row r="69" spans="1:14">
      <c r="A69" s="64"/>
      <c r="B69" s="65" t="s">
        <v>85</v>
      </c>
      <c r="C69" s="66" t="s">
        <v>85</v>
      </c>
      <c r="D69" s="73">
        <v>0</v>
      </c>
      <c r="E69" s="64" t="s">
        <v>85</v>
      </c>
      <c r="F69" s="68">
        <v>0</v>
      </c>
      <c r="G69" s="29">
        <f t="shared" ref="G69:G132" si="1">IF(AND(ISBLANK(D69),ISBLANK(F69)),"",G68-D69+F69)</f>
        <v>-1773.49</v>
      </c>
      <c r="H69" s="153"/>
      <c r="I69" s="56"/>
      <c r="J69" s="37"/>
      <c r="K69" s="37"/>
      <c r="L69" s="37"/>
      <c r="M69" s="37"/>
    </row>
    <row r="70" spans="1:14">
      <c r="A70" s="59"/>
      <c r="B70" s="74" t="s">
        <v>85</v>
      </c>
      <c r="C70" s="61" t="s">
        <v>85</v>
      </c>
      <c r="D70" s="71">
        <v>0</v>
      </c>
      <c r="E70" s="59" t="s">
        <v>85</v>
      </c>
      <c r="F70" s="63">
        <v>0</v>
      </c>
      <c r="G70" s="29">
        <f t="shared" si="1"/>
        <v>-1773.49</v>
      </c>
      <c r="H70" s="153"/>
      <c r="I70" s="56"/>
      <c r="J70" s="37"/>
      <c r="K70" s="37"/>
      <c r="L70" s="37"/>
      <c r="M70" s="37"/>
    </row>
    <row r="71" spans="1:14">
      <c r="A71" s="64"/>
      <c r="B71" s="76" t="s">
        <v>85</v>
      </c>
      <c r="C71" s="66" t="s">
        <v>85</v>
      </c>
      <c r="D71" s="73">
        <v>0</v>
      </c>
      <c r="E71" s="64" t="s">
        <v>85</v>
      </c>
      <c r="F71" s="68">
        <v>0</v>
      </c>
      <c r="G71" s="29">
        <f t="shared" si="1"/>
        <v>-1773.49</v>
      </c>
      <c r="H71" s="153"/>
      <c r="I71" s="56"/>
      <c r="J71" s="37"/>
      <c r="K71" s="37"/>
      <c r="L71" s="37"/>
      <c r="M71" s="37"/>
    </row>
    <row r="72" spans="1:14">
      <c r="A72" s="59"/>
      <c r="B72" s="74" t="s">
        <v>85</v>
      </c>
      <c r="C72" s="61" t="s">
        <v>85</v>
      </c>
      <c r="D72" s="71">
        <v>0</v>
      </c>
      <c r="E72" s="59" t="s">
        <v>85</v>
      </c>
      <c r="F72" s="63">
        <v>0</v>
      </c>
      <c r="G72" s="29">
        <f t="shared" si="1"/>
        <v>-1773.49</v>
      </c>
      <c r="H72" s="153"/>
      <c r="I72" s="56"/>
      <c r="J72" s="37"/>
      <c r="K72" s="37"/>
      <c r="L72" s="37"/>
      <c r="M72" s="37"/>
    </row>
    <row r="73" spans="1:14">
      <c r="A73" s="64"/>
      <c r="B73" s="76" t="s">
        <v>85</v>
      </c>
      <c r="C73" s="66" t="s">
        <v>85</v>
      </c>
      <c r="D73" s="73">
        <v>0</v>
      </c>
      <c r="E73" s="64" t="s">
        <v>85</v>
      </c>
      <c r="F73" s="68">
        <v>0</v>
      </c>
      <c r="G73" s="29">
        <f t="shared" si="1"/>
        <v>-1773.49</v>
      </c>
      <c r="H73" s="153"/>
      <c r="I73" s="56"/>
      <c r="J73" s="37"/>
      <c r="K73" s="37"/>
      <c r="L73" s="37"/>
      <c r="M73" s="37"/>
    </row>
    <row r="74" spans="1:14">
      <c r="A74" s="59" t="s">
        <v>85</v>
      </c>
      <c r="B74" s="74" t="s">
        <v>85</v>
      </c>
      <c r="C74" s="61" t="s">
        <v>85</v>
      </c>
      <c r="D74" s="71">
        <v>0</v>
      </c>
      <c r="E74" s="59" t="s">
        <v>85</v>
      </c>
      <c r="F74" s="63">
        <v>0</v>
      </c>
      <c r="G74" s="29">
        <f t="shared" si="1"/>
        <v>-1773.49</v>
      </c>
      <c r="H74" s="153"/>
      <c r="I74" s="56"/>
      <c r="J74" s="37"/>
      <c r="K74" s="37"/>
      <c r="L74" s="37"/>
      <c r="M74" s="37"/>
    </row>
    <row r="75" spans="1:14">
      <c r="A75" s="64" t="s">
        <v>85</v>
      </c>
      <c r="B75" s="76" t="s">
        <v>85</v>
      </c>
      <c r="C75" s="66" t="s">
        <v>85</v>
      </c>
      <c r="D75" s="73">
        <v>0</v>
      </c>
      <c r="E75" s="64" t="s">
        <v>85</v>
      </c>
      <c r="F75" s="68">
        <v>0</v>
      </c>
      <c r="G75" s="29">
        <f t="shared" si="1"/>
        <v>-1773.49</v>
      </c>
      <c r="H75" s="153"/>
      <c r="I75" s="56"/>
      <c r="J75" s="37"/>
      <c r="K75" s="37"/>
      <c r="L75" s="37"/>
      <c r="M75" s="37"/>
    </row>
    <row r="76" spans="1:14">
      <c r="A76" s="59" t="s">
        <v>85</v>
      </c>
      <c r="B76" s="74" t="s">
        <v>85</v>
      </c>
      <c r="C76" s="61" t="s">
        <v>85</v>
      </c>
      <c r="D76" s="71">
        <v>0</v>
      </c>
      <c r="E76" s="59" t="s">
        <v>85</v>
      </c>
      <c r="F76" s="63">
        <v>0</v>
      </c>
      <c r="G76" s="29">
        <f t="shared" si="1"/>
        <v>-1773.49</v>
      </c>
      <c r="H76" s="153"/>
      <c r="I76" s="56"/>
      <c r="J76" s="37"/>
      <c r="K76" s="37"/>
      <c r="L76" s="37"/>
      <c r="M76" s="37"/>
    </row>
    <row r="77" spans="1:14">
      <c r="A77" s="64"/>
      <c r="B77" s="76" t="s">
        <v>85</v>
      </c>
      <c r="C77" s="66" t="s">
        <v>85</v>
      </c>
      <c r="D77" s="73">
        <v>0</v>
      </c>
      <c r="E77" s="64" t="s">
        <v>85</v>
      </c>
      <c r="F77" s="68">
        <v>0</v>
      </c>
      <c r="G77" s="29">
        <f t="shared" si="1"/>
        <v>-1773.49</v>
      </c>
      <c r="H77" s="153"/>
      <c r="I77" s="56"/>
      <c r="J77" s="37"/>
      <c r="K77" s="37"/>
      <c r="L77" s="37"/>
      <c r="M77" s="37"/>
    </row>
    <row r="78" spans="1:14">
      <c r="A78" s="59"/>
      <c r="B78" s="74" t="s">
        <v>85</v>
      </c>
      <c r="C78" s="61" t="s">
        <v>85</v>
      </c>
      <c r="D78" s="71">
        <v>0</v>
      </c>
      <c r="E78" s="59" t="s">
        <v>85</v>
      </c>
      <c r="F78" s="63">
        <v>0</v>
      </c>
      <c r="G78" s="29">
        <f t="shared" si="1"/>
        <v>-1773.49</v>
      </c>
      <c r="H78" s="153"/>
      <c r="I78" s="56"/>
      <c r="J78" s="37"/>
      <c r="K78" s="37"/>
      <c r="L78" s="37"/>
      <c r="M78" s="37"/>
    </row>
    <row r="79" spans="1:14">
      <c r="A79" s="64"/>
      <c r="B79" s="76" t="s">
        <v>85</v>
      </c>
      <c r="C79" s="66" t="s">
        <v>85</v>
      </c>
      <c r="D79" s="73">
        <v>0</v>
      </c>
      <c r="E79" s="64" t="s">
        <v>85</v>
      </c>
      <c r="F79" s="68">
        <v>0</v>
      </c>
      <c r="G79" s="29">
        <f t="shared" si="1"/>
        <v>-1773.49</v>
      </c>
      <c r="H79" s="153"/>
      <c r="I79" s="56"/>
      <c r="J79" s="37"/>
      <c r="K79" s="37"/>
      <c r="L79" s="37"/>
      <c r="M79" s="37"/>
    </row>
    <row r="80" spans="1:14">
      <c r="A80" s="59"/>
      <c r="B80" s="74" t="s">
        <v>85</v>
      </c>
      <c r="C80" s="61" t="s">
        <v>85</v>
      </c>
      <c r="D80" s="71">
        <v>0</v>
      </c>
      <c r="E80" s="59" t="s">
        <v>85</v>
      </c>
      <c r="F80" s="63">
        <v>0</v>
      </c>
      <c r="G80" s="29">
        <f t="shared" si="1"/>
        <v>-1773.49</v>
      </c>
      <c r="H80" s="153"/>
      <c r="I80" s="56"/>
      <c r="J80" s="37"/>
      <c r="K80" s="37"/>
      <c r="L80" s="37"/>
      <c r="M80" s="37"/>
    </row>
    <row r="81" spans="1:13">
      <c r="A81" s="64"/>
      <c r="B81" s="76" t="s">
        <v>85</v>
      </c>
      <c r="C81" s="66" t="s">
        <v>85</v>
      </c>
      <c r="D81" s="73">
        <v>0</v>
      </c>
      <c r="E81" s="64" t="s">
        <v>85</v>
      </c>
      <c r="F81" s="68">
        <v>0</v>
      </c>
      <c r="G81" s="29">
        <f t="shared" si="1"/>
        <v>-1773.49</v>
      </c>
      <c r="H81" s="153"/>
      <c r="I81" s="56"/>
      <c r="J81" s="37"/>
      <c r="K81" s="37"/>
      <c r="L81" s="37"/>
      <c r="M81" s="37"/>
    </row>
    <row r="82" spans="1:13">
      <c r="A82" s="59"/>
      <c r="B82" s="74" t="s">
        <v>85</v>
      </c>
      <c r="C82" s="61" t="s">
        <v>85</v>
      </c>
      <c r="D82" s="71">
        <v>0</v>
      </c>
      <c r="E82" s="59" t="s">
        <v>85</v>
      </c>
      <c r="F82" s="63">
        <v>0</v>
      </c>
      <c r="G82" s="29">
        <f t="shared" si="1"/>
        <v>-1773.49</v>
      </c>
      <c r="H82" s="153"/>
      <c r="I82" s="56"/>
      <c r="J82" s="37"/>
      <c r="K82" s="37"/>
      <c r="L82" s="37"/>
      <c r="M82" s="37"/>
    </row>
    <row r="83" spans="1:13">
      <c r="A83" s="64"/>
      <c r="B83" s="76" t="s">
        <v>85</v>
      </c>
      <c r="C83" s="66" t="s">
        <v>85</v>
      </c>
      <c r="D83" s="73">
        <v>0</v>
      </c>
      <c r="E83" s="64" t="s">
        <v>85</v>
      </c>
      <c r="F83" s="68">
        <v>0</v>
      </c>
      <c r="G83" s="29">
        <f t="shared" si="1"/>
        <v>-1773.49</v>
      </c>
      <c r="H83" s="153"/>
      <c r="I83" s="56"/>
      <c r="J83" s="37"/>
      <c r="K83" s="37"/>
      <c r="L83" s="37"/>
      <c r="M83" s="37"/>
    </row>
    <row r="84" spans="1:13">
      <c r="A84" s="80" t="s">
        <v>85</v>
      </c>
      <c r="B84" s="60" t="s">
        <v>85</v>
      </c>
      <c r="C84" s="61" t="s">
        <v>85</v>
      </c>
      <c r="D84" s="62">
        <v>0</v>
      </c>
      <c r="E84" s="59" t="s">
        <v>85</v>
      </c>
      <c r="F84" s="63">
        <v>0</v>
      </c>
      <c r="G84" s="29">
        <f t="shared" si="1"/>
        <v>-1773.49</v>
      </c>
      <c r="H84" s="153"/>
      <c r="I84" s="56"/>
      <c r="J84" s="37"/>
      <c r="K84" s="37"/>
      <c r="L84" s="37"/>
      <c r="M84" s="37"/>
    </row>
    <row r="85" spans="1:13">
      <c r="A85" s="81" t="s">
        <v>85</v>
      </c>
      <c r="B85" s="82" t="s">
        <v>85</v>
      </c>
      <c r="C85" s="66" t="s">
        <v>85</v>
      </c>
      <c r="D85" s="83">
        <v>0</v>
      </c>
      <c r="E85" s="64" t="s">
        <v>85</v>
      </c>
      <c r="F85" s="68">
        <v>0</v>
      </c>
      <c r="G85" s="29">
        <f t="shared" si="1"/>
        <v>-1773.49</v>
      </c>
      <c r="H85" s="153"/>
      <c r="I85" s="56"/>
      <c r="J85" s="37"/>
      <c r="K85" s="37"/>
      <c r="L85" s="37"/>
      <c r="M85" s="37"/>
    </row>
    <row r="86" spans="1:13">
      <c r="A86" s="59" t="s">
        <v>85</v>
      </c>
      <c r="B86" s="60" t="s">
        <v>85</v>
      </c>
      <c r="C86" s="61" t="s">
        <v>85</v>
      </c>
      <c r="D86" s="62">
        <v>0</v>
      </c>
      <c r="E86" s="59" t="s">
        <v>85</v>
      </c>
      <c r="F86" s="63">
        <v>0</v>
      </c>
      <c r="G86" s="29">
        <f t="shared" si="1"/>
        <v>-1773.49</v>
      </c>
      <c r="H86" s="153"/>
      <c r="I86" s="56"/>
      <c r="J86" s="37"/>
      <c r="K86" s="37"/>
      <c r="L86" s="37"/>
      <c r="M86" s="37"/>
    </row>
    <row r="87" spans="1:13">
      <c r="A87" s="27"/>
      <c r="B87" s="82" t="s">
        <v>85</v>
      </c>
      <c r="C87" s="66" t="s">
        <v>85</v>
      </c>
      <c r="D87" s="83">
        <v>0</v>
      </c>
      <c r="E87" s="64" t="s">
        <v>85</v>
      </c>
      <c r="F87" s="68">
        <v>0</v>
      </c>
      <c r="G87" s="29">
        <f t="shared" si="1"/>
        <v>-1773.49</v>
      </c>
      <c r="H87" s="153"/>
      <c r="I87" s="56"/>
      <c r="J87" s="37"/>
      <c r="K87" s="37"/>
      <c r="L87" s="37"/>
      <c r="M87" s="37"/>
    </row>
    <row r="88" spans="1:13">
      <c r="A88" s="59"/>
      <c r="B88" s="60" t="s">
        <v>85</v>
      </c>
      <c r="C88" s="61" t="s">
        <v>85</v>
      </c>
      <c r="D88" s="62">
        <v>0</v>
      </c>
      <c r="E88" s="59" t="s">
        <v>85</v>
      </c>
      <c r="F88" s="63">
        <v>0</v>
      </c>
      <c r="G88" s="29">
        <f t="shared" si="1"/>
        <v>-1773.49</v>
      </c>
      <c r="H88" s="153"/>
      <c r="I88" s="56"/>
      <c r="J88" s="37"/>
      <c r="K88" s="37"/>
      <c r="L88" s="37"/>
      <c r="M88" s="37"/>
    </row>
    <row r="89" spans="1:13">
      <c r="A89" s="64"/>
      <c r="B89" s="65" t="s">
        <v>85</v>
      </c>
      <c r="C89" s="66" t="s">
        <v>85</v>
      </c>
      <c r="D89" s="67">
        <v>0</v>
      </c>
      <c r="E89" s="64" t="s">
        <v>85</v>
      </c>
      <c r="F89" s="68">
        <v>0</v>
      </c>
      <c r="G89" s="29">
        <f t="shared" si="1"/>
        <v>-1773.49</v>
      </c>
      <c r="H89" s="153"/>
      <c r="I89" s="56"/>
      <c r="J89" s="37"/>
      <c r="K89" s="37"/>
      <c r="L89" s="37"/>
      <c r="M89" s="37"/>
    </row>
    <row r="90" spans="1:13">
      <c r="A90" s="59"/>
      <c r="B90" s="60" t="s">
        <v>85</v>
      </c>
      <c r="C90" s="61" t="s">
        <v>85</v>
      </c>
      <c r="D90" s="71">
        <v>0</v>
      </c>
      <c r="E90" s="59" t="s">
        <v>85</v>
      </c>
      <c r="F90" s="72">
        <v>0</v>
      </c>
      <c r="G90" s="29">
        <f t="shared" si="1"/>
        <v>-1773.49</v>
      </c>
      <c r="H90" s="153"/>
      <c r="I90" s="56"/>
      <c r="J90" s="37"/>
      <c r="K90" s="37"/>
      <c r="L90" s="37"/>
      <c r="M90" s="37"/>
    </row>
    <row r="91" spans="1:13">
      <c r="A91" s="64"/>
      <c r="B91" s="65" t="s">
        <v>85</v>
      </c>
      <c r="C91" s="66" t="s">
        <v>85</v>
      </c>
      <c r="D91" s="73">
        <v>0</v>
      </c>
      <c r="E91" s="64" t="s">
        <v>85</v>
      </c>
      <c r="F91" s="68">
        <v>0</v>
      </c>
      <c r="G91" s="29">
        <f t="shared" si="1"/>
        <v>-1773.49</v>
      </c>
      <c r="H91" s="153"/>
      <c r="I91" s="56"/>
      <c r="J91" s="37"/>
      <c r="K91" s="37"/>
      <c r="L91" s="37"/>
      <c r="M91" s="37"/>
    </row>
    <row r="92" spans="1:13">
      <c r="A92" s="59"/>
      <c r="B92" s="60" t="s">
        <v>85</v>
      </c>
      <c r="C92" s="61" t="s">
        <v>85</v>
      </c>
      <c r="D92" s="71">
        <v>0</v>
      </c>
      <c r="E92" s="59" t="s">
        <v>85</v>
      </c>
      <c r="F92" s="63">
        <v>0</v>
      </c>
      <c r="G92" s="29">
        <f t="shared" si="1"/>
        <v>-1773.49</v>
      </c>
      <c r="H92" s="153"/>
      <c r="I92" s="56"/>
      <c r="J92" s="37"/>
      <c r="K92" s="37"/>
      <c r="L92" s="37"/>
      <c r="M92" s="37"/>
    </row>
    <row r="93" spans="1:13">
      <c r="A93" s="64"/>
      <c r="B93" s="65" t="s">
        <v>85</v>
      </c>
      <c r="C93" s="66" t="s">
        <v>85</v>
      </c>
      <c r="D93" s="73">
        <v>0</v>
      </c>
      <c r="E93" s="64" t="s">
        <v>85</v>
      </c>
      <c r="F93" s="68">
        <v>0</v>
      </c>
      <c r="G93" s="29">
        <f t="shared" si="1"/>
        <v>-1773.49</v>
      </c>
      <c r="H93" s="153"/>
      <c r="I93" s="56"/>
      <c r="J93" s="37"/>
      <c r="K93" s="37"/>
      <c r="L93" s="37"/>
      <c r="M93" s="37"/>
    </row>
    <row r="94" spans="1:13">
      <c r="A94" s="59"/>
      <c r="B94" s="74" t="s">
        <v>85</v>
      </c>
      <c r="C94" s="61" t="s">
        <v>85</v>
      </c>
      <c r="D94" s="71">
        <v>0</v>
      </c>
      <c r="E94" s="59" t="s">
        <v>85</v>
      </c>
      <c r="F94" s="63">
        <v>0</v>
      </c>
      <c r="G94" s="29">
        <f t="shared" si="1"/>
        <v>-1773.49</v>
      </c>
      <c r="H94" s="153"/>
      <c r="I94" s="56"/>
      <c r="J94" s="37"/>
      <c r="K94" s="37"/>
      <c r="L94" s="37"/>
      <c r="M94" s="37"/>
    </row>
    <row r="95" spans="1:13">
      <c r="A95" s="64"/>
      <c r="B95" s="76" t="s">
        <v>85</v>
      </c>
      <c r="C95" s="66" t="s">
        <v>85</v>
      </c>
      <c r="D95" s="73">
        <v>0</v>
      </c>
      <c r="E95" s="64" t="s">
        <v>85</v>
      </c>
      <c r="F95" s="68">
        <v>0</v>
      </c>
      <c r="G95" s="29">
        <f t="shared" si="1"/>
        <v>-1773.49</v>
      </c>
      <c r="H95" s="153"/>
      <c r="I95" s="56"/>
      <c r="J95" s="37"/>
      <c r="K95" s="37"/>
      <c r="L95" s="37"/>
      <c r="M95" s="37"/>
    </row>
    <row r="96" spans="1:13">
      <c r="A96" s="59"/>
      <c r="B96" s="74" t="s">
        <v>85</v>
      </c>
      <c r="C96" s="61" t="s">
        <v>85</v>
      </c>
      <c r="D96" s="71">
        <v>0</v>
      </c>
      <c r="E96" s="59" t="s">
        <v>85</v>
      </c>
      <c r="F96" s="63">
        <v>0</v>
      </c>
      <c r="G96" s="29">
        <f t="shared" si="1"/>
        <v>-1773.49</v>
      </c>
      <c r="H96" s="153"/>
      <c r="I96" s="56"/>
      <c r="J96" s="37"/>
      <c r="K96" s="37"/>
      <c r="L96" s="37"/>
      <c r="M96" s="37"/>
    </row>
    <row r="97" spans="1:13">
      <c r="A97" s="64" t="s">
        <v>85</v>
      </c>
      <c r="B97" s="76" t="s">
        <v>85</v>
      </c>
      <c r="C97" s="66" t="s">
        <v>85</v>
      </c>
      <c r="D97" s="73">
        <v>0</v>
      </c>
      <c r="E97" s="64" t="s">
        <v>85</v>
      </c>
      <c r="F97" s="68">
        <v>0</v>
      </c>
      <c r="G97" s="29">
        <f t="shared" si="1"/>
        <v>-1773.49</v>
      </c>
      <c r="H97" s="153"/>
      <c r="I97" s="56"/>
      <c r="J97" s="37"/>
      <c r="K97" s="37"/>
      <c r="L97" s="37"/>
      <c r="M97" s="37"/>
    </row>
    <row r="98" spans="1:13">
      <c r="A98" s="59"/>
      <c r="B98" s="74" t="s">
        <v>85</v>
      </c>
      <c r="C98" s="61" t="s">
        <v>85</v>
      </c>
      <c r="D98" s="71">
        <v>0</v>
      </c>
      <c r="E98" s="59" t="s">
        <v>85</v>
      </c>
      <c r="F98" s="63">
        <v>0</v>
      </c>
      <c r="G98" s="29">
        <f t="shared" si="1"/>
        <v>-1773.49</v>
      </c>
      <c r="H98" s="153"/>
      <c r="I98" s="56"/>
      <c r="J98" s="37"/>
      <c r="K98" s="37"/>
      <c r="L98" s="37"/>
      <c r="M98" s="37"/>
    </row>
    <row r="99" spans="1:13">
      <c r="A99" s="64"/>
      <c r="B99" s="76" t="s">
        <v>85</v>
      </c>
      <c r="C99" s="66" t="s">
        <v>85</v>
      </c>
      <c r="D99" s="73">
        <v>0</v>
      </c>
      <c r="E99" s="64" t="s">
        <v>85</v>
      </c>
      <c r="F99" s="68">
        <v>0</v>
      </c>
      <c r="G99" s="29">
        <f t="shared" si="1"/>
        <v>-1773.49</v>
      </c>
      <c r="H99" s="153"/>
      <c r="I99" s="56"/>
      <c r="J99" s="37"/>
      <c r="K99" s="37"/>
      <c r="L99" s="37"/>
      <c r="M99" s="37"/>
    </row>
    <row r="100" spans="1:13">
      <c r="A100" s="59"/>
      <c r="B100" s="74" t="s">
        <v>85</v>
      </c>
      <c r="C100" s="61" t="s">
        <v>85</v>
      </c>
      <c r="D100" s="71">
        <v>0</v>
      </c>
      <c r="E100" s="59" t="s">
        <v>85</v>
      </c>
      <c r="F100" s="63">
        <v>0</v>
      </c>
      <c r="G100" s="29">
        <f t="shared" si="1"/>
        <v>-1773.49</v>
      </c>
      <c r="H100" s="153"/>
      <c r="I100" s="56"/>
      <c r="J100" s="37"/>
      <c r="K100" s="37"/>
      <c r="L100" s="37"/>
      <c r="M100" s="37"/>
    </row>
    <row r="101" spans="1:13">
      <c r="A101" s="64"/>
      <c r="B101" s="76" t="s">
        <v>85</v>
      </c>
      <c r="C101" s="66" t="s">
        <v>85</v>
      </c>
      <c r="D101" s="73">
        <v>0</v>
      </c>
      <c r="E101" s="64" t="s">
        <v>85</v>
      </c>
      <c r="F101" s="68">
        <v>0</v>
      </c>
      <c r="G101" s="29">
        <f t="shared" si="1"/>
        <v>-1773.49</v>
      </c>
      <c r="H101" s="153"/>
      <c r="I101" s="56"/>
      <c r="J101" s="37"/>
      <c r="K101" s="37"/>
      <c r="L101" s="37"/>
      <c r="M101" s="37"/>
    </row>
    <row r="102" spans="1:13">
      <c r="A102" s="59"/>
      <c r="B102" s="74" t="s">
        <v>85</v>
      </c>
      <c r="C102" s="61" t="s">
        <v>85</v>
      </c>
      <c r="D102" s="71">
        <v>0</v>
      </c>
      <c r="E102" s="59" t="s">
        <v>85</v>
      </c>
      <c r="F102" s="63">
        <v>0</v>
      </c>
      <c r="G102" s="29">
        <f t="shared" si="1"/>
        <v>-1773.49</v>
      </c>
      <c r="H102" s="153"/>
      <c r="I102" s="56"/>
      <c r="J102" s="37"/>
      <c r="K102" s="37"/>
      <c r="L102" s="37"/>
      <c r="M102" s="37"/>
    </row>
    <row r="103" spans="1:13">
      <c r="A103" s="64"/>
      <c r="B103" s="76" t="s">
        <v>85</v>
      </c>
      <c r="C103" s="66" t="s">
        <v>85</v>
      </c>
      <c r="D103" s="73">
        <v>0</v>
      </c>
      <c r="E103" s="64" t="s">
        <v>85</v>
      </c>
      <c r="F103" s="68">
        <v>0</v>
      </c>
      <c r="G103" s="29">
        <f t="shared" si="1"/>
        <v>-1773.49</v>
      </c>
      <c r="H103" s="153"/>
      <c r="I103" s="56"/>
      <c r="J103" s="37"/>
      <c r="K103" s="37"/>
      <c r="L103" s="37"/>
      <c r="M103" s="37"/>
    </row>
    <row r="104" spans="1:13">
      <c r="A104" s="59"/>
      <c r="B104" s="74" t="s">
        <v>85</v>
      </c>
      <c r="C104" s="61" t="s">
        <v>85</v>
      </c>
      <c r="D104" s="71">
        <v>0</v>
      </c>
      <c r="E104" s="59" t="s">
        <v>85</v>
      </c>
      <c r="F104" s="63">
        <v>0</v>
      </c>
      <c r="G104" s="29">
        <f t="shared" si="1"/>
        <v>-1773.49</v>
      </c>
      <c r="H104" s="153"/>
      <c r="I104" s="56"/>
      <c r="J104" s="37"/>
      <c r="K104" s="37"/>
      <c r="L104" s="37"/>
      <c r="M104" s="37"/>
    </row>
    <row r="105" spans="1:13">
      <c r="A105" s="64"/>
      <c r="B105" s="76" t="s">
        <v>85</v>
      </c>
      <c r="C105" s="66" t="s">
        <v>85</v>
      </c>
      <c r="D105" s="73">
        <v>0</v>
      </c>
      <c r="E105" s="64" t="s">
        <v>85</v>
      </c>
      <c r="F105" s="68">
        <v>0</v>
      </c>
      <c r="G105" s="29">
        <f t="shared" si="1"/>
        <v>-1773.49</v>
      </c>
      <c r="H105" s="153"/>
      <c r="I105" s="56"/>
      <c r="J105" s="37"/>
      <c r="K105" s="37"/>
      <c r="L105" s="37"/>
      <c r="M105" s="37"/>
    </row>
    <row r="106" spans="1:13">
      <c r="A106" s="59"/>
      <c r="B106" s="74" t="s">
        <v>85</v>
      </c>
      <c r="C106" s="61" t="s">
        <v>85</v>
      </c>
      <c r="D106" s="71">
        <v>0</v>
      </c>
      <c r="E106" s="59" t="s">
        <v>85</v>
      </c>
      <c r="F106" s="63">
        <v>0</v>
      </c>
      <c r="G106" s="29">
        <f t="shared" si="1"/>
        <v>-1773.49</v>
      </c>
      <c r="H106" s="153"/>
      <c r="I106" s="56"/>
      <c r="J106" s="37"/>
      <c r="K106" s="37"/>
      <c r="L106" s="37"/>
      <c r="M106" s="37"/>
    </row>
    <row r="107" spans="1:13">
      <c r="A107" s="64"/>
      <c r="B107" s="76" t="s">
        <v>85</v>
      </c>
      <c r="C107" s="66" t="s">
        <v>85</v>
      </c>
      <c r="D107" s="73">
        <v>0</v>
      </c>
      <c r="E107" s="64" t="s">
        <v>85</v>
      </c>
      <c r="F107" s="68">
        <v>0</v>
      </c>
      <c r="G107" s="29">
        <f t="shared" si="1"/>
        <v>-1773.49</v>
      </c>
      <c r="H107" s="153"/>
      <c r="I107" s="56"/>
      <c r="J107" s="37"/>
      <c r="K107" s="37"/>
      <c r="L107" s="37"/>
      <c r="M107" s="37"/>
    </row>
    <row r="108" spans="1:13">
      <c r="A108" s="59"/>
      <c r="B108" s="74" t="s">
        <v>85</v>
      </c>
      <c r="C108" s="61" t="s">
        <v>85</v>
      </c>
      <c r="D108" s="71">
        <v>0</v>
      </c>
      <c r="E108" s="59" t="s">
        <v>85</v>
      </c>
      <c r="F108" s="63">
        <v>0</v>
      </c>
      <c r="G108" s="29">
        <f t="shared" si="1"/>
        <v>-1773.49</v>
      </c>
      <c r="H108" s="146"/>
    </row>
    <row r="109" spans="1:13">
      <c r="A109" s="64"/>
      <c r="B109" s="76" t="s">
        <v>85</v>
      </c>
      <c r="C109" s="66" t="s">
        <v>85</v>
      </c>
      <c r="D109" s="73">
        <v>0</v>
      </c>
      <c r="E109" s="64" t="s">
        <v>85</v>
      </c>
      <c r="F109" s="68">
        <v>0</v>
      </c>
      <c r="G109" s="29">
        <f t="shared" si="1"/>
        <v>-1773.49</v>
      </c>
      <c r="H109" s="146"/>
    </row>
    <row r="110" spans="1:13">
      <c r="A110" s="59"/>
      <c r="B110" s="74" t="s">
        <v>85</v>
      </c>
      <c r="C110" s="61" t="s">
        <v>85</v>
      </c>
      <c r="D110" s="71">
        <v>0</v>
      </c>
      <c r="E110" s="59" t="s">
        <v>85</v>
      </c>
      <c r="F110" s="63">
        <v>0</v>
      </c>
      <c r="G110" s="29">
        <f t="shared" si="1"/>
        <v>-1773.49</v>
      </c>
      <c r="H110" s="146"/>
    </row>
    <row r="111" spans="1:13">
      <c r="A111" s="64"/>
      <c r="B111" s="76" t="s">
        <v>85</v>
      </c>
      <c r="C111" s="66" t="s">
        <v>85</v>
      </c>
      <c r="D111" s="78">
        <v>0</v>
      </c>
      <c r="E111" s="64" t="s">
        <v>85</v>
      </c>
      <c r="F111" s="79">
        <v>0</v>
      </c>
      <c r="G111" s="29">
        <f t="shared" si="1"/>
        <v>-1773.49</v>
      </c>
      <c r="H111" s="146"/>
    </row>
    <row r="112" spans="1:13">
      <c r="A112" s="80" t="s">
        <v>85</v>
      </c>
      <c r="B112" s="60" t="s">
        <v>85</v>
      </c>
      <c r="C112" s="61" t="s">
        <v>85</v>
      </c>
      <c r="D112" s="62">
        <v>0</v>
      </c>
      <c r="E112" s="59" t="s">
        <v>85</v>
      </c>
      <c r="F112" s="63">
        <v>0</v>
      </c>
      <c r="G112" s="29">
        <f t="shared" si="1"/>
        <v>-1773.49</v>
      </c>
      <c r="H112" s="146"/>
    </row>
    <row r="113" spans="1:8">
      <c r="A113" s="81" t="s">
        <v>85</v>
      </c>
      <c r="B113" s="82" t="s">
        <v>85</v>
      </c>
      <c r="C113" s="66" t="s">
        <v>85</v>
      </c>
      <c r="D113" s="83">
        <v>0</v>
      </c>
      <c r="E113" s="64" t="s">
        <v>85</v>
      </c>
      <c r="F113" s="68">
        <v>0</v>
      </c>
      <c r="G113" s="29">
        <f t="shared" si="1"/>
        <v>-1773.49</v>
      </c>
      <c r="H113" s="146"/>
    </row>
    <row r="114" spans="1:8">
      <c r="A114" s="59" t="s">
        <v>85</v>
      </c>
      <c r="B114" s="60" t="s">
        <v>85</v>
      </c>
      <c r="C114" s="61" t="s">
        <v>85</v>
      </c>
      <c r="D114" s="62">
        <v>0</v>
      </c>
      <c r="E114" s="59" t="s">
        <v>85</v>
      </c>
      <c r="F114" s="63">
        <v>0</v>
      </c>
      <c r="G114" s="29">
        <f t="shared" si="1"/>
        <v>-1773.49</v>
      </c>
      <c r="H114" s="146"/>
    </row>
    <row r="115" spans="1:8">
      <c r="A115" s="27"/>
      <c r="B115" s="82" t="s">
        <v>85</v>
      </c>
      <c r="C115" s="66" t="s">
        <v>85</v>
      </c>
      <c r="D115" s="83">
        <v>0</v>
      </c>
      <c r="E115" s="64" t="s">
        <v>85</v>
      </c>
      <c r="F115" s="68">
        <v>0</v>
      </c>
      <c r="G115" s="29">
        <f t="shared" si="1"/>
        <v>-1773.49</v>
      </c>
      <c r="H115" s="146"/>
    </row>
    <row r="116" spans="1:8">
      <c r="A116" s="59"/>
      <c r="B116" s="60" t="s">
        <v>85</v>
      </c>
      <c r="C116" s="61" t="s">
        <v>85</v>
      </c>
      <c r="D116" s="62">
        <v>0</v>
      </c>
      <c r="E116" s="59" t="s">
        <v>85</v>
      </c>
      <c r="F116" s="63">
        <v>0</v>
      </c>
      <c r="G116" s="29">
        <f t="shared" si="1"/>
        <v>-1773.49</v>
      </c>
      <c r="H116" s="146"/>
    </row>
    <row r="117" spans="1:8">
      <c r="A117" s="64"/>
      <c r="B117" s="65" t="s">
        <v>85</v>
      </c>
      <c r="C117" s="66" t="s">
        <v>85</v>
      </c>
      <c r="D117" s="67">
        <v>0</v>
      </c>
      <c r="E117" s="64" t="s">
        <v>85</v>
      </c>
      <c r="F117" s="68">
        <v>0</v>
      </c>
      <c r="G117" s="29">
        <f t="shared" si="1"/>
        <v>-1773.49</v>
      </c>
      <c r="H117" s="146"/>
    </row>
    <row r="118" spans="1:8">
      <c r="A118" s="59"/>
      <c r="B118" s="60" t="s">
        <v>85</v>
      </c>
      <c r="C118" s="61" t="s">
        <v>85</v>
      </c>
      <c r="D118" s="71">
        <v>0</v>
      </c>
      <c r="E118" s="59" t="s">
        <v>85</v>
      </c>
      <c r="F118" s="72">
        <v>0</v>
      </c>
      <c r="G118" s="29">
        <f t="shared" si="1"/>
        <v>-1773.49</v>
      </c>
      <c r="H118" s="146"/>
    </row>
    <row r="119" spans="1:8">
      <c r="A119" s="64"/>
      <c r="B119" s="65" t="s">
        <v>85</v>
      </c>
      <c r="C119" s="66" t="s">
        <v>85</v>
      </c>
      <c r="D119" s="73">
        <v>0</v>
      </c>
      <c r="E119" s="64" t="s">
        <v>85</v>
      </c>
      <c r="F119" s="68">
        <v>0</v>
      </c>
      <c r="G119" s="29">
        <f t="shared" si="1"/>
        <v>-1773.49</v>
      </c>
      <c r="H119" s="146"/>
    </row>
    <row r="120" spans="1:8">
      <c r="A120" s="59"/>
      <c r="B120" s="60" t="s">
        <v>85</v>
      </c>
      <c r="C120" s="61" t="s">
        <v>85</v>
      </c>
      <c r="D120" s="71">
        <v>0</v>
      </c>
      <c r="E120" s="59" t="s">
        <v>85</v>
      </c>
      <c r="F120" s="63">
        <v>0</v>
      </c>
      <c r="G120" s="29">
        <f t="shared" si="1"/>
        <v>-1773.49</v>
      </c>
      <c r="H120" s="146"/>
    </row>
    <row r="121" spans="1:8">
      <c r="A121" s="64"/>
      <c r="B121" s="65" t="s">
        <v>85</v>
      </c>
      <c r="C121" s="66" t="s">
        <v>85</v>
      </c>
      <c r="D121" s="73">
        <v>0</v>
      </c>
      <c r="E121" s="64" t="s">
        <v>85</v>
      </c>
      <c r="F121" s="68">
        <v>0</v>
      </c>
      <c r="G121" s="29">
        <f t="shared" si="1"/>
        <v>-1773.49</v>
      </c>
      <c r="H121" s="146"/>
    </row>
    <row r="122" spans="1:8">
      <c r="A122" s="59"/>
      <c r="B122" s="74" t="s">
        <v>85</v>
      </c>
      <c r="C122" s="61" t="s">
        <v>85</v>
      </c>
      <c r="D122" s="71">
        <v>0</v>
      </c>
      <c r="E122" s="59" t="s">
        <v>85</v>
      </c>
      <c r="F122" s="63">
        <v>0</v>
      </c>
      <c r="G122" s="29">
        <f t="shared" si="1"/>
        <v>-1773.49</v>
      </c>
      <c r="H122" s="146"/>
    </row>
    <row r="123" spans="1:8">
      <c r="A123" s="64"/>
      <c r="B123" s="76" t="s">
        <v>85</v>
      </c>
      <c r="C123" s="66" t="s">
        <v>85</v>
      </c>
      <c r="D123" s="73">
        <v>0</v>
      </c>
      <c r="E123" s="64" t="s">
        <v>85</v>
      </c>
      <c r="F123" s="68">
        <v>0</v>
      </c>
      <c r="G123" s="29">
        <f t="shared" si="1"/>
        <v>-1773.49</v>
      </c>
      <c r="H123" s="146"/>
    </row>
    <row r="124" spans="1:8">
      <c r="A124" s="59"/>
      <c r="B124" s="74" t="s">
        <v>85</v>
      </c>
      <c r="C124" s="61" t="s">
        <v>85</v>
      </c>
      <c r="D124" s="71">
        <v>0</v>
      </c>
      <c r="E124" s="59" t="s">
        <v>85</v>
      </c>
      <c r="F124" s="63">
        <v>0</v>
      </c>
      <c r="G124" s="29">
        <f t="shared" si="1"/>
        <v>-1773.49</v>
      </c>
      <c r="H124" s="146"/>
    </row>
    <row r="125" spans="1:8">
      <c r="A125" s="64" t="s">
        <v>85</v>
      </c>
      <c r="B125" s="76" t="s">
        <v>85</v>
      </c>
      <c r="C125" s="66" t="s">
        <v>85</v>
      </c>
      <c r="D125" s="73">
        <v>0</v>
      </c>
      <c r="E125" s="64" t="s">
        <v>85</v>
      </c>
      <c r="F125" s="68">
        <v>0</v>
      </c>
      <c r="G125" s="29">
        <f t="shared" si="1"/>
        <v>-1773.49</v>
      </c>
      <c r="H125" s="146"/>
    </row>
    <row r="126" spans="1:8">
      <c r="A126" s="59" t="s">
        <v>85</v>
      </c>
      <c r="B126" s="74" t="s">
        <v>85</v>
      </c>
      <c r="C126" s="61" t="s">
        <v>85</v>
      </c>
      <c r="D126" s="71">
        <v>0</v>
      </c>
      <c r="E126" s="59" t="s">
        <v>85</v>
      </c>
      <c r="F126" s="63">
        <v>0</v>
      </c>
      <c r="G126" s="29">
        <f t="shared" si="1"/>
        <v>-1773.49</v>
      </c>
      <c r="H126" s="146"/>
    </row>
    <row r="127" spans="1:8">
      <c r="A127" s="64"/>
      <c r="B127" s="76" t="s">
        <v>85</v>
      </c>
      <c r="C127" s="66" t="s">
        <v>85</v>
      </c>
      <c r="D127" s="73">
        <v>0</v>
      </c>
      <c r="E127" s="64" t="s">
        <v>85</v>
      </c>
      <c r="F127" s="68">
        <v>0</v>
      </c>
      <c r="G127" s="29">
        <f t="shared" si="1"/>
        <v>-1773.49</v>
      </c>
      <c r="H127" s="146"/>
    </row>
    <row r="128" spans="1:8">
      <c r="A128" s="59"/>
      <c r="B128" s="74" t="s">
        <v>85</v>
      </c>
      <c r="C128" s="61" t="s">
        <v>85</v>
      </c>
      <c r="D128" s="71">
        <v>0</v>
      </c>
      <c r="E128" s="59" t="s">
        <v>85</v>
      </c>
      <c r="F128" s="63">
        <v>0</v>
      </c>
      <c r="G128" s="29">
        <f t="shared" si="1"/>
        <v>-1773.49</v>
      </c>
      <c r="H128" s="146"/>
    </row>
    <row r="129" spans="1:8">
      <c r="A129" s="64"/>
      <c r="B129" s="76" t="s">
        <v>85</v>
      </c>
      <c r="C129" s="66" t="s">
        <v>85</v>
      </c>
      <c r="D129" s="73">
        <v>0</v>
      </c>
      <c r="E129" s="64" t="s">
        <v>85</v>
      </c>
      <c r="F129" s="68">
        <v>0</v>
      </c>
      <c r="G129" s="29">
        <f t="shared" si="1"/>
        <v>-1773.49</v>
      </c>
      <c r="H129" s="146"/>
    </row>
    <row r="130" spans="1:8">
      <c r="A130" s="59"/>
      <c r="B130" s="74" t="s">
        <v>85</v>
      </c>
      <c r="C130" s="61" t="s">
        <v>85</v>
      </c>
      <c r="D130" s="71">
        <v>0</v>
      </c>
      <c r="E130" s="59" t="s">
        <v>85</v>
      </c>
      <c r="F130" s="63">
        <v>0</v>
      </c>
      <c r="G130" s="29">
        <f t="shared" si="1"/>
        <v>-1773.49</v>
      </c>
      <c r="H130" s="146"/>
    </row>
    <row r="131" spans="1:8">
      <c r="A131" s="64"/>
      <c r="B131" s="76" t="s">
        <v>85</v>
      </c>
      <c r="C131" s="66" t="s">
        <v>85</v>
      </c>
      <c r="D131" s="73">
        <v>0</v>
      </c>
      <c r="E131" s="64" t="s">
        <v>85</v>
      </c>
      <c r="F131" s="68">
        <v>0</v>
      </c>
      <c r="G131" s="29">
        <f t="shared" si="1"/>
        <v>-1773.49</v>
      </c>
      <c r="H131" s="146"/>
    </row>
    <row r="132" spans="1:8">
      <c r="A132" s="59"/>
      <c r="B132" s="74" t="s">
        <v>85</v>
      </c>
      <c r="C132" s="61" t="s">
        <v>85</v>
      </c>
      <c r="D132" s="71">
        <v>0</v>
      </c>
      <c r="E132" s="59" t="s">
        <v>85</v>
      </c>
      <c r="F132" s="63">
        <v>0</v>
      </c>
      <c r="G132" s="29">
        <f t="shared" si="1"/>
        <v>-1773.49</v>
      </c>
      <c r="H132" s="146"/>
    </row>
    <row r="133" spans="1:8">
      <c r="A133" s="64"/>
      <c r="B133" s="76" t="s">
        <v>85</v>
      </c>
      <c r="C133" s="66" t="s">
        <v>85</v>
      </c>
      <c r="D133" s="73">
        <v>0</v>
      </c>
      <c r="E133" s="64" t="s">
        <v>85</v>
      </c>
      <c r="F133" s="68">
        <v>0</v>
      </c>
      <c r="G133" s="29">
        <f t="shared" ref="G133:G140" si="2">IF(AND(ISBLANK(D133),ISBLANK(F133)),"",G132-D133+F133)</f>
        <v>-1773.49</v>
      </c>
      <c r="H133" s="146"/>
    </row>
    <row r="134" spans="1:8">
      <c r="A134" s="59" t="s">
        <v>85</v>
      </c>
      <c r="B134" s="74" t="s">
        <v>85</v>
      </c>
      <c r="C134" s="61" t="s">
        <v>85</v>
      </c>
      <c r="D134" s="71">
        <v>0</v>
      </c>
      <c r="E134" s="59" t="s">
        <v>85</v>
      </c>
      <c r="F134" s="63">
        <v>0</v>
      </c>
      <c r="G134" s="29">
        <f t="shared" si="2"/>
        <v>-1773.49</v>
      </c>
      <c r="H134" s="146"/>
    </row>
    <row r="135" spans="1:8">
      <c r="A135" s="64"/>
      <c r="B135" s="76" t="s">
        <v>85</v>
      </c>
      <c r="C135" s="66" t="s">
        <v>85</v>
      </c>
      <c r="D135" s="73">
        <v>0</v>
      </c>
      <c r="E135" s="64" t="s">
        <v>85</v>
      </c>
      <c r="F135" s="68">
        <v>0</v>
      </c>
      <c r="G135" s="29">
        <f t="shared" si="2"/>
        <v>-1773.49</v>
      </c>
      <c r="H135" s="146"/>
    </row>
    <row r="136" spans="1:8">
      <c r="A136" s="59"/>
      <c r="B136" s="74" t="s">
        <v>85</v>
      </c>
      <c r="C136" s="61" t="s">
        <v>85</v>
      </c>
      <c r="D136" s="71">
        <v>0</v>
      </c>
      <c r="E136" s="59" t="s">
        <v>85</v>
      </c>
      <c r="F136" s="63">
        <v>0</v>
      </c>
      <c r="G136" s="29">
        <f t="shared" si="2"/>
        <v>-1773.49</v>
      </c>
      <c r="H136" s="146"/>
    </row>
    <row r="137" spans="1:8">
      <c r="A137" s="64"/>
      <c r="B137" s="76" t="s">
        <v>85</v>
      </c>
      <c r="C137" s="66" t="s">
        <v>85</v>
      </c>
      <c r="D137" s="73">
        <v>0</v>
      </c>
      <c r="E137" s="64" t="s">
        <v>85</v>
      </c>
      <c r="F137" s="68">
        <v>0</v>
      </c>
      <c r="G137" s="29">
        <f t="shared" si="2"/>
        <v>-1773.49</v>
      </c>
      <c r="H137" s="146"/>
    </row>
    <row r="138" spans="1:8">
      <c r="A138" s="59"/>
      <c r="B138" s="74" t="s">
        <v>85</v>
      </c>
      <c r="C138" s="61" t="s">
        <v>85</v>
      </c>
      <c r="D138" s="71">
        <v>0</v>
      </c>
      <c r="E138" s="59" t="s">
        <v>85</v>
      </c>
      <c r="F138" s="63">
        <v>0</v>
      </c>
      <c r="G138" s="29">
        <f t="shared" si="2"/>
        <v>-1773.49</v>
      </c>
      <c r="H138" s="146"/>
    </row>
    <row r="139" spans="1:8">
      <c r="A139" s="64"/>
      <c r="B139" s="76" t="s">
        <v>85</v>
      </c>
      <c r="C139" s="66" t="s">
        <v>85</v>
      </c>
      <c r="D139" s="73">
        <v>0</v>
      </c>
      <c r="E139" s="64" t="s">
        <v>85</v>
      </c>
      <c r="F139" s="68">
        <v>0</v>
      </c>
      <c r="G139" s="29">
        <f t="shared" si="2"/>
        <v>-1773.49</v>
      </c>
      <c r="H139" s="146"/>
    </row>
    <row r="140" spans="1:8">
      <c r="A140" s="59"/>
      <c r="B140" s="74" t="s">
        <v>85</v>
      </c>
      <c r="C140" s="61" t="s">
        <v>85</v>
      </c>
      <c r="D140" s="90">
        <v>0</v>
      </c>
      <c r="E140" s="59" t="s">
        <v>85</v>
      </c>
      <c r="F140" s="141">
        <v>0</v>
      </c>
      <c r="G140" s="29">
        <f t="shared" si="2"/>
        <v>-1773.49</v>
      </c>
      <c r="H140" s="146"/>
    </row>
    <row r="141" spans="1:8" hidden="1">
      <c r="A141" s="33"/>
      <c r="B141" s="34" t="s">
        <v>85</v>
      </c>
      <c r="C141" s="35" t="s">
        <v>11</v>
      </c>
      <c r="D141" s="121">
        <f>SUMIF($E:$E,"E",D:D)</f>
        <v>0</v>
      </c>
      <c r="E141" s="33" t="s">
        <v>85</v>
      </c>
      <c r="F141" s="121">
        <f>SUMIF($E:$E,"E",F:F)</f>
        <v>0</v>
      </c>
      <c r="G141" s="69" t="s">
        <v>85</v>
      </c>
      <c r="H141" s="146"/>
    </row>
    <row r="142" spans="1:8" hidden="1">
      <c r="A142" s="38"/>
      <c r="B142" s="39"/>
      <c r="C142" s="40" t="s">
        <v>12</v>
      </c>
      <c r="D142" s="85">
        <f>SUMIF($E:$E,"CE",D:D)</f>
        <v>0</v>
      </c>
      <c r="E142" s="38"/>
      <c r="F142" s="85">
        <f>SUMIF($E:$E,"CE",F:F)</f>
        <v>0</v>
      </c>
      <c r="G142" s="69" t="s">
        <v>85</v>
      </c>
      <c r="H142" s="146"/>
    </row>
    <row r="143" spans="1:8" hidden="1">
      <c r="A143" s="142"/>
      <c r="B143" s="143" t="s">
        <v>85</v>
      </c>
      <c r="C143" s="144" t="s">
        <v>13</v>
      </c>
      <c r="D143" s="145">
        <f>SUMIF($E:$E,"S",D:D)</f>
        <v>0</v>
      </c>
      <c r="E143" s="142"/>
      <c r="F143" s="145">
        <f>SUMIF($E:$E,"S",F:F)</f>
        <v>0</v>
      </c>
      <c r="G143" s="91" t="s">
        <v>85</v>
      </c>
      <c r="H143" s="146"/>
    </row>
    <row r="144" spans="1:8">
      <c r="A144" s="6"/>
      <c r="B144" s="148"/>
      <c r="C144" s="149"/>
      <c r="D144" s="150">
        <f>SUM(D4:D140)</f>
        <v>1773.49</v>
      </c>
      <c r="E144" s="6"/>
      <c r="F144" s="151">
        <f>SUM(F4:F140)</f>
        <v>0</v>
      </c>
      <c r="G144" s="152" t="s">
        <v>85</v>
      </c>
      <c r="H144" s="146"/>
    </row>
    <row r="145" spans="1:8">
      <c r="A145" s="92"/>
      <c r="B145" s="93"/>
      <c r="C145" s="94"/>
      <c r="D145" s="95"/>
      <c r="E145" s="92"/>
      <c r="F145" s="96"/>
      <c r="G145" s="97"/>
      <c r="H145" s="116"/>
    </row>
    <row r="146" spans="1:8">
      <c r="A146" s="92"/>
      <c r="B146" s="93"/>
      <c r="C146" s="94"/>
      <c r="D146" s="95"/>
      <c r="E146" s="92"/>
      <c r="F146" s="96"/>
      <c r="G146" s="97"/>
      <c r="H146" s="116"/>
    </row>
    <row r="147" spans="1:8">
      <c r="A147" s="92"/>
      <c r="B147" s="93"/>
      <c r="C147" s="94"/>
      <c r="D147" s="95"/>
      <c r="E147" s="92"/>
      <c r="F147" s="96"/>
      <c r="G147" s="97"/>
      <c r="H147" s="116"/>
    </row>
    <row r="148" spans="1:8">
      <c r="A148" s="92"/>
      <c r="B148" s="93"/>
      <c r="C148" s="94"/>
      <c r="D148" s="95"/>
      <c r="E148" s="92"/>
      <c r="F148" s="96"/>
      <c r="G148" s="97"/>
      <c r="H148" s="116"/>
    </row>
    <row r="149" spans="1:8">
      <c r="A149" s="92"/>
      <c r="B149" s="93"/>
      <c r="C149" s="167"/>
      <c r="D149" s="95"/>
      <c r="E149" s="92"/>
      <c r="F149" s="96"/>
      <c r="G149" s="97"/>
      <c r="H149" s="116"/>
    </row>
    <row r="150" spans="1:8">
      <c r="A150" s="92"/>
      <c r="B150" s="93"/>
      <c r="C150" s="94"/>
      <c r="D150" s="95"/>
      <c r="E150" s="92"/>
      <c r="F150" s="96"/>
      <c r="G150" s="97"/>
      <c r="H150" s="116"/>
    </row>
    <row r="151" spans="1:8">
      <c r="A151" s="92"/>
      <c r="B151" s="93"/>
      <c r="C151" s="94"/>
      <c r="D151" s="95"/>
      <c r="E151" s="92"/>
      <c r="F151" s="96"/>
      <c r="G151" s="97"/>
      <c r="H151" s="116"/>
    </row>
    <row r="152" spans="1:8">
      <c r="A152" s="92"/>
      <c r="B152" s="93"/>
      <c r="C152" s="94"/>
      <c r="D152" s="95"/>
      <c r="E152" s="92"/>
      <c r="F152" s="96"/>
      <c r="G152" s="97"/>
      <c r="H152" s="116"/>
    </row>
    <row r="153" spans="1:8">
      <c r="A153" s="92"/>
      <c r="B153" s="93"/>
      <c r="C153" s="94"/>
      <c r="D153" s="95"/>
      <c r="E153" s="92"/>
      <c r="F153" s="96"/>
      <c r="G153" s="97"/>
      <c r="H153" s="116"/>
    </row>
    <row r="154" spans="1:8">
      <c r="A154" s="92"/>
      <c r="B154" s="93"/>
      <c r="C154" s="94"/>
      <c r="D154" s="95"/>
      <c r="E154" s="92"/>
      <c r="F154" s="96"/>
      <c r="G154" s="97"/>
      <c r="H154" s="116"/>
    </row>
    <row r="155" spans="1:8">
      <c r="A155" s="92"/>
      <c r="B155" s="93"/>
      <c r="C155" s="94"/>
      <c r="D155" s="95"/>
      <c r="E155" s="92"/>
      <c r="F155" s="96"/>
      <c r="G155" s="97"/>
      <c r="H155" s="116"/>
    </row>
    <row r="156" spans="1:8">
      <c r="A156" s="92"/>
      <c r="B156" s="93"/>
      <c r="C156" s="94"/>
      <c r="D156" s="95"/>
      <c r="E156" s="92"/>
      <c r="F156" s="96"/>
      <c r="G156" s="97"/>
      <c r="H156" s="116"/>
    </row>
    <row r="157" spans="1:8">
      <c r="A157" s="92"/>
      <c r="B157" s="93"/>
      <c r="C157" s="94"/>
      <c r="D157" s="95"/>
      <c r="E157" s="92"/>
      <c r="F157" s="96"/>
      <c r="G157" s="97"/>
      <c r="H157" s="116"/>
    </row>
    <row r="158" spans="1:8">
      <c r="A158" s="92"/>
      <c r="B158" s="93"/>
      <c r="C158" s="94"/>
      <c r="D158" s="95"/>
      <c r="E158" s="92"/>
      <c r="F158" s="96"/>
      <c r="G158" s="97"/>
      <c r="H158" s="116"/>
    </row>
    <row r="159" spans="1:8">
      <c r="A159" s="92"/>
      <c r="B159" s="93"/>
      <c r="C159" s="94"/>
      <c r="D159" s="95"/>
      <c r="E159" s="92"/>
      <c r="F159" s="96"/>
      <c r="G159" s="97"/>
      <c r="H159" s="116"/>
    </row>
    <row r="160" spans="1:8">
      <c r="A160" s="92"/>
      <c r="B160" s="93"/>
      <c r="C160" s="94"/>
      <c r="D160" s="95"/>
      <c r="E160" s="92"/>
      <c r="F160" s="96"/>
      <c r="G160" s="97"/>
      <c r="H160" s="116"/>
    </row>
    <row r="161" spans="1:8">
      <c r="A161" s="92"/>
      <c r="B161" s="93"/>
      <c r="C161" s="94"/>
      <c r="D161" s="95"/>
      <c r="E161" s="92"/>
      <c r="F161" s="96"/>
      <c r="G161" s="97"/>
      <c r="H161" s="116"/>
    </row>
    <row r="162" spans="1:8">
      <c r="A162" s="92"/>
      <c r="B162" s="93"/>
      <c r="C162" s="94"/>
      <c r="D162" s="95"/>
      <c r="E162" s="92"/>
      <c r="F162" s="96"/>
      <c r="G162" s="97"/>
      <c r="H162" s="116"/>
    </row>
    <row r="163" spans="1:8">
      <c r="A163" s="92"/>
      <c r="B163" s="93"/>
      <c r="C163" s="94"/>
      <c r="D163" s="95"/>
      <c r="E163" s="92"/>
      <c r="F163" s="96"/>
      <c r="G163" s="97"/>
      <c r="H163" s="116"/>
    </row>
    <row r="164" spans="1:8">
      <c r="A164" s="92"/>
      <c r="B164" s="93"/>
      <c r="C164" s="94"/>
      <c r="D164" s="95"/>
      <c r="E164" s="92"/>
      <c r="F164" s="96"/>
      <c r="G164" s="97"/>
      <c r="H164" s="116"/>
    </row>
    <row r="165" spans="1:8">
      <c r="A165" s="92"/>
      <c r="B165" s="93"/>
      <c r="C165" s="94"/>
      <c r="D165" s="95"/>
      <c r="E165" s="92"/>
      <c r="F165" s="96"/>
      <c r="G165" s="97"/>
      <c r="H165" s="116"/>
    </row>
    <row r="166" spans="1:8">
      <c r="A166" s="92"/>
      <c r="B166" s="93"/>
      <c r="C166" s="94"/>
      <c r="D166" s="95"/>
      <c r="E166" s="92"/>
      <c r="F166" s="96"/>
      <c r="G166" s="97"/>
      <c r="H166" s="116"/>
    </row>
    <row r="167" spans="1:8">
      <c r="A167" s="92"/>
      <c r="B167" s="93"/>
      <c r="C167" s="94"/>
      <c r="D167" s="95"/>
      <c r="E167" s="92"/>
      <c r="F167" s="96"/>
      <c r="G167" s="97"/>
      <c r="H167" s="116"/>
    </row>
    <row r="168" spans="1:8">
      <c r="A168" s="92"/>
      <c r="B168" s="93"/>
      <c r="C168" s="94"/>
      <c r="D168" s="95"/>
      <c r="E168" s="92"/>
      <c r="F168" s="96"/>
      <c r="G168" s="97"/>
      <c r="H168" s="116"/>
    </row>
    <row r="169" spans="1:8">
      <c r="A169" s="92"/>
      <c r="B169" s="93"/>
      <c r="C169" s="94"/>
      <c r="D169" s="95"/>
      <c r="E169" s="92"/>
      <c r="F169" s="96"/>
      <c r="G169" s="97"/>
      <c r="H169" s="116"/>
    </row>
    <row r="170" spans="1:8">
      <c r="A170" s="92"/>
      <c r="B170" s="93"/>
      <c r="C170" s="94"/>
      <c r="D170" s="95"/>
      <c r="E170" s="92"/>
      <c r="F170" s="96"/>
      <c r="G170" s="97"/>
      <c r="H170" s="116"/>
    </row>
    <row r="171" spans="1:8">
      <c r="A171" s="92"/>
      <c r="B171" s="93"/>
      <c r="C171" s="94"/>
      <c r="D171" s="95"/>
      <c r="E171" s="92"/>
      <c r="F171" s="96"/>
      <c r="G171" s="97"/>
      <c r="H171" s="116"/>
    </row>
    <row r="172" spans="1:8">
      <c r="A172" s="92"/>
      <c r="B172" s="93"/>
      <c r="C172" s="94"/>
      <c r="D172" s="95"/>
      <c r="E172" s="92"/>
      <c r="F172" s="96"/>
      <c r="G172" s="97"/>
      <c r="H172" s="116"/>
    </row>
    <row r="173" spans="1:8">
      <c r="A173" s="92"/>
      <c r="B173" s="93"/>
      <c r="C173" s="94"/>
      <c r="D173" s="95"/>
      <c r="E173" s="92"/>
      <c r="F173" s="96"/>
      <c r="G173" s="97"/>
      <c r="H173" s="116"/>
    </row>
    <row r="174" spans="1:8">
      <c r="A174" s="92"/>
      <c r="B174" s="93"/>
      <c r="C174" s="94"/>
      <c r="D174" s="95"/>
      <c r="E174" s="92"/>
      <c r="F174" s="96"/>
      <c r="G174" s="97"/>
      <c r="H174" s="116"/>
    </row>
    <row r="175" spans="1:8">
      <c r="A175" s="92"/>
      <c r="B175" s="93"/>
      <c r="C175" s="94"/>
      <c r="D175" s="95"/>
      <c r="E175" s="92"/>
      <c r="F175" s="96"/>
      <c r="G175" s="97"/>
      <c r="H175" s="116"/>
    </row>
    <row r="176" spans="1:8">
      <c r="A176" s="92"/>
      <c r="B176" s="93"/>
      <c r="C176" s="94"/>
      <c r="D176" s="95"/>
      <c r="E176" s="92"/>
      <c r="F176" s="96"/>
      <c r="G176" s="97"/>
      <c r="H176" s="116"/>
    </row>
    <row r="177" spans="1:8">
      <c r="A177" s="92"/>
      <c r="B177" s="93"/>
      <c r="C177" s="94"/>
      <c r="D177" s="95"/>
      <c r="E177" s="92"/>
      <c r="F177" s="96"/>
      <c r="G177" s="97"/>
      <c r="H177" s="116"/>
    </row>
    <row r="178" spans="1:8">
      <c r="A178" s="92"/>
      <c r="B178" s="93"/>
      <c r="C178" s="94"/>
      <c r="D178" s="95"/>
      <c r="E178" s="92"/>
      <c r="F178" s="96"/>
      <c r="G178" s="97"/>
      <c r="H178" s="116"/>
    </row>
    <row r="179" spans="1:8">
      <c r="A179" s="92"/>
      <c r="B179" s="93"/>
      <c r="C179" s="94"/>
      <c r="D179" s="95"/>
      <c r="E179" s="92"/>
      <c r="F179" s="96"/>
      <c r="G179" s="97"/>
      <c r="H179" s="116"/>
    </row>
    <row r="180" spans="1:8">
      <c r="A180" s="92"/>
      <c r="B180" s="93"/>
      <c r="C180" s="94"/>
      <c r="D180" s="95"/>
      <c r="E180" s="92"/>
      <c r="F180" s="96"/>
      <c r="G180" s="97"/>
      <c r="H180" s="116"/>
    </row>
    <row r="181" spans="1:8">
      <c r="A181" s="92"/>
      <c r="B181" s="93"/>
      <c r="C181" s="94"/>
      <c r="D181" s="95"/>
      <c r="E181" s="92"/>
      <c r="F181" s="96"/>
      <c r="G181" s="97"/>
      <c r="H181" s="116"/>
    </row>
    <row r="182" spans="1:8">
      <c r="A182" s="92"/>
      <c r="B182" s="93"/>
      <c r="C182" s="94"/>
      <c r="D182" s="95"/>
      <c r="E182" s="92"/>
      <c r="F182" s="96"/>
      <c r="G182" s="97"/>
      <c r="H182" s="116"/>
    </row>
    <row r="183" spans="1:8">
      <c r="A183" s="92"/>
      <c r="B183" s="93"/>
      <c r="C183" s="94"/>
      <c r="D183" s="95"/>
      <c r="E183" s="92"/>
      <c r="F183" s="96"/>
      <c r="G183" s="97"/>
      <c r="H183" s="116"/>
    </row>
    <row r="184" spans="1:8">
      <c r="A184" s="92"/>
      <c r="B184" s="93"/>
      <c r="C184" s="94"/>
      <c r="D184" s="95"/>
      <c r="E184" s="92"/>
      <c r="F184" s="96"/>
      <c r="G184" s="97"/>
      <c r="H184" s="116"/>
    </row>
    <row r="185" spans="1:8">
      <c r="A185" s="92"/>
      <c r="B185" s="93"/>
      <c r="C185" s="94"/>
      <c r="D185" s="95"/>
      <c r="E185" s="92"/>
      <c r="F185" s="96"/>
      <c r="G185" s="97"/>
      <c r="H185" s="116"/>
    </row>
    <row r="186" spans="1:8">
      <c r="A186" s="92"/>
      <c r="B186" s="93"/>
      <c r="C186" s="94"/>
      <c r="D186" s="95"/>
      <c r="E186" s="92"/>
      <c r="F186" s="96"/>
      <c r="G186" s="97"/>
      <c r="H186" s="116"/>
    </row>
    <row r="187" spans="1:8">
      <c r="A187" s="92"/>
      <c r="B187" s="93"/>
      <c r="C187" s="94"/>
      <c r="D187" s="95"/>
      <c r="E187" s="92"/>
      <c r="F187" s="96"/>
      <c r="G187" s="97"/>
      <c r="H187" s="116"/>
    </row>
    <row r="188" spans="1:8">
      <c r="A188" s="92"/>
      <c r="B188" s="93"/>
      <c r="C188" s="94"/>
      <c r="D188" s="95"/>
      <c r="E188" s="92"/>
      <c r="F188" s="96"/>
      <c r="G188" s="97"/>
      <c r="H188" s="116"/>
    </row>
    <row r="189" spans="1:8">
      <c r="A189" s="92"/>
      <c r="B189" s="93"/>
      <c r="C189" s="94"/>
      <c r="D189" s="95"/>
      <c r="E189" s="92"/>
      <c r="F189" s="96"/>
      <c r="G189" s="97"/>
      <c r="H189" s="116"/>
    </row>
    <row r="190" spans="1:8">
      <c r="A190" s="92"/>
      <c r="B190" s="93"/>
      <c r="C190" s="94"/>
      <c r="D190" s="95"/>
      <c r="E190" s="92"/>
      <c r="F190" s="96"/>
      <c r="G190" s="97"/>
      <c r="H190" s="116"/>
    </row>
    <row r="191" spans="1:8">
      <c r="A191" s="92"/>
      <c r="B191" s="93"/>
      <c r="C191" s="94"/>
      <c r="D191" s="95"/>
      <c r="E191" s="92"/>
      <c r="F191" s="96"/>
      <c r="G191" s="97"/>
      <c r="H191" s="116"/>
    </row>
    <row r="192" spans="1:8">
      <c r="A192" s="92"/>
      <c r="B192" s="93"/>
      <c r="C192" s="94"/>
      <c r="D192" s="95"/>
      <c r="E192" s="92"/>
      <c r="F192" s="96"/>
      <c r="G192" s="97"/>
      <c r="H192" s="116"/>
    </row>
    <row r="193" spans="1:8">
      <c r="A193" s="92"/>
      <c r="B193" s="93"/>
      <c r="C193" s="94"/>
      <c r="D193" s="95"/>
      <c r="E193" s="92"/>
      <c r="F193" s="96"/>
      <c r="G193" s="97"/>
      <c r="H193" s="116"/>
    </row>
    <row r="194" spans="1:8">
      <c r="A194" s="92"/>
      <c r="B194" s="93"/>
      <c r="C194" s="94"/>
      <c r="D194" s="95"/>
      <c r="E194" s="92"/>
      <c r="F194" s="96"/>
      <c r="G194" s="97"/>
      <c r="H194" s="116"/>
    </row>
    <row r="195" spans="1:8">
      <c r="A195" s="92"/>
      <c r="B195" s="93"/>
      <c r="C195" s="94"/>
      <c r="D195" s="95"/>
      <c r="E195" s="92"/>
      <c r="F195" s="96"/>
      <c r="G195" s="97"/>
      <c r="H195" s="116"/>
    </row>
    <row r="196" spans="1:8">
      <c r="A196" s="92"/>
      <c r="B196" s="93"/>
      <c r="C196" s="94"/>
      <c r="D196" s="95"/>
      <c r="E196" s="92"/>
      <c r="F196" s="96"/>
      <c r="G196" s="97"/>
      <c r="H196" s="116"/>
    </row>
    <row r="197" spans="1:8">
      <c r="A197" s="92"/>
      <c r="B197" s="93"/>
      <c r="C197" s="94"/>
      <c r="D197" s="95"/>
      <c r="E197" s="92"/>
      <c r="F197" s="96"/>
      <c r="G197" s="97"/>
      <c r="H197" s="116"/>
    </row>
    <row r="198" spans="1:8">
      <c r="A198" s="92"/>
      <c r="B198" s="93"/>
      <c r="C198" s="94"/>
      <c r="D198" s="95"/>
      <c r="E198" s="92"/>
      <c r="F198" s="96"/>
      <c r="G198" s="97"/>
      <c r="H198" s="116"/>
    </row>
    <row r="199" spans="1:8">
      <c r="A199" s="92"/>
      <c r="B199" s="93"/>
      <c r="C199" s="94"/>
      <c r="D199" s="95"/>
      <c r="E199" s="92"/>
      <c r="F199" s="96"/>
      <c r="G199" s="97"/>
      <c r="H199" s="116"/>
    </row>
    <row r="200" spans="1:8">
      <c r="A200" s="92"/>
      <c r="B200" s="93"/>
      <c r="C200" s="94"/>
      <c r="D200" s="95"/>
      <c r="E200" s="92"/>
      <c r="F200" s="96"/>
      <c r="G200" s="97"/>
      <c r="H200" s="116"/>
    </row>
    <row r="201" spans="1:8">
      <c r="A201" s="92"/>
      <c r="B201" s="93"/>
      <c r="C201" s="94"/>
      <c r="D201" s="95"/>
      <c r="E201" s="92"/>
      <c r="F201" s="96"/>
      <c r="G201" s="97"/>
      <c r="H201" s="116"/>
    </row>
    <row r="202" spans="1:8">
      <c r="A202" s="92"/>
      <c r="B202" s="93"/>
      <c r="C202" s="94"/>
      <c r="D202" s="95"/>
      <c r="E202" s="92"/>
      <c r="F202" s="96"/>
      <c r="G202" s="97"/>
      <c r="H202" s="116"/>
    </row>
    <row r="203" spans="1:8">
      <c r="A203" s="92"/>
      <c r="B203" s="93"/>
      <c r="C203" s="94"/>
      <c r="D203" s="95"/>
      <c r="E203" s="92"/>
      <c r="F203" s="96"/>
      <c r="G203" s="97"/>
      <c r="H203" s="116"/>
    </row>
    <row r="204" spans="1:8">
      <c r="A204" s="92"/>
      <c r="B204" s="93"/>
      <c r="C204" s="94"/>
      <c r="D204" s="95"/>
      <c r="E204" s="92"/>
      <c r="F204" s="96"/>
      <c r="G204" s="97"/>
      <c r="H204" s="116"/>
    </row>
    <row r="205" spans="1:8">
      <c r="A205" s="92"/>
      <c r="B205" s="93"/>
      <c r="C205" s="94"/>
      <c r="D205" s="95"/>
      <c r="E205" s="92"/>
      <c r="F205" s="96"/>
      <c r="G205" s="97"/>
      <c r="H205" s="116"/>
    </row>
    <row r="206" spans="1:8">
      <c r="A206" s="92"/>
      <c r="B206" s="93"/>
      <c r="C206" s="94"/>
      <c r="D206" s="95"/>
      <c r="E206" s="92"/>
      <c r="F206" s="96"/>
      <c r="G206" s="97"/>
      <c r="H206" s="116"/>
    </row>
    <row r="207" spans="1:8">
      <c r="A207" s="92"/>
      <c r="B207" s="93"/>
      <c r="C207" s="94"/>
      <c r="D207" s="95"/>
      <c r="E207" s="92"/>
      <c r="F207" s="96"/>
      <c r="G207" s="97"/>
      <c r="H207" s="116"/>
    </row>
    <row r="208" spans="1:8">
      <c r="A208" s="92"/>
      <c r="B208" s="93"/>
      <c r="C208" s="94"/>
      <c r="D208" s="95"/>
      <c r="E208" s="92"/>
      <c r="F208" s="96"/>
      <c r="G208" s="97"/>
      <c r="H208" s="116"/>
    </row>
    <row r="209" spans="1:8">
      <c r="A209" s="92"/>
      <c r="B209" s="93"/>
      <c r="C209" s="94"/>
      <c r="D209" s="95"/>
      <c r="E209" s="92"/>
      <c r="F209" s="96"/>
      <c r="G209" s="97"/>
      <c r="H209" s="116"/>
    </row>
    <row r="210" spans="1:8">
      <c r="A210" s="92"/>
      <c r="B210" s="93"/>
      <c r="C210" s="94"/>
      <c r="D210" s="95"/>
      <c r="E210" s="92"/>
      <c r="F210" s="96"/>
      <c r="G210" s="97"/>
      <c r="H210" s="116"/>
    </row>
    <row r="211" spans="1:8">
      <c r="A211" s="92"/>
      <c r="B211" s="93"/>
      <c r="C211" s="94"/>
      <c r="D211" s="95"/>
      <c r="E211" s="92"/>
      <c r="F211" s="96"/>
      <c r="G211" s="97"/>
      <c r="H211" s="116"/>
    </row>
    <row r="212" spans="1:8">
      <c r="A212" s="92"/>
      <c r="B212" s="93"/>
      <c r="C212" s="94"/>
      <c r="D212" s="95"/>
      <c r="E212" s="92"/>
      <c r="F212" s="96"/>
      <c r="G212" s="97"/>
      <c r="H212" s="116"/>
    </row>
    <row r="213" spans="1:8">
      <c r="A213" s="92"/>
      <c r="B213" s="93"/>
      <c r="C213" s="94"/>
      <c r="D213" s="95"/>
      <c r="E213" s="92"/>
      <c r="F213" s="96"/>
      <c r="G213" s="97"/>
      <c r="H213" s="116"/>
    </row>
    <row r="214" spans="1:8">
      <c r="A214" s="92"/>
      <c r="B214" s="93"/>
      <c r="C214" s="94"/>
      <c r="D214" s="95"/>
      <c r="E214" s="92"/>
      <c r="F214" s="96"/>
      <c r="G214" s="97"/>
      <c r="H214" s="116"/>
    </row>
    <row r="215" spans="1:8">
      <c r="A215" s="92"/>
      <c r="B215" s="93"/>
      <c r="C215" s="94"/>
      <c r="D215" s="95"/>
      <c r="E215" s="92"/>
      <c r="F215" s="96"/>
      <c r="G215" s="97"/>
      <c r="H215" s="116"/>
    </row>
    <row r="216" spans="1:8">
      <c r="A216" s="92"/>
      <c r="B216" s="93"/>
      <c r="C216" s="94"/>
      <c r="D216" s="95"/>
      <c r="E216" s="92"/>
      <c r="F216" s="96"/>
      <c r="G216" s="97"/>
      <c r="H216" s="116"/>
    </row>
    <row r="217" spans="1:8">
      <c r="A217" s="92"/>
      <c r="B217" s="93"/>
      <c r="C217" s="94"/>
      <c r="D217" s="95"/>
      <c r="E217" s="92"/>
      <c r="F217" s="96"/>
      <c r="G217" s="97"/>
      <c r="H217" s="116"/>
    </row>
    <row r="218" spans="1:8">
      <c r="A218" s="92"/>
      <c r="B218" s="93"/>
      <c r="C218" s="94"/>
      <c r="D218" s="95"/>
      <c r="E218" s="92"/>
      <c r="F218" s="96"/>
      <c r="G218" s="97"/>
      <c r="H218" s="116"/>
    </row>
    <row r="219" spans="1:8">
      <c r="A219" s="92"/>
      <c r="B219" s="93"/>
      <c r="C219" s="94"/>
      <c r="D219" s="95"/>
      <c r="E219" s="92"/>
      <c r="F219" s="96"/>
      <c r="G219" s="97"/>
      <c r="H219" s="116"/>
    </row>
    <row r="220" spans="1:8">
      <c r="A220" s="92"/>
      <c r="B220" s="93"/>
      <c r="C220" s="94"/>
      <c r="D220" s="95"/>
      <c r="E220" s="92"/>
      <c r="F220" s="96"/>
      <c r="G220" s="97"/>
      <c r="H220" s="116"/>
    </row>
    <row r="221" spans="1:8">
      <c r="A221" s="92"/>
      <c r="B221" s="93"/>
      <c r="C221" s="94"/>
      <c r="D221" s="95"/>
      <c r="E221" s="92"/>
      <c r="F221" s="96"/>
      <c r="G221" s="97"/>
      <c r="H221" s="116"/>
    </row>
    <row r="222" spans="1:8">
      <c r="A222" s="92"/>
      <c r="B222" s="93"/>
      <c r="C222" s="94"/>
      <c r="D222" s="95"/>
      <c r="E222" s="92"/>
      <c r="F222" s="96"/>
      <c r="G222" s="97"/>
      <c r="H222" s="116"/>
    </row>
    <row r="223" spans="1:8">
      <c r="A223" s="92"/>
      <c r="B223" s="93"/>
      <c r="C223" s="94"/>
      <c r="D223" s="95"/>
      <c r="E223" s="92"/>
      <c r="F223" s="96"/>
      <c r="G223" s="97"/>
      <c r="H223" s="116"/>
    </row>
    <row r="224" spans="1:8">
      <c r="A224" s="92"/>
      <c r="B224" s="93"/>
      <c r="C224" s="94"/>
      <c r="D224" s="95"/>
      <c r="E224" s="92"/>
      <c r="F224" s="96"/>
      <c r="G224" s="97"/>
      <c r="H224" s="116"/>
    </row>
    <row r="225" spans="1:8">
      <c r="A225" s="92"/>
      <c r="B225" s="93"/>
      <c r="C225" s="94"/>
      <c r="D225" s="95"/>
      <c r="E225" s="92"/>
      <c r="F225" s="96"/>
      <c r="G225" s="97"/>
      <c r="H225" s="116"/>
    </row>
    <row r="226" spans="1:8">
      <c r="A226" s="92"/>
      <c r="B226" s="93"/>
      <c r="C226" s="94"/>
      <c r="D226" s="95"/>
      <c r="E226" s="92"/>
      <c r="F226" s="96"/>
      <c r="G226" s="97"/>
      <c r="H226" s="116"/>
    </row>
    <row r="227" spans="1:8">
      <c r="A227" s="92"/>
      <c r="B227" s="93"/>
      <c r="C227" s="94"/>
      <c r="D227" s="95"/>
      <c r="E227" s="92"/>
      <c r="F227" s="96"/>
      <c r="G227" s="97"/>
      <c r="H227" s="116"/>
    </row>
    <row r="228" spans="1:8">
      <c r="A228" s="92"/>
      <c r="B228" s="93"/>
      <c r="C228" s="94"/>
      <c r="D228" s="95"/>
      <c r="E228" s="92"/>
      <c r="F228" s="96"/>
      <c r="G228" s="97"/>
      <c r="H228" s="116"/>
    </row>
    <row r="229" spans="1:8">
      <c r="A229" s="92"/>
      <c r="B229" s="93"/>
      <c r="C229" s="94"/>
      <c r="D229" s="95"/>
      <c r="E229" s="92"/>
      <c r="F229" s="96"/>
      <c r="G229" s="97"/>
      <c r="H229" s="116"/>
    </row>
    <row r="230" spans="1:8">
      <c r="A230" s="92"/>
      <c r="B230" s="93"/>
      <c r="C230" s="94"/>
      <c r="D230" s="95"/>
      <c r="E230" s="92"/>
      <c r="F230" s="96"/>
      <c r="G230" s="97"/>
      <c r="H230" s="116"/>
    </row>
    <row r="231" spans="1:8">
      <c r="A231" s="92"/>
      <c r="B231" s="93"/>
      <c r="C231" s="94"/>
      <c r="D231" s="95"/>
      <c r="E231" s="92"/>
      <c r="F231" s="96"/>
      <c r="G231" s="97"/>
      <c r="H231" s="116"/>
    </row>
    <row r="232" spans="1:8">
      <c r="A232" s="92"/>
      <c r="B232" s="93"/>
      <c r="C232" s="94"/>
      <c r="D232" s="95"/>
      <c r="E232" s="92"/>
      <c r="F232" s="96"/>
      <c r="G232" s="97"/>
      <c r="H232" s="116"/>
    </row>
    <row r="233" spans="1:8">
      <c r="A233" s="92"/>
      <c r="B233" s="93"/>
      <c r="C233" s="94"/>
      <c r="D233" s="95"/>
      <c r="E233" s="92"/>
      <c r="F233" s="96"/>
      <c r="G233" s="97"/>
      <c r="H233" s="116"/>
    </row>
    <row r="234" spans="1:8">
      <c r="A234" s="92"/>
      <c r="B234" s="93"/>
      <c r="C234" s="94"/>
      <c r="D234" s="95"/>
      <c r="E234" s="92"/>
      <c r="F234" s="96"/>
      <c r="G234" s="97"/>
      <c r="H234" s="116"/>
    </row>
    <row r="235" spans="1:8">
      <c r="A235" s="92"/>
      <c r="B235" s="93"/>
      <c r="C235" s="94"/>
      <c r="D235" s="95"/>
      <c r="E235" s="92"/>
      <c r="F235" s="96"/>
      <c r="G235" s="97"/>
      <c r="H235" s="116"/>
    </row>
    <row r="236" spans="1:8">
      <c r="A236" s="92"/>
      <c r="B236" s="93"/>
      <c r="C236" s="94"/>
      <c r="D236" s="95"/>
      <c r="E236" s="92"/>
      <c r="F236" s="96"/>
      <c r="G236" s="97"/>
      <c r="H236" s="116"/>
    </row>
    <row r="237" spans="1:8">
      <c r="A237" s="92"/>
      <c r="B237" s="93"/>
      <c r="C237" s="94"/>
      <c r="D237" s="95"/>
      <c r="E237" s="92"/>
      <c r="F237" s="96"/>
      <c r="G237" s="97"/>
      <c r="H237" s="116"/>
    </row>
    <row r="238" spans="1:8">
      <c r="A238" s="92"/>
      <c r="B238" s="93"/>
      <c r="C238" s="94"/>
      <c r="D238" s="95"/>
      <c r="E238" s="92"/>
      <c r="F238" s="96"/>
      <c r="G238" s="97"/>
      <c r="H238" s="116"/>
    </row>
    <row r="239" spans="1:8">
      <c r="A239" s="92"/>
      <c r="B239" s="93"/>
      <c r="C239" s="94"/>
      <c r="D239" s="95"/>
      <c r="E239" s="92"/>
      <c r="F239" s="96"/>
      <c r="G239" s="97"/>
      <c r="H239" s="116"/>
    </row>
    <row r="240" spans="1:8">
      <c r="A240" s="92"/>
      <c r="B240" s="93"/>
      <c r="C240" s="94"/>
      <c r="D240" s="95"/>
      <c r="E240" s="92"/>
      <c r="F240" s="96"/>
      <c r="G240" s="97"/>
      <c r="H240" s="116"/>
    </row>
    <row r="241" spans="1:8">
      <c r="A241" s="92"/>
      <c r="B241" s="93"/>
      <c r="C241" s="94"/>
      <c r="D241" s="95"/>
      <c r="E241" s="92"/>
      <c r="F241" s="96"/>
      <c r="G241" s="97"/>
      <c r="H241" s="116"/>
    </row>
    <row r="242" spans="1:8">
      <c r="A242" s="92"/>
      <c r="B242" s="93"/>
      <c r="C242" s="94"/>
      <c r="D242" s="95"/>
      <c r="E242" s="92"/>
      <c r="F242" s="96"/>
      <c r="G242" s="97"/>
      <c r="H242" s="116"/>
    </row>
    <row r="243" spans="1:8">
      <c r="A243" s="92"/>
      <c r="B243" s="93"/>
      <c r="C243" s="94"/>
      <c r="D243" s="95"/>
      <c r="E243" s="92"/>
      <c r="F243" s="96"/>
      <c r="G243" s="97"/>
      <c r="H243" s="116"/>
    </row>
    <row r="244" spans="1:8">
      <c r="A244" s="92"/>
      <c r="B244" s="93"/>
      <c r="C244" s="94"/>
      <c r="D244" s="95"/>
      <c r="E244" s="92"/>
      <c r="F244" s="96"/>
      <c r="G244" s="97"/>
      <c r="H244" s="116"/>
    </row>
    <row r="245" spans="1:8">
      <c r="A245" s="92"/>
      <c r="B245" s="93"/>
      <c r="C245" s="94"/>
      <c r="D245" s="95"/>
      <c r="E245" s="92"/>
      <c r="F245" s="96"/>
      <c r="G245" s="97"/>
      <c r="H245" s="116"/>
    </row>
    <row r="246" spans="1:8">
      <c r="A246" s="92"/>
      <c r="B246" s="93"/>
      <c r="C246" s="94"/>
      <c r="D246" s="95"/>
      <c r="E246" s="92"/>
      <c r="F246" s="96"/>
      <c r="G246" s="97"/>
      <c r="H246" s="116"/>
    </row>
    <row r="247" spans="1:8">
      <c r="A247" s="92"/>
      <c r="B247" s="93"/>
      <c r="C247" s="94"/>
      <c r="D247" s="95"/>
      <c r="E247" s="92"/>
      <c r="F247" s="96"/>
      <c r="G247" s="97"/>
      <c r="H247" s="116"/>
    </row>
    <row r="248" spans="1:8">
      <c r="A248" s="92"/>
      <c r="B248" s="93"/>
      <c r="C248" s="94"/>
      <c r="D248" s="95"/>
      <c r="E248" s="92"/>
      <c r="F248" s="96"/>
      <c r="G248" s="97"/>
      <c r="H248" s="116"/>
    </row>
    <row r="249" spans="1:8">
      <c r="A249" s="92"/>
      <c r="B249" s="93"/>
      <c r="C249" s="94"/>
      <c r="D249" s="95"/>
      <c r="E249" s="92"/>
      <c r="F249" s="96"/>
      <c r="G249" s="97"/>
      <c r="H249" s="116"/>
    </row>
    <row r="250" spans="1:8">
      <c r="A250" s="92"/>
      <c r="B250" s="93"/>
      <c r="C250" s="94"/>
      <c r="D250" s="95"/>
      <c r="E250" s="92"/>
      <c r="F250" s="96"/>
      <c r="G250" s="97"/>
      <c r="H250" s="116"/>
    </row>
    <row r="251" spans="1:8">
      <c r="A251" s="92"/>
      <c r="B251" s="93"/>
      <c r="C251" s="94"/>
      <c r="D251" s="95"/>
      <c r="E251" s="92"/>
      <c r="F251" s="96"/>
      <c r="G251" s="97"/>
      <c r="H251" s="116"/>
    </row>
    <row r="252" spans="1:8">
      <c r="A252" s="92"/>
      <c r="B252" s="93"/>
      <c r="C252" s="94"/>
      <c r="D252" s="95"/>
      <c r="E252" s="92"/>
      <c r="F252" s="96"/>
      <c r="G252" s="97"/>
      <c r="H252" s="116"/>
    </row>
    <row r="253" spans="1:8">
      <c r="A253" s="92"/>
      <c r="B253" s="93"/>
      <c r="C253" s="94"/>
      <c r="D253" s="95"/>
      <c r="E253" s="92"/>
      <c r="F253" s="96"/>
      <c r="G253" s="97"/>
      <c r="H253" s="116"/>
    </row>
    <row r="254" spans="1:8">
      <c r="A254" s="92"/>
      <c r="B254" s="93"/>
      <c r="C254" s="94"/>
      <c r="D254" s="95"/>
      <c r="E254" s="92"/>
      <c r="F254" s="96"/>
      <c r="G254" s="97"/>
      <c r="H254" s="116"/>
    </row>
    <row r="255" spans="1:8">
      <c r="A255" s="92"/>
      <c r="B255" s="93"/>
      <c r="C255" s="94"/>
      <c r="D255" s="95"/>
      <c r="E255" s="92"/>
      <c r="F255" s="96"/>
      <c r="G255" s="97"/>
      <c r="H255" s="116"/>
    </row>
    <row r="256" spans="1:8">
      <c r="A256" s="92"/>
      <c r="B256" s="93"/>
      <c r="C256" s="94"/>
      <c r="D256" s="95"/>
      <c r="E256" s="92"/>
      <c r="F256" s="96"/>
      <c r="G256" s="97"/>
      <c r="H256" s="116"/>
    </row>
    <row r="257" spans="1:8">
      <c r="A257" s="92"/>
      <c r="B257" s="93"/>
      <c r="C257" s="94"/>
      <c r="D257" s="95"/>
      <c r="E257" s="92"/>
      <c r="F257" s="96"/>
      <c r="G257" s="97"/>
      <c r="H257" s="116"/>
    </row>
    <row r="258" spans="1:8">
      <c r="A258" s="92"/>
      <c r="B258" s="93"/>
      <c r="C258" s="94"/>
      <c r="D258" s="95"/>
      <c r="E258" s="92"/>
      <c r="F258" s="96"/>
      <c r="G258" s="97"/>
      <c r="H258" s="116"/>
    </row>
    <row r="259" spans="1:8">
      <c r="A259" s="92"/>
      <c r="B259" s="93"/>
      <c r="C259" s="94"/>
      <c r="D259" s="95"/>
      <c r="E259" s="92"/>
      <c r="F259" s="96"/>
      <c r="G259" s="97"/>
      <c r="H259" s="116"/>
    </row>
    <row r="260" spans="1:8">
      <c r="A260" s="92"/>
      <c r="B260" s="93"/>
      <c r="C260" s="94"/>
      <c r="D260" s="95"/>
      <c r="E260" s="92"/>
      <c r="F260" s="96"/>
      <c r="G260" s="97"/>
      <c r="H260" s="116"/>
    </row>
    <row r="261" spans="1:8">
      <c r="A261" s="92"/>
      <c r="B261" s="93"/>
      <c r="C261" s="94"/>
      <c r="D261" s="95"/>
      <c r="E261" s="92"/>
      <c r="F261" s="96"/>
      <c r="G261" s="97"/>
      <c r="H261" s="116"/>
    </row>
    <row r="262" spans="1:8">
      <c r="A262" s="92"/>
      <c r="B262" s="93"/>
      <c r="C262" s="94"/>
      <c r="D262" s="95"/>
      <c r="E262" s="92"/>
      <c r="F262" s="96"/>
      <c r="G262" s="97"/>
      <c r="H262" s="116"/>
    </row>
    <row r="263" spans="1:8">
      <c r="A263" s="92"/>
      <c r="B263" s="93"/>
      <c r="C263" s="94"/>
      <c r="D263" s="95"/>
      <c r="E263" s="92"/>
      <c r="F263" s="96"/>
      <c r="G263" s="97"/>
      <c r="H263" s="116"/>
    </row>
    <row r="264" spans="1:8">
      <c r="A264" s="92"/>
      <c r="B264" s="93"/>
      <c r="C264" s="94"/>
      <c r="D264" s="95"/>
      <c r="E264" s="92"/>
      <c r="F264" s="96"/>
      <c r="G264" s="97"/>
      <c r="H264" s="116"/>
    </row>
    <row r="265" spans="1:8">
      <c r="A265" s="92"/>
      <c r="B265" s="93"/>
      <c r="C265" s="94"/>
      <c r="D265" s="95"/>
      <c r="E265" s="92"/>
      <c r="F265" s="96"/>
      <c r="G265" s="97"/>
      <c r="H265" s="116"/>
    </row>
    <row r="266" spans="1:8">
      <c r="A266" s="92"/>
      <c r="B266" s="93"/>
      <c r="C266" s="94"/>
      <c r="D266" s="95"/>
      <c r="E266" s="92"/>
      <c r="F266" s="96"/>
      <c r="G266" s="97"/>
      <c r="H266" s="116"/>
    </row>
    <row r="267" spans="1:8">
      <c r="A267" s="92"/>
      <c r="B267" s="93"/>
      <c r="C267" s="94"/>
      <c r="D267" s="95"/>
      <c r="E267" s="92"/>
      <c r="F267" s="96"/>
      <c r="G267" s="97"/>
      <c r="H267" s="116"/>
    </row>
    <row r="268" spans="1:8">
      <c r="A268" s="92"/>
      <c r="B268" s="93"/>
      <c r="C268" s="94"/>
      <c r="D268" s="95"/>
      <c r="E268" s="92"/>
      <c r="F268" s="96"/>
      <c r="G268" s="97"/>
      <c r="H268" s="116"/>
    </row>
    <row r="269" spans="1:8">
      <c r="A269" s="92"/>
      <c r="B269" s="93"/>
      <c r="C269" s="94"/>
      <c r="D269" s="95"/>
      <c r="E269" s="92"/>
      <c r="F269" s="96"/>
      <c r="G269" s="97"/>
      <c r="H269" s="116"/>
    </row>
    <row r="270" spans="1:8">
      <c r="A270" s="92"/>
      <c r="B270" s="93"/>
      <c r="C270" s="94"/>
      <c r="D270" s="95"/>
      <c r="E270" s="92"/>
      <c r="F270" s="96"/>
      <c r="G270" s="97"/>
      <c r="H270" s="116"/>
    </row>
    <row r="271" spans="1:8">
      <c r="A271" s="92"/>
      <c r="B271" s="93"/>
      <c r="C271" s="94"/>
      <c r="D271" s="95"/>
      <c r="E271" s="92"/>
      <c r="F271" s="96"/>
      <c r="G271" s="97"/>
      <c r="H271" s="116"/>
    </row>
    <row r="272" spans="1:8">
      <c r="A272" s="92"/>
      <c r="B272" s="93"/>
      <c r="C272" s="94"/>
      <c r="D272" s="95"/>
      <c r="E272" s="92"/>
      <c r="F272" s="96"/>
      <c r="G272" s="97"/>
      <c r="H272" s="116"/>
    </row>
    <row r="273" spans="1:8">
      <c r="A273" s="92"/>
      <c r="B273" s="93"/>
      <c r="C273" s="94"/>
      <c r="D273" s="95"/>
      <c r="E273" s="92"/>
      <c r="F273" s="96"/>
      <c r="G273" s="97"/>
      <c r="H273" s="116"/>
    </row>
    <row r="274" spans="1:8">
      <c r="A274" s="92"/>
      <c r="B274" s="93"/>
      <c r="C274" s="94"/>
      <c r="D274" s="95"/>
      <c r="E274" s="92"/>
      <c r="F274" s="96"/>
      <c r="G274" s="97"/>
      <c r="H274" s="116"/>
    </row>
    <row r="275" spans="1:8">
      <c r="A275" s="92"/>
      <c r="B275" s="93"/>
      <c r="C275" s="94"/>
      <c r="D275" s="95"/>
      <c r="E275" s="92"/>
      <c r="F275" s="96"/>
      <c r="G275" s="97"/>
      <c r="H275" s="116"/>
    </row>
    <row r="276" spans="1:8">
      <c r="A276" s="92"/>
      <c r="B276" s="93"/>
      <c r="C276" s="94"/>
      <c r="D276" s="95"/>
      <c r="E276" s="92"/>
      <c r="F276" s="96"/>
      <c r="G276" s="97"/>
      <c r="H276" s="116"/>
    </row>
    <row r="277" spans="1:8">
      <c r="A277" s="92"/>
      <c r="B277" s="93"/>
      <c r="C277" s="94"/>
      <c r="D277" s="95"/>
      <c r="E277" s="92"/>
      <c r="F277" s="96"/>
      <c r="G277" s="97"/>
      <c r="H277" s="116"/>
    </row>
    <row r="278" spans="1:8">
      <c r="A278" s="92"/>
      <c r="B278" s="93"/>
      <c r="C278" s="94"/>
      <c r="D278" s="95"/>
      <c r="E278" s="92"/>
      <c r="F278" s="96"/>
      <c r="G278" s="97"/>
      <c r="H278" s="116"/>
    </row>
    <row r="279" spans="1:8">
      <c r="A279" s="92"/>
      <c r="B279" s="93"/>
      <c r="C279" s="94"/>
      <c r="D279" s="95"/>
      <c r="E279" s="92"/>
      <c r="F279" s="96"/>
      <c r="G279" s="97"/>
      <c r="H279" s="116"/>
    </row>
    <row r="280" spans="1:8">
      <c r="A280" s="92"/>
      <c r="B280" s="93"/>
      <c r="C280" s="94"/>
      <c r="D280" s="95"/>
      <c r="E280" s="92"/>
      <c r="F280" s="96"/>
      <c r="G280" s="97"/>
      <c r="H280" s="116"/>
    </row>
    <row r="281" spans="1:8">
      <c r="A281" s="92"/>
      <c r="B281" s="93"/>
      <c r="C281" s="94"/>
      <c r="D281" s="95"/>
      <c r="E281" s="92"/>
      <c r="F281" s="96"/>
      <c r="G281" s="97"/>
      <c r="H281" s="116"/>
    </row>
    <row r="282" spans="1:8">
      <c r="A282" s="92"/>
      <c r="B282" s="93"/>
      <c r="C282" s="94"/>
      <c r="D282" s="95"/>
      <c r="E282" s="92"/>
      <c r="F282" s="96"/>
      <c r="G282" s="97"/>
      <c r="H282" s="116"/>
    </row>
    <row r="283" spans="1:8">
      <c r="A283" s="92"/>
      <c r="B283" s="93"/>
      <c r="C283" s="94"/>
      <c r="D283" s="95"/>
      <c r="E283" s="92"/>
      <c r="F283" s="96"/>
      <c r="G283" s="97"/>
      <c r="H283" s="116"/>
    </row>
    <row r="284" spans="1:8">
      <c r="A284" s="92"/>
      <c r="B284" s="93"/>
      <c r="C284" s="94"/>
      <c r="D284" s="95"/>
      <c r="E284" s="92"/>
      <c r="F284" s="96"/>
      <c r="G284" s="97"/>
      <c r="H284" s="116"/>
    </row>
    <row r="285" spans="1:8">
      <c r="A285" s="92"/>
      <c r="B285" s="93"/>
      <c r="C285" s="94"/>
      <c r="D285" s="95"/>
      <c r="E285" s="92"/>
      <c r="F285" s="96"/>
      <c r="G285" s="97"/>
      <c r="H285" s="116"/>
    </row>
    <row r="286" spans="1:8">
      <c r="A286" s="92"/>
      <c r="B286" s="93"/>
      <c r="C286" s="94"/>
      <c r="D286" s="95"/>
      <c r="E286" s="92"/>
      <c r="F286" s="96"/>
      <c r="G286" s="97"/>
      <c r="H286" s="116"/>
    </row>
    <row r="287" spans="1:8">
      <c r="A287" s="92"/>
      <c r="B287" s="93"/>
      <c r="C287" s="94"/>
      <c r="D287" s="95"/>
      <c r="E287" s="92"/>
      <c r="F287" s="96"/>
      <c r="G287" s="97"/>
      <c r="H287" s="116"/>
    </row>
    <row r="288" spans="1:8">
      <c r="A288" s="92"/>
      <c r="B288" s="93"/>
      <c r="C288" s="94"/>
      <c r="D288" s="95"/>
      <c r="E288" s="92"/>
      <c r="F288" s="96"/>
      <c r="G288" s="97"/>
      <c r="H288" s="116"/>
    </row>
    <row r="289" spans="1:8">
      <c r="A289" s="92"/>
      <c r="B289" s="93"/>
      <c r="C289" s="94"/>
      <c r="D289" s="95"/>
      <c r="E289" s="92"/>
      <c r="F289" s="96"/>
      <c r="G289" s="97"/>
      <c r="H289" s="116"/>
    </row>
    <row r="290" spans="1:8">
      <c r="A290" s="92"/>
      <c r="B290" s="93"/>
      <c r="C290" s="94"/>
      <c r="D290" s="95"/>
      <c r="E290" s="92"/>
      <c r="F290" s="96"/>
      <c r="G290" s="97"/>
      <c r="H290" s="116"/>
    </row>
    <row r="291" spans="1:8">
      <c r="A291" s="92"/>
      <c r="B291" s="93"/>
      <c r="C291" s="94"/>
      <c r="D291" s="95"/>
      <c r="E291" s="92"/>
      <c r="F291" s="96"/>
      <c r="G291" s="97"/>
      <c r="H291" s="116"/>
    </row>
    <row r="292" spans="1:8">
      <c r="A292" s="92"/>
      <c r="B292" s="93"/>
      <c r="C292" s="94"/>
      <c r="D292" s="95"/>
      <c r="E292" s="92"/>
      <c r="F292" s="96"/>
      <c r="G292" s="97"/>
      <c r="H292" s="116"/>
    </row>
    <row r="293" spans="1:8">
      <c r="A293" s="92"/>
      <c r="B293" s="93"/>
      <c r="C293" s="94"/>
      <c r="D293" s="95"/>
      <c r="E293" s="92"/>
      <c r="F293" s="96"/>
      <c r="G293" s="97"/>
      <c r="H293" s="116"/>
    </row>
    <row r="294" spans="1:8">
      <c r="A294" s="92"/>
      <c r="B294" s="93"/>
      <c r="C294" s="94"/>
      <c r="D294" s="95"/>
      <c r="E294" s="92"/>
      <c r="F294" s="96"/>
      <c r="G294" s="97"/>
      <c r="H294" s="116"/>
    </row>
    <row r="295" spans="1:8">
      <c r="A295" s="92"/>
      <c r="B295" s="93"/>
      <c r="C295" s="94"/>
      <c r="D295" s="95"/>
      <c r="E295" s="92"/>
      <c r="F295" s="96"/>
      <c r="G295" s="97"/>
      <c r="H295" s="116"/>
    </row>
    <row r="296" spans="1:8">
      <c r="A296" s="92"/>
      <c r="B296" s="93"/>
      <c r="C296" s="94"/>
      <c r="D296" s="95"/>
      <c r="E296" s="92"/>
      <c r="F296" s="96"/>
      <c r="G296" s="97"/>
      <c r="H296" s="116"/>
    </row>
    <row r="297" spans="1:8">
      <c r="A297" s="92"/>
      <c r="B297" s="93"/>
      <c r="C297" s="94"/>
      <c r="D297" s="95"/>
      <c r="E297" s="92"/>
      <c r="F297" s="96"/>
      <c r="G297" s="97"/>
      <c r="H297" s="116"/>
    </row>
    <row r="298" spans="1:8">
      <c r="A298" s="92"/>
      <c r="B298" s="93"/>
      <c r="C298" s="94"/>
      <c r="D298" s="95"/>
      <c r="E298" s="92"/>
      <c r="F298" s="96"/>
      <c r="G298" s="97"/>
      <c r="H298" s="116"/>
    </row>
    <row r="299" spans="1:8">
      <c r="A299" s="92"/>
      <c r="B299" s="93"/>
      <c r="C299" s="94"/>
      <c r="D299" s="95"/>
      <c r="E299" s="92"/>
      <c r="F299" s="96"/>
      <c r="G299" s="97"/>
      <c r="H299" s="116"/>
    </row>
    <row r="300" spans="1:8">
      <c r="A300" s="92"/>
      <c r="B300" s="93"/>
      <c r="C300" s="94"/>
      <c r="D300" s="95"/>
      <c r="E300" s="92"/>
      <c r="F300" s="96"/>
      <c r="G300" s="97"/>
      <c r="H300" s="116"/>
    </row>
    <row r="301" spans="1:8">
      <c r="A301" s="92"/>
      <c r="B301" s="93"/>
      <c r="C301" s="94"/>
      <c r="D301" s="95"/>
      <c r="E301" s="92"/>
      <c r="F301" s="96"/>
      <c r="G301" s="97"/>
      <c r="H301" s="116"/>
    </row>
    <row r="302" spans="1:8">
      <c r="A302" s="92"/>
      <c r="B302" s="93"/>
      <c r="C302" s="94"/>
      <c r="D302" s="95"/>
      <c r="E302" s="92"/>
      <c r="F302" s="96"/>
      <c r="G302" s="97"/>
      <c r="H302" s="116"/>
    </row>
    <row r="303" spans="1:8">
      <c r="A303" s="92"/>
      <c r="B303" s="93"/>
      <c r="C303" s="94"/>
      <c r="D303" s="95"/>
      <c r="E303" s="92"/>
      <c r="F303" s="96"/>
      <c r="G303" s="97"/>
      <c r="H303" s="116"/>
    </row>
    <row r="304" spans="1:8">
      <c r="A304" s="92"/>
      <c r="B304" s="93"/>
      <c r="C304" s="94"/>
      <c r="D304" s="95"/>
      <c r="E304" s="92"/>
      <c r="F304" s="96"/>
      <c r="G304" s="97"/>
      <c r="H304" s="116"/>
    </row>
    <row r="305" spans="1:8">
      <c r="A305" s="92"/>
      <c r="B305" s="93"/>
      <c r="C305" s="94"/>
      <c r="D305" s="95"/>
      <c r="E305" s="92"/>
      <c r="F305" s="96"/>
      <c r="G305" s="97"/>
      <c r="H305" s="116"/>
    </row>
    <row r="306" spans="1:8">
      <c r="A306" s="92"/>
      <c r="B306" s="93"/>
      <c r="C306" s="94"/>
      <c r="D306" s="95"/>
      <c r="E306" s="92"/>
      <c r="F306" s="96"/>
      <c r="G306" s="97"/>
      <c r="H306" s="116"/>
    </row>
    <row r="307" spans="1:8">
      <c r="A307" s="92"/>
      <c r="B307" s="93"/>
      <c r="C307" s="94"/>
      <c r="D307" s="95"/>
      <c r="E307" s="92"/>
      <c r="F307" s="96"/>
      <c r="G307" s="97"/>
      <c r="H307" s="116"/>
    </row>
    <row r="308" spans="1:8">
      <c r="A308" s="92"/>
      <c r="B308" s="93"/>
      <c r="C308" s="94"/>
      <c r="D308" s="95"/>
      <c r="E308" s="92"/>
      <c r="F308" s="96"/>
      <c r="G308" s="97"/>
      <c r="H308" s="116"/>
    </row>
    <row r="309" spans="1:8">
      <c r="A309" s="92"/>
      <c r="B309" s="93"/>
      <c r="C309" s="94"/>
      <c r="D309" s="95"/>
      <c r="E309" s="92"/>
      <c r="F309" s="96"/>
      <c r="G309" s="97"/>
      <c r="H309" s="116"/>
    </row>
    <row r="310" spans="1:8">
      <c r="A310" s="92"/>
      <c r="B310" s="93"/>
      <c r="C310" s="94"/>
      <c r="D310" s="95"/>
      <c r="E310" s="92"/>
      <c r="F310" s="96"/>
      <c r="G310" s="97"/>
      <c r="H310" s="116"/>
    </row>
    <row r="311" spans="1:8">
      <c r="A311" s="92"/>
      <c r="B311" s="93"/>
      <c r="C311" s="94"/>
      <c r="D311" s="95"/>
      <c r="E311" s="92"/>
      <c r="F311" s="96"/>
      <c r="G311" s="97"/>
      <c r="H311" s="116"/>
    </row>
    <row r="312" spans="1:8">
      <c r="A312" s="92"/>
      <c r="B312" s="93"/>
      <c r="C312" s="94"/>
      <c r="D312" s="95"/>
      <c r="E312" s="92"/>
      <c r="F312" s="96"/>
      <c r="G312" s="97"/>
      <c r="H312" s="116"/>
    </row>
    <row r="313" spans="1:8">
      <c r="A313" s="92"/>
      <c r="B313" s="93"/>
      <c r="C313" s="94"/>
      <c r="D313" s="95"/>
      <c r="E313" s="92"/>
      <c r="F313" s="96"/>
      <c r="G313" s="97"/>
      <c r="H313" s="116"/>
    </row>
    <row r="314" spans="1:8">
      <c r="A314" s="92"/>
      <c r="B314" s="93"/>
      <c r="C314" s="94"/>
      <c r="D314" s="95"/>
      <c r="E314" s="92"/>
      <c r="F314" s="96"/>
      <c r="G314" s="97"/>
      <c r="H314" s="116"/>
    </row>
    <row r="315" spans="1:8">
      <c r="A315" s="92"/>
      <c r="B315" s="93"/>
      <c r="C315" s="94"/>
      <c r="D315" s="95"/>
      <c r="E315" s="92"/>
      <c r="F315" s="96"/>
      <c r="G315" s="97"/>
      <c r="H315" s="116"/>
    </row>
    <row r="316" spans="1:8">
      <c r="A316" s="92"/>
      <c r="B316" s="93"/>
      <c r="C316" s="94"/>
      <c r="D316" s="95"/>
      <c r="E316" s="92"/>
      <c r="F316" s="96"/>
      <c r="G316" s="97"/>
      <c r="H316" s="116"/>
    </row>
    <row r="317" spans="1:8">
      <c r="A317" s="92"/>
      <c r="B317" s="93"/>
      <c r="C317" s="94"/>
      <c r="D317" s="95"/>
      <c r="E317" s="92"/>
      <c r="F317" s="96"/>
      <c r="G317" s="97"/>
      <c r="H317" s="116"/>
    </row>
    <row r="318" spans="1:8">
      <c r="A318" s="92"/>
      <c r="B318" s="93"/>
      <c r="C318" s="94"/>
      <c r="D318" s="95"/>
      <c r="E318" s="92"/>
      <c r="F318" s="96"/>
      <c r="G318" s="97"/>
      <c r="H318" s="116"/>
    </row>
    <row r="319" spans="1:8">
      <c r="A319" s="92"/>
      <c r="B319" s="93"/>
      <c r="C319" s="94"/>
      <c r="D319" s="95"/>
      <c r="E319" s="92"/>
      <c r="F319" s="96"/>
      <c r="G319" s="97"/>
      <c r="H319" s="116"/>
    </row>
    <row r="320" spans="1:8">
      <c r="A320" s="92"/>
      <c r="B320" s="93"/>
      <c r="C320" s="94"/>
      <c r="D320" s="95"/>
      <c r="E320" s="92"/>
      <c r="F320" s="96"/>
      <c r="G320" s="97"/>
      <c r="H320" s="116"/>
    </row>
    <row r="321" spans="1:8">
      <c r="A321" s="92"/>
      <c r="B321" s="93"/>
      <c r="C321" s="94"/>
      <c r="D321" s="95"/>
      <c r="E321" s="92"/>
      <c r="F321" s="96"/>
      <c r="G321" s="97"/>
      <c r="H321" s="116"/>
    </row>
    <row r="322" spans="1:8">
      <c r="A322" s="92"/>
      <c r="B322" s="93"/>
      <c r="C322" s="94"/>
      <c r="D322" s="95"/>
      <c r="E322" s="92"/>
      <c r="F322" s="96"/>
      <c r="G322" s="97"/>
      <c r="H322" s="116"/>
    </row>
    <row r="323" spans="1:8">
      <c r="A323" s="92"/>
      <c r="B323" s="93"/>
      <c r="C323" s="94"/>
      <c r="D323" s="95"/>
      <c r="E323" s="92"/>
      <c r="F323" s="96"/>
      <c r="G323" s="97"/>
      <c r="H323" s="116"/>
    </row>
    <row r="324" spans="1:8">
      <c r="A324" s="92"/>
      <c r="B324" s="93"/>
      <c r="C324" s="94"/>
      <c r="D324" s="95"/>
      <c r="E324" s="92"/>
      <c r="F324" s="96"/>
      <c r="G324" s="97"/>
      <c r="H324" s="116"/>
    </row>
    <row r="325" spans="1:8">
      <c r="A325" s="92"/>
      <c r="B325" s="93"/>
      <c r="C325" s="94"/>
      <c r="D325" s="95"/>
      <c r="E325" s="92"/>
      <c r="F325" s="96"/>
      <c r="G325" s="97"/>
      <c r="H325" s="116"/>
    </row>
    <row r="326" spans="1:8">
      <c r="A326" s="92"/>
      <c r="B326" s="93"/>
      <c r="C326" s="94"/>
      <c r="D326" s="95"/>
      <c r="E326" s="92"/>
      <c r="F326" s="96"/>
      <c r="G326" s="97"/>
      <c r="H326" s="116"/>
    </row>
    <row r="327" spans="1:8">
      <c r="A327" s="92"/>
      <c r="B327" s="93"/>
      <c r="C327" s="94"/>
      <c r="D327" s="95"/>
      <c r="E327" s="92"/>
      <c r="F327" s="96"/>
      <c r="G327" s="97"/>
      <c r="H327" s="116"/>
    </row>
    <row r="328" spans="1:8">
      <c r="A328" s="92"/>
      <c r="B328" s="93"/>
      <c r="C328" s="94"/>
      <c r="D328" s="95"/>
      <c r="E328" s="92"/>
      <c r="F328" s="96"/>
      <c r="G328" s="97"/>
      <c r="H328" s="116"/>
    </row>
    <row r="329" spans="1:8">
      <c r="A329" s="92"/>
      <c r="B329" s="93"/>
      <c r="C329" s="94"/>
      <c r="D329" s="95"/>
      <c r="E329" s="92"/>
      <c r="F329" s="96"/>
      <c r="G329" s="97"/>
      <c r="H329" s="116"/>
    </row>
    <row r="330" spans="1:8">
      <c r="A330" s="92"/>
      <c r="B330" s="93"/>
      <c r="C330" s="94"/>
      <c r="D330" s="95"/>
      <c r="E330" s="92"/>
      <c r="F330" s="96"/>
      <c r="G330" s="97"/>
      <c r="H330" s="116"/>
    </row>
    <row r="331" spans="1:8">
      <c r="A331" s="92"/>
      <c r="B331" s="93"/>
      <c r="C331" s="94"/>
      <c r="D331" s="95"/>
      <c r="E331" s="92"/>
      <c r="F331" s="96"/>
      <c r="G331" s="97"/>
      <c r="H331" s="116"/>
    </row>
    <row r="332" spans="1:8">
      <c r="A332" s="92"/>
      <c r="B332" s="93"/>
      <c r="C332" s="94"/>
      <c r="D332" s="95"/>
      <c r="E332" s="92"/>
      <c r="F332" s="96"/>
      <c r="G332" s="97"/>
      <c r="H332" s="116"/>
    </row>
    <row r="333" spans="1:8">
      <c r="A333" s="92"/>
      <c r="B333" s="93"/>
      <c r="C333" s="94"/>
      <c r="D333" s="95"/>
      <c r="E333" s="92"/>
      <c r="F333" s="96"/>
      <c r="G333" s="97"/>
      <c r="H333" s="116"/>
    </row>
    <row r="334" spans="1:8">
      <c r="A334" s="92"/>
      <c r="B334" s="93"/>
      <c r="C334" s="94"/>
      <c r="D334" s="95"/>
      <c r="E334" s="92"/>
      <c r="F334" s="96"/>
      <c r="G334" s="97"/>
      <c r="H334" s="116"/>
    </row>
    <row r="335" spans="1:8">
      <c r="A335" s="92"/>
      <c r="B335" s="93"/>
      <c r="C335" s="94"/>
      <c r="D335" s="95"/>
      <c r="E335" s="92"/>
      <c r="F335" s="96"/>
      <c r="G335" s="97"/>
      <c r="H335" s="116"/>
    </row>
    <row r="336" spans="1:8">
      <c r="A336" s="92"/>
      <c r="B336" s="93"/>
      <c r="C336" s="94"/>
      <c r="D336" s="95"/>
      <c r="E336" s="92"/>
      <c r="F336" s="96"/>
      <c r="G336" s="97"/>
      <c r="H336" s="116"/>
    </row>
    <row r="337" spans="1:8">
      <c r="A337" s="92"/>
      <c r="B337" s="93"/>
      <c r="C337" s="94"/>
      <c r="D337" s="95"/>
      <c r="E337" s="92"/>
      <c r="F337" s="96"/>
      <c r="G337" s="97"/>
      <c r="H337" s="116"/>
    </row>
    <row r="338" spans="1:8">
      <c r="A338" s="92"/>
      <c r="B338" s="93"/>
      <c r="C338" s="94"/>
      <c r="D338" s="95"/>
      <c r="E338" s="92"/>
      <c r="F338" s="96"/>
      <c r="G338" s="97"/>
      <c r="H338" s="116"/>
    </row>
    <row r="339" spans="1:8">
      <c r="A339" s="92"/>
      <c r="B339" s="93"/>
      <c r="C339" s="94"/>
      <c r="D339" s="95"/>
      <c r="E339" s="92"/>
      <c r="F339" s="96"/>
      <c r="G339" s="97"/>
      <c r="H339" s="116"/>
    </row>
    <row r="340" spans="1:8">
      <c r="A340" s="92"/>
      <c r="B340" s="93"/>
      <c r="C340" s="94"/>
      <c r="D340" s="95"/>
      <c r="E340" s="92"/>
      <c r="F340" s="96"/>
      <c r="G340" s="97"/>
      <c r="H340" s="116"/>
    </row>
    <row r="341" spans="1:8">
      <c r="A341" s="92"/>
      <c r="B341" s="93"/>
      <c r="C341" s="94"/>
      <c r="D341" s="95"/>
      <c r="E341" s="92"/>
      <c r="F341" s="96"/>
      <c r="G341" s="97"/>
      <c r="H341" s="116"/>
    </row>
    <row r="342" spans="1:8">
      <c r="A342" s="92"/>
      <c r="B342" s="93"/>
      <c r="C342" s="94"/>
      <c r="D342" s="95"/>
      <c r="E342" s="92"/>
      <c r="F342" s="96"/>
      <c r="G342" s="97"/>
      <c r="H342" s="116"/>
    </row>
    <row r="343" spans="1:8">
      <c r="A343" s="92"/>
      <c r="B343" s="93"/>
      <c r="C343" s="94"/>
      <c r="D343" s="95"/>
      <c r="E343" s="92"/>
      <c r="F343" s="96"/>
      <c r="G343" s="97"/>
      <c r="H343" s="116"/>
    </row>
    <row r="344" spans="1:8">
      <c r="A344" s="92"/>
      <c r="B344" s="93"/>
      <c r="C344" s="94"/>
      <c r="D344" s="95"/>
      <c r="E344" s="92"/>
      <c r="F344" s="96"/>
      <c r="G344" s="97"/>
      <c r="H344" s="116"/>
    </row>
    <row r="345" spans="1:8">
      <c r="A345" s="92"/>
      <c r="B345" s="93"/>
      <c r="C345" s="94"/>
      <c r="D345" s="95"/>
      <c r="E345" s="92"/>
      <c r="F345" s="96"/>
      <c r="G345" s="97"/>
      <c r="H345" s="116"/>
    </row>
    <row r="346" spans="1:8">
      <c r="A346" s="92"/>
      <c r="B346" s="93"/>
      <c r="C346" s="94"/>
      <c r="D346" s="95"/>
      <c r="E346" s="92"/>
      <c r="F346" s="96"/>
      <c r="G346" s="97"/>
      <c r="H346" s="116"/>
    </row>
    <row r="347" spans="1:8">
      <c r="A347" s="92"/>
      <c r="B347" s="93"/>
      <c r="C347" s="94"/>
      <c r="D347" s="95"/>
      <c r="E347" s="92"/>
      <c r="F347" s="96"/>
      <c r="G347" s="97"/>
      <c r="H347" s="116"/>
    </row>
  </sheetData>
  <mergeCells count="1">
    <mergeCell ref="A1:H1"/>
  </mergeCells>
  <pageMargins left="0.70866141732283472" right="0.27559055118110237" top="0.74803149606299213" bottom="0.74803149606299213" header="0.31496062992125984" footer="0.31496062992125984"/>
  <pageSetup scale="75" orientation="landscape" horizontalDpi="4294967293" verticalDpi="0" r:id="rId1"/>
  <headerFooter>
    <oddHeader xml:space="preserve">&amp;L
 &amp;C&amp;16Régistre des chèques&amp;18
</oddHeader>
    <oddFooter>&amp;C&amp;P</oddFooter>
  </headerFooter>
</worksheet>
</file>

<file path=xl/worksheets/sheet6.xml><?xml version="1.0" encoding="utf-8"?>
<worksheet xmlns="http://schemas.openxmlformats.org/spreadsheetml/2006/main" xmlns:r="http://schemas.openxmlformats.org/officeDocument/2006/relationships">
  <sheetPr codeName="Feuil6">
    <tabColor rgb="FF002060"/>
  </sheetPr>
  <dimension ref="A1:T347"/>
  <sheetViews>
    <sheetView workbookViewId="0">
      <pane xSplit="8" ySplit="8" topLeftCell="J26" activePane="bottomRight" state="frozenSplit"/>
      <selection pane="topRight"/>
      <selection pane="bottomLeft"/>
      <selection pane="bottomRight" activeCell="D25" sqref="D25"/>
    </sheetView>
  </sheetViews>
  <sheetFormatPr baseColWidth="10" defaultColWidth="11.42578125" defaultRowHeight="18"/>
  <cols>
    <col min="1" max="1" width="12.85546875" style="98" customWidth="1"/>
    <col min="2" max="2" width="14.28515625" style="99" customWidth="1"/>
    <col min="3" max="3" width="60.85546875" style="100" customWidth="1"/>
    <col min="4" max="4" width="17.28515625" style="101" customWidth="1"/>
    <col min="5" max="5" width="3.5703125" style="98" customWidth="1"/>
    <col min="6" max="6" width="17.42578125" style="102" customWidth="1"/>
    <col min="7" max="7" width="17.7109375" style="103" customWidth="1"/>
    <col min="8" max="8" width="24.5703125" style="1" customWidth="1"/>
    <col min="9" max="9" width="11.42578125" style="2" customWidth="1"/>
    <col min="10" max="10" width="11.42578125" style="3" customWidth="1"/>
    <col min="11" max="16384" width="11.42578125" style="3"/>
  </cols>
  <sheetData>
    <row r="1" spans="1:20" ht="36.75" customHeight="1">
      <c r="A1" s="643" t="s">
        <v>10</v>
      </c>
      <c r="B1" s="644"/>
      <c r="C1" s="644"/>
      <c r="D1" s="644"/>
      <c r="E1" s="644"/>
      <c r="F1" s="644"/>
      <c r="G1" s="644"/>
      <c r="H1" s="645"/>
    </row>
    <row r="2" spans="1:20" s="10" customFormat="1" ht="24.95" customHeight="1">
      <c r="A2" s="128" t="s">
        <v>5</v>
      </c>
      <c r="B2" s="129" t="s">
        <v>1</v>
      </c>
      <c r="C2" s="130" t="s">
        <v>0</v>
      </c>
      <c r="D2" s="131" t="s">
        <v>2</v>
      </c>
      <c r="E2" s="135" t="s">
        <v>84</v>
      </c>
      <c r="F2" s="131" t="s">
        <v>3</v>
      </c>
      <c r="G2" s="132" t="s">
        <v>4</v>
      </c>
      <c r="H2" s="133" t="s">
        <v>7</v>
      </c>
      <c r="I2" s="4"/>
      <c r="J2" s="5" t="s">
        <v>85</v>
      </c>
      <c r="K2" s="6" t="s">
        <v>85</v>
      </c>
      <c r="L2" s="7"/>
      <c r="M2" s="8"/>
      <c r="N2" s="9"/>
    </row>
    <row r="3" spans="1:20" s="23" customFormat="1" ht="17.25" hidden="1" customHeight="1">
      <c r="A3" s="11"/>
      <c r="B3" s="12"/>
      <c r="C3" s="13"/>
      <c r="D3" s="15"/>
      <c r="E3" s="14"/>
      <c r="F3" s="15" t="s">
        <v>85</v>
      </c>
      <c r="G3" s="16"/>
      <c r="H3" s="17"/>
      <c r="I3" s="18"/>
      <c r="J3" s="19"/>
      <c r="K3" s="6"/>
      <c r="L3" s="19"/>
      <c r="M3" s="20"/>
      <c r="N3" s="19"/>
      <c r="O3" s="21"/>
      <c r="P3" s="22"/>
      <c r="Q3" s="22"/>
      <c r="R3" s="22"/>
      <c r="S3" s="22"/>
      <c r="T3" s="22"/>
    </row>
    <row r="4" spans="1:20" s="110" customFormat="1" ht="18" customHeight="1">
      <c r="A4" s="24"/>
      <c r="B4" s="25" t="s">
        <v>85</v>
      </c>
      <c r="C4" s="26" t="s">
        <v>6</v>
      </c>
      <c r="D4" s="120">
        <v>0</v>
      </c>
      <c r="E4" s="27" t="s">
        <v>85</v>
      </c>
      <c r="F4" s="28">
        <v>0</v>
      </c>
      <c r="G4" s="29">
        <f>IF(AND(ISBLANK(D4),ISBLANK(F4)),"",G3-D4+F4)</f>
        <v>0</v>
      </c>
      <c r="H4" s="134">
        <f>SUM(D9:D35)</f>
        <v>0</v>
      </c>
      <c r="I4" s="104"/>
      <c r="J4" s="105"/>
      <c r="K4" s="106"/>
      <c r="L4" s="107"/>
      <c r="M4" s="108"/>
      <c r="N4" s="107"/>
      <c r="O4" s="109"/>
    </row>
    <row r="5" spans="1:20" s="110" customFormat="1" ht="18" customHeight="1">
      <c r="A5" s="123"/>
      <c r="B5" s="124">
        <v>41760</v>
      </c>
      <c r="C5" s="75" t="s">
        <v>25</v>
      </c>
      <c r="D5" s="125">
        <v>0</v>
      </c>
      <c r="E5" s="59"/>
      <c r="F5" s="126">
        <v>0</v>
      </c>
      <c r="G5" s="29">
        <f t="shared" ref="G5:G68" si="0">IF(AND(ISBLANK(D5),ISBLANK(F5)),"",G4-D5+F5)</f>
        <v>0</v>
      </c>
      <c r="H5" s="54" t="s">
        <v>9</v>
      </c>
      <c r="I5" s="104"/>
      <c r="J5" s="105"/>
      <c r="K5" s="106"/>
      <c r="L5" s="107"/>
      <c r="M5" s="108"/>
      <c r="N5" s="107"/>
      <c r="O5" s="109"/>
    </row>
    <row r="6" spans="1:20" s="32" customFormat="1" ht="18" customHeight="1">
      <c r="A6" s="38"/>
      <c r="B6" s="39"/>
      <c r="C6" s="40" t="s">
        <v>26</v>
      </c>
      <c r="D6" s="85" t="e">
        <f>#REF!</f>
        <v>#REF!</v>
      </c>
      <c r="E6" s="38" t="s">
        <v>85</v>
      </c>
      <c r="F6" s="85" t="e">
        <f>#REF!</f>
        <v>#REF!</v>
      </c>
      <c r="G6" s="29" t="e">
        <f t="shared" si="0"/>
        <v>#REF!</v>
      </c>
      <c r="H6" s="55">
        <f>1591-H4</f>
        <v>1591</v>
      </c>
      <c r="I6" s="18"/>
      <c r="J6" s="19"/>
      <c r="K6" s="19"/>
      <c r="L6" s="19"/>
      <c r="M6" s="30"/>
      <c r="N6" s="31"/>
    </row>
    <row r="7" spans="1:20" s="32" customFormat="1">
      <c r="A7" s="111" t="s">
        <v>85</v>
      </c>
      <c r="B7" s="112" t="s">
        <v>85</v>
      </c>
      <c r="C7" s="113" t="s">
        <v>20</v>
      </c>
      <c r="D7" s="114" t="e">
        <f>#REF!</f>
        <v>#REF!</v>
      </c>
      <c r="E7" s="115" t="s">
        <v>85</v>
      </c>
      <c r="F7" s="114" t="e">
        <f>#REF!</f>
        <v>#REF!</v>
      </c>
      <c r="G7" s="29" t="e">
        <f t="shared" si="0"/>
        <v>#REF!</v>
      </c>
      <c r="H7" s="57" t="s">
        <v>8</v>
      </c>
      <c r="I7" s="18"/>
      <c r="J7" s="19"/>
      <c r="K7" s="37"/>
      <c r="L7" s="37"/>
      <c r="M7" s="30"/>
    </row>
    <row r="8" spans="1:20" s="32" customFormat="1">
      <c r="A8" s="117"/>
      <c r="B8" s="118"/>
      <c r="C8" s="119" t="s">
        <v>22</v>
      </c>
      <c r="D8" s="121">
        <f>'MAI Épargne'!F141</f>
        <v>0</v>
      </c>
      <c r="E8" s="33" t="s">
        <v>85</v>
      </c>
      <c r="F8" s="121">
        <f>'MAI Épargne'!D141</f>
        <v>0</v>
      </c>
      <c r="G8" s="29" t="e">
        <f t="shared" si="0"/>
        <v>#REF!</v>
      </c>
      <c r="H8" s="58" t="e">
        <f>SUMPRODUCT((($E4:$E140="X")+($E4:$E140="C")+($E4:$E140="S")+($E4:$E140="CE")+($E4:$E140="E"))*(($F4:$F140)-($D4:$D140)))</f>
        <v>#REF!</v>
      </c>
      <c r="I8" s="18"/>
      <c r="J8" s="19"/>
      <c r="K8" s="37"/>
      <c r="L8" s="37"/>
      <c r="M8" s="30"/>
    </row>
    <row r="9" spans="1:20" s="32" customFormat="1">
      <c r="A9" s="47"/>
      <c r="B9" s="48">
        <v>41760</v>
      </c>
      <c r="C9" s="49" t="s">
        <v>62</v>
      </c>
      <c r="D9" s="50">
        <v>0</v>
      </c>
      <c r="E9" s="47" t="s">
        <v>85</v>
      </c>
      <c r="F9" s="52">
        <v>0</v>
      </c>
      <c r="G9" s="29" t="e">
        <f t="shared" si="0"/>
        <v>#REF!</v>
      </c>
      <c r="H9" s="152"/>
      <c r="I9" s="18"/>
      <c r="J9" s="19"/>
      <c r="K9" s="37"/>
      <c r="L9" s="37"/>
      <c r="M9" s="30"/>
    </row>
    <row r="10" spans="1:20" s="32" customFormat="1">
      <c r="A10" s="47"/>
      <c r="B10" s="48">
        <v>41760</v>
      </c>
      <c r="C10" s="49" t="s">
        <v>63</v>
      </c>
      <c r="D10" s="50">
        <v>0</v>
      </c>
      <c r="E10" s="47" t="s">
        <v>85</v>
      </c>
      <c r="F10" s="51">
        <v>0</v>
      </c>
      <c r="G10" s="29" t="e">
        <f t="shared" si="0"/>
        <v>#REF!</v>
      </c>
      <c r="H10" s="6" t="s">
        <v>85</v>
      </c>
      <c r="I10" s="18"/>
      <c r="J10" s="19"/>
      <c r="K10" s="37"/>
      <c r="L10" s="37"/>
      <c r="M10" s="30"/>
    </row>
    <row r="11" spans="1:20" s="32" customFormat="1">
      <c r="A11" s="47"/>
      <c r="B11" s="48">
        <v>41762</v>
      </c>
      <c r="C11" s="49" t="s">
        <v>64</v>
      </c>
      <c r="D11" s="50">
        <v>0</v>
      </c>
      <c r="E11" s="47" t="s">
        <v>85</v>
      </c>
      <c r="F11" s="52">
        <v>0</v>
      </c>
      <c r="G11" s="29" t="e">
        <f t="shared" si="0"/>
        <v>#REF!</v>
      </c>
      <c r="H11" s="153" t="s">
        <v>85</v>
      </c>
      <c r="I11" s="18"/>
      <c r="J11" s="19"/>
      <c r="K11" s="37"/>
      <c r="L11" s="37"/>
      <c r="M11" s="30"/>
    </row>
    <row r="12" spans="1:20" s="32" customFormat="1">
      <c r="A12" s="47"/>
      <c r="B12" s="48">
        <v>41763</v>
      </c>
      <c r="C12" s="49" t="s">
        <v>65</v>
      </c>
      <c r="D12" s="50">
        <v>0</v>
      </c>
      <c r="E12" s="47" t="s">
        <v>85</v>
      </c>
      <c r="F12" s="52">
        <v>0</v>
      </c>
      <c r="G12" s="29" t="e">
        <f t="shared" si="0"/>
        <v>#REF!</v>
      </c>
      <c r="H12" s="153" t="s">
        <v>85</v>
      </c>
      <c r="I12" s="18"/>
      <c r="J12" s="19"/>
      <c r="K12" s="37"/>
      <c r="L12" s="37"/>
      <c r="M12" s="30"/>
    </row>
    <row r="13" spans="1:20" s="32" customFormat="1">
      <c r="A13" s="47"/>
      <c r="B13" s="48">
        <v>41774</v>
      </c>
      <c r="C13" s="49" t="s">
        <v>66</v>
      </c>
      <c r="D13" s="50">
        <v>0</v>
      </c>
      <c r="E13" s="47" t="s">
        <v>85</v>
      </c>
      <c r="F13" s="52">
        <v>0</v>
      </c>
      <c r="G13" s="29" t="e">
        <f t="shared" si="0"/>
        <v>#REF!</v>
      </c>
      <c r="H13" s="153" t="s">
        <v>85</v>
      </c>
      <c r="I13" s="18"/>
      <c r="J13" s="19"/>
      <c r="K13" s="37"/>
      <c r="L13" s="37"/>
      <c r="M13" s="30"/>
    </row>
    <row r="14" spans="1:20" s="32" customFormat="1">
      <c r="A14" s="47"/>
      <c r="B14" s="48">
        <v>41760</v>
      </c>
      <c r="C14" s="49" t="s">
        <v>67</v>
      </c>
      <c r="D14" s="50">
        <v>0</v>
      </c>
      <c r="E14" s="47" t="s">
        <v>85</v>
      </c>
      <c r="F14" s="52">
        <v>0</v>
      </c>
      <c r="G14" s="29" t="e">
        <f t="shared" si="0"/>
        <v>#REF!</v>
      </c>
      <c r="H14" s="153" t="s">
        <v>85</v>
      </c>
      <c r="I14" s="18"/>
      <c r="J14" s="19"/>
      <c r="K14" s="37"/>
      <c r="L14" s="37"/>
      <c r="M14" s="30"/>
    </row>
    <row r="15" spans="1:20" s="32" customFormat="1">
      <c r="A15" s="47"/>
      <c r="B15" s="48" t="s">
        <v>85</v>
      </c>
      <c r="C15" s="49" t="s">
        <v>68</v>
      </c>
      <c r="D15" s="50">
        <v>0</v>
      </c>
      <c r="E15" s="47" t="s">
        <v>85</v>
      </c>
      <c r="F15" s="52">
        <v>0</v>
      </c>
      <c r="G15" s="29" t="e">
        <f t="shared" si="0"/>
        <v>#REF!</v>
      </c>
      <c r="H15" s="153" t="s">
        <v>85</v>
      </c>
      <c r="I15" s="18"/>
      <c r="J15" s="19"/>
      <c r="K15" s="37"/>
      <c r="L15" s="37"/>
      <c r="M15" s="30"/>
    </row>
    <row r="16" spans="1:20" s="32" customFormat="1">
      <c r="A16" s="47"/>
      <c r="B16" s="48">
        <v>41760</v>
      </c>
      <c r="C16" s="49" t="s">
        <v>69</v>
      </c>
      <c r="D16" s="50">
        <v>0</v>
      </c>
      <c r="E16" s="47" t="s">
        <v>85</v>
      </c>
      <c r="F16" s="52">
        <v>0</v>
      </c>
      <c r="G16" s="29" t="e">
        <f t="shared" si="0"/>
        <v>#REF!</v>
      </c>
      <c r="H16" s="153" t="s">
        <v>85</v>
      </c>
      <c r="I16" s="18"/>
      <c r="J16" s="19"/>
      <c r="K16" s="37"/>
      <c r="L16" s="37"/>
      <c r="M16" s="30"/>
    </row>
    <row r="17" spans="1:13" s="32" customFormat="1">
      <c r="A17" s="47"/>
      <c r="B17" s="48">
        <v>41774</v>
      </c>
      <c r="C17" s="49" t="s">
        <v>69</v>
      </c>
      <c r="D17" s="50">
        <v>0</v>
      </c>
      <c r="E17" s="47" t="s">
        <v>85</v>
      </c>
      <c r="F17" s="52">
        <v>0</v>
      </c>
      <c r="G17" s="29" t="e">
        <f t="shared" si="0"/>
        <v>#REF!</v>
      </c>
      <c r="H17" s="165" t="s">
        <v>85</v>
      </c>
      <c r="I17" s="18"/>
      <c r="J17" s="19"/>
      <c r="K17" s="37"/>
      <c r="L17" s="37"/>
      <c r="M17" s="30"/>
    </row>
    <row r="18" spans="1:13" s="32" customFormat="1">
      <c r="A18" s="47"/>
      <c r="B18" s="48" t="s">
        <v>85</v>
      </c>
      <c r="C18" s="49" t="s">
        <v>70</v>
      </c>
      <c r="D18" s="50">
        <v>0</v>
      </c>
      <c r="E18" s="47" t="s">
        <v>85</v>
      </c>
      <c r="F18" s="52">
        <v>0</v>
      </c>
      <c r="G18" s="29" t="e">
        <f t="shared" si="0"/>
        <v>#REF!</v>
      </c>
      <c r="H18" s="163" t="s">
        <v>85</v>
      </c>
      <c r="I18" s="18"/>
      <c r="J18" s="19"/>
      <c r="K18" s="37"/>
      <c r="L18" s="37"/>
      <c r="M18" s="30"/>
    </row>
    <row r="19" spans="1:13" s="32" customFormat="1">
      <c r="A19" s="47"/>
      <c r="B19" s="48" t="s">
        <v>85</v>
      </c>
      <c r="C19" s="49" t="s">
        <v>71</v>
      </c>
      <c r="D19" s="53">
        <v>0</v>
      </c>
      <c r="E19" s="47" t="s">
        <v>85</v>
      </c>
      <c r="F19" s="52">
        <v>0</v>
      </c>
      <c r="G19" s="29" t="e">
        <f t="shared" si="0"/>
        <v>#REF!</v>
      </c>
      <c r="H19" s="164" t="s">
        <v>85</v>
      </c>
      <c r="I19" s="18"/>
      <c r="J19" s="19"/>
      <c r="K19" s="37"/>
      <c r="L19" s="37"/>
      <c r="M19" s="30"/>
    </row>
    <row r="20" spans="1:13" s="32" customFormat="1">
      <c r="A20" s="47"/>
      <c r="B20" s="48" t="s">
        <v>85</v>
      </c>
      <c r="C20" s="49" t="s">
        <v>72</v>
      </c>
      <c r="D20" s="50">
        <v>0</v>
      </c>
      <c r="E20" s="47" t="s">
        <v>85</v>
      </c>
      <c r="F20" s="52">
        <v>0</v>
      </c>
      <c r="G20" s="29" t="e">
        <f t="shared" si="0"/>
        <v>#REF!</v>
      </c>
      <c r="H20" s="164"/>
      <c r="I20" s="18"/>
      <c r="J20" s="19"/>
      <c r="K20" s="37"/>
      <c r="L20" s="37"/>
      <c r="M20" s="30"/>
    </row>
    <row r="21" spans="1:13" s="32" customFormat="1">
      <c r="A21" s="47"/>
      <c r="B21" s="48" t="s">
        <v>85</v>
      </c>
      <c r="C21" s="49" t="s">
        <v>73</v>
      </c>
      <c r="D21" s="53">
        <v>0</v>
      </c>
      <c r="E21" s="47" t="s">
        <v>85</v>
      </c>
      <c r="F21" s="52">
        <v>0</v>
      </c>
      <c r="G21" s="29" t="e">
        <f t="shared" si="0"/>
        <v>#REF!</v>
      </c>
      <c r="H21" s="163" t="s">
        <v>85</v>
      </c>
      <c r="I21" s="18"/>
      <c r="J21" s="19"/>
      <c r="K21" s="37"/>
      <c r="L21" s="37"/>
      <c r="M21" s="30"/>
    </row>
    <row r="22" spans="1:13" s="32" customFormat="1">
      <c r="A22" s="47"/>
      <c r="B22" s="48" t="s">
        <v>85</v>
      </c>
      <c r="C22" s="49" t="s">
        <v>74</v>
      </c>
      <c r="D22" s="50">
        <v>0</v>
      </c>
      <c r="E22" s="47" t="s">
        <v>85</v>
      </c>
      <c r="F22" s="52">
        <v>0</v>
      </c>
      <c r="G22" s="29" t="e">
        <f t="shared" si="0"/>
        <v>#REF!</v>
      </c>
      <c r="H22" s="163"/>
      <c r="I22" s="18"/>
      <c r="J22" s="19"/>
      <c r="K22" s="37"/>
      <c r="L22" s="37"/>
      <c r="M22" s="30"/>
    </row>
    <row r="23" spans="1:13" s="32" customFormat="1">
      <c r="A23" s="47"/>
      <c r="B23" s="48" t="s">
        <v>85</v>
      </c>
      <c r="C23" s="49" t="s">
        <v>75</v>
      </c>
      <c r="D23" s="53">
        <v>0</v>
      </c>
      <c r="E23" s="47" t="s">
        <v>85</v>
      </c>
      <c r="F23" s="52">
        <v>0</v>
      </c>
      <c r="G23" s="29" t="e">
        <f t="shared" si="0"/>
        <v>#REF!</v>
      </c>
      <c r="H23" s="163"/>
      <c r="I23" s="18"/>
      <c r="J23" s="19"/>
      <c r="K23" s="37"/>
      <c r="L23" s="37"/>
      <c r="M23" s="30"/>
    </row>
    <row r="24" spans="1:13" s="32" customFormat="1">
      <c r="A24" s="47"/>
      <c r="B24" s="48" t="s">
        <v>85</v>
      </c>
      <c r="C24" s="49" t="s">
        <v>76</v>
      </c>
      <c r="D24" s="50">
        <v>0</v>
      </c>
      <c r="E24" s="47" t="s">
        <v>85</v>
      </c>
      <c r="F24" s="52">
        <v>0</v>
      </c>
      <c r="G24" s="29" t="e">
        <f t="shared" si="0"/>
        <v>#REF!</v>
      </c>
      <c r="H24" s="163"/>
      <c r="I24" s="18"/>
      <c r="J24" s="19"/>
      <c r="K24" s="37"/>
      <c r="L24" s="37"/>
      <c r="M24" s="30"/>
    </row>
    <row r="25" spans="1:13" s="32" customFormat="1">
      <c r="A25" s="47"/>
      <c r="B25" s="48" t="s">
        <v>85</v>
      </c>
      <c r="C25" s="49" t="s">
        <v>77</v>
      </c>
      <c r="D25" s="53">
        <v>0</v>
      </c>
      <c r="E25" s="47" t="s">
        <v>85</v>
      </c>
      <c r="F25" s="52">
        <v>0</v>
      </c>
      <c r="G25" s="29" t="e">
        <f t="shared" si="0"/>
        <v>#REF!</v>
      </c>
      <c r="H25" s="163"/>
      <c r="I25" s="18"/>
      <c r="J25" s="19"/>
      <c r="K25" s="37"/>
      <c r="L25" s="37"/>
      <c r="M25" s="30"/>
    </row>
    <row r="26" spans="1:13" s="32" customFormat="1">
      <c r="A26" s="47"/>
      <c r="B26" s="48" t="s">
        <v>85</v>
      </c>
      <c r="C26" s="49" t="s">
        <v>78</v>
      </c>
      <c r="D26" s="50">
        <v>0</v>
      </c>
      <c r="E26" s="47" t="s">
        <v>85</v>
      </c>
      <c r="F26" s="52">
        <v>0</v>
      </c>
      <c r="G26" s="29" t="e">
        <f t="shared" si="0"/>
        <v>#REF!</v>
      </c>
      <c r="H26" s="163"/>
      <c r="I26" s="18"/>
      <c r="J26" s="19"/>
      <c r="K26" s="37"/>
      <c r="L26" s="37"/>
      <c r="M26" s="30"/>
    </row>
    <row r="27" spans="1:13" s="32" customFormat="1">
      <c r="A27" s="47"/>
      <c r="B27" s="48" t="s">
        <v>85</v>
      </c>
      <c r="C27" s="49" t="s">
        <v>79</v>
      </c>
      <c r="D27" s="53">
        <v>0</v>
      </c>
      <c r="E27" s="47" t="s">
        <v>85</v>
      </c>
      <c r="F27" s="52">
        <v>0</v>
      </c>
      <c r="G27" s="29" t="e">
        <f t="shared" si="0"/>
        <v>#REF!</v>
      </c>
      <c r="H27" s="163"/>
      <c r="I27" s="18"/>
      <c r="J27" s="19"/>
      <c r="K27" s="37"/>
      <c r="L27" s="37"/>
      <c r="M27" s="30"/>
    </row>
    <row r="28" spans="1:13" s="32" customFormat="1">
      <c r="A28" s="47"/>
      <c r="B28" s="48" t="s">
        <v>85</v>
      </c>
      <c r="C28" s="49" t="s">
        <v>80</v>
      </c>
      <c r="D28" s="53">
        <v>0</v>
      </c>
      <c r="E28" s="47" t="s">
        <v>85</v>
      </c>
      <c r="F28" s="52">
        <v>0</v>
      </c>
      <c r="G28" s="29" t="e">
        <f t="shared" si="0"/>
        <v>#REF!</v>
      </c>
      <c r="H28" s="163"/>
      <c r="I28" s="18"/>
      <c r="J28" s="19"/>
      <c r="K28" s="37"/>
      <c r="L28" s="37"/>
      <c r="M28" s="30"/>
    </row>
    <row r="29" spans="1:13" s="32" customFormat="1">
      <c r="A29" s="47"/>
      <c r="B29" s="48" t="s">
        <v>85</v>
      </c>
      <c r="C29" s="49" t="s">
        <v>81</v>
      </c>
      <c r="D29" s="53">
        <v>0</v>
      </c>
      <c r="E29" s="47" t="s">
        <v>85</v>
      </c>
      <c r="F29" s="52">
        <v>0</v>
      </c>
      <c r="G29" s="29" t="e">
        <f t="shared" si="0"/>
        <v>#REF!</v>
      </c>
      <c r="H29" s="163"/>
      <c r="I29" s="18"/>
      <c r="J29" s="19"/>
      <c r="K29" s="37"/>
      <c r="L29" s="37"/>
      <c r="M29" s="30"/>
    </row>
    <row r="30" spans="1:13" s="32" customFormat="1">
      <c r="A30" s="47"/>
      <c r="B30" s="48" t="s">
        <v>85</v>
      </c>
      <c r="C30" s="49" t="s">
        <v>44</v>
      </c>
      <c r="D30" s="53">
        <v>0</v>
      </c>
      <c r="E30" s="47" t="s">
        <v>85</v>
      </c>
      <c r="F30" s="52">
        <v>0</v>
      </c>
      <c r="G30" s="29" t="e">
        <f t="shared" si="0"/>
        <v>#REF!</v>
      </c>
      <c r="H30" s="163"/>
      <c r="I30" s="18"/>
      <c r="J30" s="19"/>
      <c r="K30" s="37"/>
      <c r="L30" s="37"/>
      <c r="M30" s="30"/>
    </row>
    <row r="31" spans="1:13" s="32" customFormat="1">
      <c r="A31" s="47"/>
      <c r="B31" s="48" t="s">
        <v>85</v>
      </c>
      <c r="C31" s="49" t="s">
        <v>45</v>
      </c>
      <c r="D31" s="53">
        <v>0</v>
      </c>
      <c r="E31" s="47" t="s">
        <v>85</v>
      </c>
      <c r="F31" s="52">
        <v>0</v>
      </c>
      <c r="G31" s="29" t="e">
        <f t="shared" si="0"/>
        <v>#REF!</v>
      </c>
      <c r="H31" s="163"/>
      <c r="I31" s="18"/>
      <c r="J31" s="18" t="s">
        <v>85</v>
      </c>
      <c r="K31" s="6" t="s">
        <v>85</v>
      </c>
      <c r="L31" s="18" t="s">
        <v>85</v>
      </c>
      <c r="M31" s="30"/>
    </row>
    <row r="32" spans="1:13" s="32" customFormat="1">
      <c r="A32" s="47"/>
      <c r="B32" s="48" t="s">
        <v>85</v>
      </c>
      <c r="C32" s="49" t="s">
        <v>46</v>
      </c>
      <c r="D32" s="53">
        <v>0</v>
      </c>
      <c r="E32" s="47" t="s">
        <v>85</v>
      </c>
      <c r="F32" s="52">
        <v>0</v>
      </c>
      <c r="G32" s="29" t="e">
        <f t="shared" si="0"/>
        <v>#REF!</v>
      </c>
      <c r="H32" s="163"/>
      <c r="I32" s="18"/>
      <c r="J32" s="18"/>
      <c r="K32" s="18"/>
      <c r="L32" s="18"/>
      <c r="M32" s="30"/>
    </row>
    <row r="33" spans="1:14" s="32" customFormat="1">
      <c r="A33" s="47"/>
      <c r="B33" s="48" t="s">
        <v>85</v>
      </c>
      <c r="C33" s="49" t="s">
        <v>47</v>
      </c>
      <c r="D33" s="53">
        <v>0</v>
      </c>
      <c r="E33" s="47" t="s">
        <v>85</v>
      </c>
      <c r="F33" s="52">
        <v>0</v>
      </c>
      <c r="G33" s="29" t="e">
        <f t="shared" si="0"/>
        <v>#REF!</v>
      </c>
      <c r="H33" s="163"/>
      <c r="I33" s="18"/>
      <c r="J33" s="56"/>
      <c r="K33" s="18"/>
      <c r="L33" s="18"/>
      <c r="M33" s="30"/>
    </row>
    <row r="34" spans="1:14" s="32" customFormat="1">
      <c r="A34" s="47"/>
      <c r="B34" s="48" t="s">
        <v>85</v>
      </c>
      <c r="C34" s="49" t="s">
        <v>85</v>
      </c>
      <c r="D34" s="53">
        <v>0</v>
      </c>
      <c r="E34" s="47" t="s">
        <v>85</v>
      </c>
      <c r="F34" s="52">
        <v>0</v>
      </c>
      <c r="G34" s="29" t="e">
        <f t="shared" si="0"/>
        <v>#REF!</v>
      </c>
      <c r="H34" s="163"/>
      <c r="I34" s="56"/>
      <c r="J34" s="56" t="s">
        <v>85</v>
      </c>
      <c r="K34" s="56" t="s">
        <v>85</v>
      </c>
      <c r="L34" s="37"/>
      <c r="M34" s="30"/>
    </row>
    <row r="35" spans="1:14" s="32" customFormat="1">
      <c r="A35" s="47"/>
      <c r="B35" s="48" t="s">
        <v>85</v>
      </c>
      <c r="C35" s="49" t="s">
        <v>85</v>
      </c>
      <c r="D35" s="53">
        <v>0</v>
      </c>
      <c r="E35" s="47" t="s">
        <v>85</v>
      </c>
      <c r="F35" s="52">
        <v>0</v>
      </c>
      <c r="G35" s="29" t="e">
        <f t="shared" si="0"/>
        <v>#REF!</v>
      </c>
      <c r="H35" s="163"/>
      <c r="I35" s="56"/>
      <c r="J35" s="37"/>
      <c r="K35" s="37"/>
      <c r="L35" s="37"/>
      <c r="M35" s="30"/>
    </row>
    <row r="36" spans="1:14" s="32" customFormat="1">
      <c r="A36" s="59"/>
      <c r="B36" s="60">
        <v>41787</v>
      </c>
      <c r="C36" s="61" t="s">
        <v>55</v>
      </c>
      <c r="D36" s="62">
        <v>0</v>
      </c>
      <c r="E36" s="59" t="s">
        <v>49</v>
      </c>
      <c r="F36" s="63">
        <v>251</v>
      </c>
      <c r="G36" s="29" t="e">
        <f t="shared" si="0"/>
        <v>#REF!</v>
      </c>
      <c r="H36" s="153"/>
      <c r="I36" s="56"/>
      <c r="J36" s="37"/>
      <c r="K36" s="37"/>
      <c r="L36" s="37"/>
      <c r="M36" s="30"/>
    </row>
    <row r="37" spans="1:14" s="32" customFormat="1">
      <c r="A37" s="64" t="s">
        <v>85</v>
      </c>
      <c r="B37" s="65">
        <v>41789</v>
      </c>
      <c r="C37" s="66" t="s">
        <v>56</v>
      </c>
      <c r="D37" s="67">
        <v>0</v>
      </c>
      <c r="E37" s="64" t="s">
        <v>50</v>
      </c>
      <c r="F37" s="68">
        <v>1280</v>
      </c>
      <c r="G37" s="29" t="e">
        <f t="shared" si="0"/>
        <v>#REF!</v>
      </c>
      <c r="H37" s="153"/>
      <c r="I37" s="56"/>
      <c r="J37" s="37"/>
      <c r="K37" s="37"/>
      <c r="L37" s="37"/>
      <c r="M37" s="70"/>
    </row>
    <row r="38" spans="1:14" s="32" customFormat="1">
      <c r="A38" s="59" t="s">
        <v>85</v>
      </c>
      <c r="B38" s="60">
        <v>41789</v>
      </c>
      <c r="C38" s="61" t="s">
        <v>51</v>
      </c>
      <c r="D38" s="71">
        <v>1200</v>
      </c>
      <c r="E38" s="59" t="s">
        <v>53</v>
      </c>
      <c r="F38" s="72">
        <v>0</v>
      </c>
      <c r="G38" s="29" t="e">
        <f t="shared" si="0"/>
        <v>#REF!</v>
      </c>
      <c r="H38" s="153"/>
      <c r="I38" s="56"/>
      <c r="J38" s="37"/>
      <c r="K38" s="37"/>
      <c r="L38" s="37"/>
      <c r="M38" s="37"/>
      <c r="N38" s="30"/>
    </row>
    <row r="39" spans="1:14" s="32" customFormat="1">
      <c r="A39" s="64"/>
      <c r="B39" s="65">
        <v>41789</v>
      </c>
      <c r="C39" s="66" t="s">
        <v>57</v>
      </c>
      <c r="D39" s="73">
        <v>0</v>
      </c>
      <c r="E39" s="64" t="s">
        <v>49</v>
      </c>
      <c r="F39" s="68">
        <v>50</v>
      </c>
      <c r="G39" s="29" t="e">
        <f t="shared" si="0"/>
        <v>#REF!</v>
      </c>
      <c r="H39" s="153" t="s">
        <v>85</v>
      </c>
      <c r="I39" s="56"/>
      <c r="J39" s="37"/>
      <c r="K39" s="37"/>
      <c r="L39" s="37"/>
      <c r="M39" s="37"/>
      <c r="N39" s="30"/>
    </row>
    <row r="40" spans="1:14" s="32" customFormat="1">
      <c r="A40" s="59"/>
      <c r="B40" s="60">
        <v>41790</v>
      </c>
      <c r="C40" s="61" t="s">
        <v>52</v>
      </c>
      <c r="D40" s="71">
        <v>0</v>
      </c>
      <c r="E40" s="59" t="s">
        <v>49</v>
      </c>
      <c r="F40" s="63">
        <v>0.01</v>
      </c>
      <c r="G40" s="29" t="e">
        <f t="shared" si="0"/>
        <v>#REF!</v>
      </c>
      <c r="H40" s="18" t="s">
        <v>85</v>
      </c>
      <c r="I40" s="56"/>
      <c r="J40" s="37"/>
      <c r="K40" s="37"/>
      <c r="L40" s="37"/>
      <c r="M40" s="37"/>
      <c r="N40" s="30"/>
    </row>
    <row r="41" spans="1:14" s="32" customFormat="1">
      <c r="A41" s="64"/>
      <c r="B41" s="65" t="s">
        <v>85</v>
      </c>
      <c r="C41" s="66" t="s">
        <v>85</v>
      </c>
      <c r="D41" s="73">
        <v>0</v>
      </c>
      <c r="E41" s="64" t="s">
        <v>85</v>
      </c>
      <c r="F41" s="68">
        <v>0</v>
      </c>
      <c r="G41" s="29" t="e">
        <f t="shared" si="0"/>
        <v>#REF!</v>
      </c>
      <c r="H41" s="153"/>
      <c r="I41" s="56"/>
      <c r="J41" s="37"/>
      <c r="K41" s="37"/>
      <c r="L41" s="37"/>
      <c r="M41" s="37"/>
      <c r="N41" s="30"/>
    </row>
    <row r="42" spans="1:14" s="32" customFormat="1">
      <c r="A42" s="59"/>
      <c r="B42" s="74" t="s">
        <v>85</v>
      </c>
      <c r="C42" s="75" t="s">
        <v>85</v>
      </c>
      <c r="D42" s="71">
        <v>0</v>
      </c>
      <c r="E42" s="59" t="s">
        <v>85</v>
      </c>
      <c r="F42" s="63">
        <v>0</v>
      </c>
      <c r="G42" s="29" t="e">
        <f t="shared" si="0"/>
        <v>#REF!</v>
      </c>
      <c r="H42" s="153"/>
      <c r="I42" s="56"/>
      <c r="J42" s="37"/>
      <c r="K42" s="37"/>
      <c r="L42" s="37"/>
      <c r="M42" s="37"/>
      <c r="N42" s="30"/>
    </row>
    <row r="43" spans="1:14" s="32" customFormat="1">
      <c r="A43" s="64"/>
      <c r="B43" s="76" t="s">
        <v>85</v>
      </c>
      <c r="C43" s="66" t="s">
        <v>85</v>
      </c>
      <c r="D43" s="73">
        <v>0</v>
      </c>
      <c r="E43" s="64" t="s">
        <v>85</v>
      </c>
      <c r="F43" s="68">
        <v>0</v>
      </c>
      <c r="G43" s="29" t="e">
        <f t="shared" si="0"/>
        <v>#REF!</v>
      </c>
      <c r="H43" s="153"/>
      <c r="I43" s="56"/>
      <c r="J43" s="37"/>
      <c r="K43" s="37"/>
      <c r="L43" s="37"/>
      <c r="M43" s="37"/>
      <c r="N43" s="30"/>
    </row>
    <row r="44" spans="1:14" s="32" customFormat="1">
      <c r="A44" s="59"/>
      <c r="B44" s="74" t="s">
        <v>85</v>
      </c>
      <c r="C44" s="77" t="s">
        <v>85</v>
      </c>
      <c r="D44" s="71">
        <v>0</v>
      </c>
      <c r="E44" s="59" t="s">
        <v>85</v>
      </c>
      <c r="F44" s="63">
        <v>0</v>
      </c>
      <c r="G44" s="29" t="e">
        <f t="shared" si="0"/>
        <v>#REF!</v>
      </c>
      <c r="H44" s="153"/>
      <c r="I44" s="56"/>
      <c r="J44" s="37"/>
      <c r="K44" s="37"/>
      <c r="L44" s="37"/>
      <c r="M44" s="37"/>
      <c r="N44" s="30"/>
    </row>
    <row r="45" spans="1:14" s="32" customFormat="1">
      <c r="A45" s="64"/>
      <c r="B45" s="76" t="s">
        <v>85</v>
      </c>
      <c r="C45" s="66" t="s">
        <v>85</v>
      </c>
      <c r="D45" s="73">
        <v>0</v>
      </c>
      <c r="E45" s="64" t="s">
        <v>85</v>
      </c>
      <c r="F45" s="68">
        <v>0</v>
      </c>
      <c r="G45" s="29" t="e">
        <f t="shared" si="0"/>
        <v>#REF!</v>
      </c>
      <c r="H45" s="153"/>
      <c r="I45" s="56"/>
      <c r="J45" s="37"/>
      <c r="K45" s="37"/>
      <c r="L45" s="37"/>
      <c r="M45" s="37"/>
      <c r="N45" s="30"/>
    </row>
    <row r="46" spans="1:14" s="32" customFormat="1">
      <c r="A46" s="59"/>
      <c r="B46" s="74" t="s">
        <v>85</v>
      </c>
      <c r="C46" s="61" t="s">
        <v>85</v>
      </c>
      <c r="D46" s="71">
        <v>0</v>
      </c>
      <c r="E46" s="59" t="s">
        <v>85</v>
      </c>
      <c r="F46" s="63">
        <v>0</v>
      </c>
      <c r="G46" s="29" t="e">
        <f t="shared" si="0"/>
        <v>#REF!</v>
      </c>
      <c r="H46" s="153"/>
      <c r="I46" s="56"/>
      <c r="J46" s="37"/>
      <c r="K46" s="37"/>
      <c r="L46" s="37"/>
      <c r="M46" s="37"/>
      <c r="N46" s="30"/>
    </row>
    <row r="47" spans="1:14" s="32" customFormat="1">
      <c r="A47" s="64"/>
      <c r="B47" s="76" t="s">
        <v>85</v>
      </c>
      <c r="C47" s="66" t="s">
        <v>85</v>
      </c>
      <c r="D47" s="73">
        <v>0</v>
      </c>
      <c r="E47" s="64" t="s">
        <v>85</v>
      </c>
      <c r="F47" s="68">
        <v>0</v>
      </c>
      <c r="G47" s="29" t="e">
        <f t="shared" si="0"/>
        <v>#REF!</v>
      </c>
      <c r="H47" s="153"/>
      <c r="I47" s="56"/>
      <c r="J47" s="37"/>
      <c r="K47" s="37"/>
      <c r="L47" s="37"/>
      <c r="M47" s="37"/>
      <c r="N47" s="30"/>
    </row>
    <row r="48" spans="1:14" s="32" customFormat="1">
      <c r="A48" s="59"/>
      <c r="B48" s="74" t="s">
        <v>85</v>
      </c>
      <c r="C48" s="61" t="s">
        <v>85</v>
      </c>
      <c r="D48" s="71">
        <v>0</v>
      </c>
      <c r="E48" s="59" t="s">
        <v>85</v>
      </c>
      <c r="F48" s="63">
        <v>0</v>
      </c>
      <c r="G48" s="29" t="e">
        <f t="shared" si="0"/>
        <v>#REF!</v>
      </c>
      <c r="H48" s="153"/>
      <c r="I48" s="56"/>
      <c r="J48" s="37"/>
      <c r="K48" s="37"/>
      <c r="L48" s="37"/>
      <c r="M48" s="37"/>
      <c r="N48" s="30"/>
    </row>
    <row r="49" spans="1:14" s="32" customFormat="1">
      <c r="A49" s="64"/>
      <c r="B49" s="76" t="s">
        <v>85</v>
      </c>
      <c r="C49" s="66" t="s">
        <v>85</v>
      </c>
      <c r="D49" s="73">
        <v>0</v>
      </c>
      <c r="E49" s="64" t="s">
        <v>85</v>
      </c>
      <c r="F49" s="68">
        <v>0</v>
      </c>
      <c r="G49" s="29" t="e">
        <f t="shared" si="0"/>
        <v>#REF!</v>
      </c>
      <c r="H49" s="153"/>
      <c r="I49" s="56"/>
      <c r="J49" s="37"/>
      <c r="K49" s="37"/>
      <c r="L49" s="37"/>
      <c r="M49" s="37"/>
      <c r="N49" s="30"/>
    </row>
    <row r="50" spans="1:14" s="32" customFormat="1">
      <c r="A50" s="59"/>
      <c r="B50" s="74" t="s">
        <v>85</v>
      </c>
      <c r="C50" s="61" t="s">
        <v>85</v>
      </c>
      <c r="D50" s="71">
        <v>0</v>
      </c>
      <c r="E50" s="59" t="s">
        <v>85</v>
      </c>
      <c r="F50" s="63">
        <v>0</v>
      </c>
      <c r="G50" s="29" t="e">
        <f t="shared" si="0"/>
        <v>#REF!</v>
      </c>
      <c r="H50" s="153"/>
      <c r="I50" s="56"/>
      <c r="J50" s="37"/>
      <c r="K50" s="37"/>
      <c r="L50" s="37"/>
      <c r="M50" s="37"/>
      <c r="N50" s="30"/>
    </row>
    <row r="51" spans="1:14" s="32" customFormat="1">
      <c r="A51" s="64" t="s">
        <v>85</v>
      </c>
      <c r="B51" s="76" t="s">
        <v>85</v>
      </c>
      <c r="C51" s="66" t="s">
        <v>85</v>
      </c>
      <c r="D51" s="73">
        <v>0</v>
      </c>
      <c r="E51" s="64" t="s">
        <v>85</v>
      </c>
      <c r="F51" s="68">
        <v>0</v>
      </c>
      <c r="G51" s="29" t="e">
        <f t="shared" si="0"/>
        <v>#REF!</v>
      </c>
      <c r="H51" s="153"/>
      <c r="I51" s="56"/>
      <c r="J51" s="37"/>
      <c r="K51" s="37"/>
      <c r="L51" s="37"/>
      <c r="M51" s="37"/>
      <c r="N51" s="30"/>
    </row>
    <row r="52" spans="1:14" s="32" customFormat="1">
      <c r="A52" s="59"/>
      <c r="B52" s="74" t="s">
        <v>85</v>
      </c>
      <c r="C52" s="61" t="s">
        <v>85</v>
      </c>
      <c r="D52" s="71">
        <v>0</v>
      </c>
      <c r="E52" s="59" t="s">
        <v>85</v>
      </c>
      <c r="F52" s="63">
        <v>0</v>
      </c>
      <c r="G52" s="29" t="e">
        <f t="shared" si="0"/>
        <v>#REF!</v>
      </c>
      <c r="H52" s="153"/>
      <c r="I52" s="56"/>
      <c r="J52" s="37"/>
      <c r="K52" s="37"/>
      <c r="L52" s="37"/>
      <c r="M52" s="37"/>
      <c r="N52" s="30"/>
    </row>
    <row r="53" spans="1:14" s="32" customFormat="1">
      <c r="A53" s="64"/>
      <c r="B53" s="76" t="s">
        <v>85</v>
      </c>
      <c r="C53" s="66" t="s">
        <v>85</v>
      </c>
      <c r="D53" s="73">
        <v>0</v>
      </c>
      <c r="E53" s="64" t="s">
        <v>85</v>
      </c>
      <c r="F53" s="68">
        <v>0</v>
      </c>
      <c r="G53" s="29" t="e">
        <f t="shared" si="0"/>
        <v>#REF!</v>
      </c>
      <c r="H53" s="153"/>
      <c r="I53" s="56"/>
      <c r="J53" s="37"/>
      <c r="K53" s="37"/>
      <c r="L53" s="37"/>
      <c r="M53" s="37"/>
      <c r="N53" s="30"/>
    </row>
    <row r="54" spans="1:14" s="32" customFormat="1">
      <c r="A54" s="59"/>
      <c r="B54" s="74" t="s">
        <v>85</v>
      </c>
      <c r="C54" s="61" t="s">
        <v>85</v>
      </c>
      <c r="D54" s="71">
        <v>0</v>
      </c>
      <c r="E54" s="59" t="s">
        <v>85</v>
      </c>
      <c r="F54" s="63">
        <v>0</v>
      </c>
      <c r="G54" s="29" t="e">
        <f t="shared" si="0"/>
        <v>#REF!</v>
      </c>
      <c r="H54" s="153"/>
      <c r="I54" s="56"/>
      <c r="J54" s="37"/>
      <c r="K54" s="37"/>
      <c r="L54" s="37"/>
      <c r="M54" s="37"/>
      <c r="N54" s="30"/>
    </row>
    <row r="55" spans="1:14" s="32" customFormat="1">
      <c r="A55" s="64"/>
      <c r="B55" s="76" t="s">
        <v>85</v>
      </c>
      <c r="C55" s="66" t="s">
        <v>85</v>
      </c>
      <c r="D55" s="73">
        <v>0</v>
      </c>
      <c r="E55" s="64" t="s">
        <v>85</v>
      </c>
      <c r="F55" s="68">
        <v>0</v>
      </c>
      <c r="G55" s="29" t="e">
        <f t="shared" si="0"/>
        <v>#REF!</v>
      </c>
      <c r="H55" s="153"/>
      <c r="I55" s="56"/>
      <c r="J55" s="37"/>
      <c r="K55" s="37"/>
      <c r="L55" s="37"/>
      <c r="M55" s="37"/>
      <c r="N55" s="30"/>
    </row>
    <row r="56" spans="1:14" s="32" customFormat="1">
      <c r="A56" s="59" t="s">
        <v>85</v>
      </c>
      <c r="B56" s="74" t="s">
        <v>85</v>
      </c>
      <c r="C56" s="61" t="s">
        <v>85</v>
      </c>
      <c r="D56" s="71">
        <v>0</v>
      </c>
      <c r="E56" s="59" t="s">
        <v>85</v>
      </c>
      <c r="F56" s="63">
        <v>0</v>
      </c>
      <c r="G56" s="29" t="e">
        <f t="shared" si="0"/>
        <v>#REF!</v>
      </c>
      <c r="H56" s="153"/>
      <c r="I56" s="56"/>
      <c r="J56" s="37"/>
      <c r="K56" s="37"/>
      <c r="L56" s="37"/>
      <c r="M56" s="37"/>
      <c r="N56" s="30"/>
    </row>
    <row r="57" spans="1:14" s="32" customFormat="1">
      <c r="A57" s="64" t="s">
        <v>85</v>
      </c>
      <c r="B57" s="76" t="s">
        <v>85</v>
      </c>
      <c r="C57" s="66" t="s">
        <v>85</v>
      </c>
      <c r="D57" s="73">
        <v>0</v>
      </c>
      <c r="E57" s="64" t="s">
        <v>85</v>
      </c>
      <c r="F57" s="68">
        <v>0</v>
      </c>
      <c r="G57" s="29" t="e">
        <f t="shared" si="0"/>
        <v>#REF!</v>
      </c>
      <c r="H57" s="153"/>
      <c r="I57" s="56"/>
      <c r="J57" s="37"/>
      <c r="K57" s="37"/>
      <c r="L57" s="37"/>
      <c r="M57" s="37"/>
      <c r="N57" s="30"/>
    </row>
    <row r="58" spans="1:14" s="32" customFormat="1">
      <c r="A58" s="59" t="s">
        <v>85</v>
      </c>
      <c r="B58" s="74" t="s">
        <v>85</v>
      </c>
      <c r="C58" s="61" t="s">
        <v>85</v>
      </c>
      <c r="D58" s="71">
        <v>0</v>
      </c>
      <c r="E58" s="59" t="s">
        <v>85</v>
      </c>
      <c r="F58" s="63">
        <v>0</v>
      </c>
      <c r="G58" s="29" t="e">
        <f t="shared" si="0"/>
        <v>#REF!</v>
      </c>
      <c r="H58" s="153"/>
      <c r="I58" s="56"/>
      <c r="J58" s="37"/>
      <c r="K58" s="37"/>
      <c r="L58" s="37"/>
      <c r="M58" s="37"/>
      <c r="N58" s="30"/>
    </row>
    <row r="59" spans="1:14" s="32" customFormat="1">
      <c r="A59" s="64"/>
      <c r="B59" s="76" t="s">
        <v>85</v>
      </c>
      <c r="C59" s="66" t="s">
        <v>85</v>
      </c>
      <c r="D59" s="78">
        <v>0</v>
      </c>
      <c r="E59" s="64" t="s">
        <v>85</v>
      </c>
      <c r="F59" s="79">
        <v>0</v>
      </c>
      <c r="G59" s="29" t="e">
        <f t="shared" si="0"/>
        <v>#REF!</v>
      </c>
      <c r="H59" s="153"/>
      <c r="I59" s="56"/>
      <c r="J59" s="37"/>
      <c r="K59" s="37"/>
      <c r="L59" s="37"/>
      <c r="M59" s="37"/>
      <c r="N59" s="30"/>
    </row>
    <row r="60" spans="1:14" s="32" customFormat="1">
      <c r="A60" s="80" t="s">
        <v>85</v>
      </c>
      <c r="B60" s="60" t="s">
        <v>85</v>
      </c>
      <c r="C60" s="61" t="s">
        <v>85</v>
      </c>
      <c r="D60" s="62">
        <v>0</v>
      </c>
      <c r="E60" s="59" t="s">
        <v>85</v>
      </c>
      <c r="F60" s="63">
        <v>0</v>
      </c>
      <c r="G60" s="29" t="e">
        <f t="shared" si="0"/>
        <v>#REF!</v>
      </c>
      <c r="H60" s="153" t="s">
        <v>85</v>
      </c>
      <c r="I60" s="56" t="s">
        <v>85</v>
      </c>
      <c r="J60" s="37"/>
      <c r="K60" s="37"/>
      <c r="L60" s="37"/>
      <c r="M60" s="37"/>
      <c r="N60" s="30"/>
    </row>
    <row r="61" spans="1:14" s="32" customFormat="1">
      <c r="A61" s="81" t="s">
        <v>85</v>
      </c>
      <c r="B61" s="82" t="s">
        <v>85</v>
      </c>
      <c r="C61" s="66" t="s">
        <v>85</v>
      </c>
      <c r="D61" s="83">
        <v>0</v>
      </c>
      <c r="E61" s="64" t="s">
        <v>85</v>
      </c>
      <c r="F61" s="68">
        <v>0</v>
      </c>
      <c r="G61" s="29" t="e">
        <f t="shared" si="0"/>
        <v>#REF!</v>
      </c>
      <c r="H61" s="153"/>
      <c r="I61" s="56"/>
      <c r="J61" s="37"/>
      <c r="K61" s="37"/>
      <c r="L61" s="37"/>
      <c r="M61" s="37"/>
      <c r="N61" s="30"/>
    </row>
    <row r="62" spans="1:14" s="32" customFormat="1">
      <c r="A62" s="59" t="s">
        <v>85</v>
      </c>
      <c r="B62" s="60" t="s">
        <v>85</v>
      </c>
      <c r="C62" s="61" t="s">
        <v>85</v>
      </c>
      <c r="D62" s="62">
        <v>0</v>
      </c>
      <c r="E62" s="59" t="s">
        <v>85</v>
      </c>
      <c r="F62" s="63">
        <v>0</v>
      </c>
      <c r="G62" s="29" t="e">
        <f t="shared" si="0"/>
        <v>#REF!</v>
      </c>
      <c r="H62" s="153"/>
      <c r="I62" s="56"/>
      <c r="J62" s="37"/>
      <c r="K62" s="37"/>
      <c r="L62" s="37"/>
      <c r="M62" s="37"/>
      <c r="N62" s="30"/>
    </row>
    <row r="63" spans="1:14" s="32" customFormat="1">
      <c r="A63" s="27" t="s">
        <v>85</v>
      </c>
      <c r="B63" s="82" t="s">
        <v>85</v>
      </c>
      <c r="C63" s="66" t="s">
        <v>85</v>
      </c>
      <c r="D63" s="83">
        <v>0</v>
      </c>
      <c r="E63" s="64" t="s">
        <v>85</v>
      </c>
      <c r="F63" s="68">
        <v>0</v>
      </c>
      <c r="G63" s="29" t="e">
        <f t="shared" si="0"/>
        <v>#REF!</v>
      </c>
      <c r="H63" s="153"/>
      <c r="I63" s="56"/>
      <c r="J63" s="37"/>
      <c r="K63" s="37"/>
      <c r="L63" s="37"/>
      <c r="M63" s="37"/>
      <c r="N63" s="30"/>
    </row>
    <row r="64" spans="1:14" s="32" customFormat="1">
      <c r="A64" s="59" t="s">
        <v>85</v>
      </c>
      <c r="B64" s="60" t="s">
        <v>85</v>
      </c>
      <c r="C64" s="61" t="s">
        <v>85</v>
      </c>
      <c r="D64" s="62">
        <v>0</v>
      </c>
      <c r="E64" s="59" t="s">
        <v>85</v>
      </c>
      <c r="F64" s="63">
        <v>0</v>
      </c>
      <c r="G64" s="29" t="e">
        <f t="shared" si="0"/>
        <v>#REF!</v>
      </c>
      <c r="H64" s="153"/>
      <c r="I64" s="56"/>
      <c r="J64" s="37"/>
      <c r="K64" s="37"/>
      <c r="L64" s="37"/>
      <c r="M64" s="37"/>
      <c r="N64" s="30"/>
    </row>
    <row r="65" spans="1:14" s="32" customFormat="1">
      <c r="A65" s="64"/>
      <c r="B65" s="65" t="s">
        <v>85</v>
      </c>
      <c r="C65" s="66" t="s">
        <v>85</v>
      </c>
      <c r="D65" s="67">
        <v>0</v>
      </c>
      <c r="E65" s="64" t="s">
        <v>85</v>
      </c>
      <c r="F65" s="68">
        <v>0</v>
      </c>
      <c r="G65" s="29" t="e">
        <f t="shared" si="0"/>
        <v>#REF!</v>
      </c>
      <c r="H65" s="153"/>
      <c r="I65" s="56"/>
      <c r="J65" s="37"/>
      <c r="K65" s="37"/>
      <c r="L65" s="37"/>
      <c r="M65" s="37"/>
      <c r="N65" s="30"/>
    </row>
    <row r="66" spans="1:14" s="32" customFormat="1">
      <c r="A66" s="59"/>
      <c r="B66" s="60" t="s">
        <v>85</v>
      </c>
      <c r="C66" s="61" t="s">
        <v>85</v>
      </c>
      <c r="D66" s="71">
        <v>0</v>
      </c>
      <c r="E66" s="59" t="s">
        <v>85</v>
      </c>
      <c r="F66" s="72">
        <v>0</v>
      </c>
      <c r="G66" s="29" t="e">
        <f t="shared" si="0"/>
        <v>#REF!</v>
      </c>
      <c r="H66" s="153"/>
      <c r="I66" s="56"/>
      <c r="J66" s="37"/>
      <c r="K66" s="37"/>
      <c r="L66" s="37"/>
      <c r="M66" s="37"/>
      <c r="N66" s="30"/>
    </row>
    <row r="67" spans="1:14">
      <c r="A67" s="64"/>
      <c r="B67" s="65" t="s">
        <v>85</v>
      </c>
      <c r="C67" s="66" t="s">
        <v>85</v>
      </c>
      <c r="D67" s="73">
        <v>0</v>
      </c>
      <c r="E67" s="64" t="s">
        <v>85</v>
      </c>
      <c r="F67" s="68">
        <v>0</v>
      </c>
      <c r="G67" s="29" t="e">
        <f t="shared" si="0"/>
        <v>#REF!</v>
      </c>
      <c r="H67" s="153"/>
      <c r="I67" s="56"/>
      <c r="J67" s="37"/>
      <c r="K67" s="37"/>
      <c r="L67" s="37"/>
      <c r="M67" s="37"/>
    </row>
    <row r="68" spans="1:14">
      <c r="A68" s="59"/>
      <c r="B68" s="60" t="s">
        <v>85</v>
      </c>
      <c r="C68" s="61" t="s">
        <v>85</v>
      </c>
      <c r="D68" s="71">
        <v>0</v>
      </c>
      <c r="E68" s="59" t="s">
        <v>85</v>
      </c>
      <c r="F68" s="63">
        <v>0</v>
      </c>
      <c r="G68" s="29" t="e">
        <f t="shared" si="0"/>
        <v>#REF!</v>
      </c>
      <c r="H68" s="153"/>
      <c r="I68" s="56"/>
      <c r="J68" s="37"/>
      <c r="K68" s="37"/>
      <c r="L68" s="37"/>
      <c r="M68" s="37"/>
    </row>
    <row r="69" spans="1:14">
      <c r="A69" s="64"/>
      <c r="B69" s="65" t="s">
        <v>85</v>
      </c>
      <c r="C69" s="66" t="s">
        <v>85</v>
      </c>
      <c r="D69" s="73">
        <v>0</v>
      </c>
      <c r="E69" s="64" t="s">
        <v>85</v>
      </c>
      <c r="F69" s="68">
        <v>0</v>
      </c>
      <c r="G69" s="29" t="e">
        <f t="shared" ref="G69:G132" si="1">IF(AND(ISBLANK(D69),ISBLANK(F69)),"",G68-D69+F69)</f>
        <v>#REF!</v>
      </c>
      <c r="H69" s="153"/>
      <c r="I69" s="56"/>
      <c r="J69" s="37"/>
      <c r="K69" s="37"/>
      <c r="L69" s="37"/>
      <c r="M69" s="37"/>
    </row>
    <row r="70" spans="1:14">
      <c r="A70" s="59"/>
      <c r="B70" s="74" t="s">
        <v>85</v>
      </c>
      <c r="C70" s="61" t="s">
        <v>85</v>
      </c>
      <c r="D70" s="71">
        <v>0</v>
      </c>
      <c r="E70" s="59" t="s">
        <v>85</v>
      </c>
      <c r="F70" s="63">
        <v>0</v>
      </c>
      <c r="G70" s="29" t="e">
        <f t="shared" si="1"/>
        <v>#REF!</v>
      </c>
      <c r="H70" s="153"/>
      <c r="I70" s="56"/>
      <c r="J70" s="37"/>
      <c r="K70" s="37"/>
      <c r="L70" s="37"/>
      <c r="M70" s="37"/>
    </row>
    <row r="71" spans="1:14">
      <c r="A71" s="64"/>
      <c r="B71" s="76" t="s">
        <v>85</v>
      </c>
      <c r="C71" s="66" t="s">
        <v>85</v>
      </c>
      <c r="D71" s="73">
        <v>0</v>
      </c>
      <c r="E71" s="64" t="s">
        <v>85</v>
      </c>
      <c r="F71" s="68">
        <v>0</v>
      </c>
      <c r="G71" s="29" t="e">
        <f t="shared" si="1"/>
        <v>#REF!</v>
      </c>
      <c r="H71" s="153"/>
      <c r="I71" s="56"/>
      <c r="J71" s="37"/>
      <c r="K71" s="37"/>
      <c r="L71" s="37"/>
      <c r="M71" s="37"/>
    </row>
    <row r="72" spans="1:14">
      <c r="A72" s="59"/>
      <c r="B72" s="74" t="s">
        <v>85</v>
      </c>
      <c r="C72" s="61" t="s">
        <v>85</v>
      </c>
      <c r="D72" s="71">
        <v>0</v>
      </c>
      <c r="E72" s="59" t="s">
        <v>85</v>
      </c>
      <c r="F72" s="63">
        <v>0</v>
      </c>
      <c r="G72" s="29" t="e">
        <f t="shared" si="1"/>
        <v>#REF!</v>
      </c>
      <c r="H72" s="153"/>
      <c r="I72" s="56"/>
      <c r="J72" s="37"/>
      <c r="K72" s="37"/>
      <c r="L72" s="37"/>
      <c r="M72" s="37"/>
    </row>
    <row r="73" spans="1:14">
      <c r="A73" s="64"/>
      <c r="B73" s="76" t="s">
        <v>85</v>
      </c>
      <c r="C73" s="66" t="s">
        <v>85</v>
      </c>
      <c r="D73" s="73">
        <v>0</v>
      </c>
      <c r="E73" s="64" t="s">
        <v>85</v>
      </c>
      <c r="F73" s="68">
        <v>0</v>
      </c>
      <c r="G73" s="29" t="e">
        <f t="shared" si="1"/>
        <v>#REF!</v>
      </c>
      <c r="H73" s="153"/>
      <c r="I73" s="56"/>
      <c r="J73" s="37"/>
      <c r="K73" s="37"/>
      <c r="L73" s="37"/>
      <c r="M73" s="37"/>
    </row>
    <row r="74" spans="1:14">
      <c r="A74" s="59" t="s">
        <v>85</v>
      </c>
      <c r="B74" s="74" t="s">
        <v>85</v>
      </c>
      <c r="C74" s="61" t="s">
        <v>85</v>
      </c>
      <c r="D74" s="71">
        <v>0</v>
      </c>
      <c r="E74" s="59" t="s">
        <v>85</v>
      </c>
      <c r="F74" s="63">
        <v>0</v>
      </c>
      <c r="G74" s="29" t="e">
        <f t="shared" si="1"/>
        <v>#REF!</v>
      </c>
      <c r="H74" s="153"/>
      <c r="I74" s="56"/>
      <c r="J74" s="37"/>
      <c r="K74" s="37"/>
      <c r="L74" s="37"/>
      <c r="M74" s="37"/>
    </row>
    <row r="75" spans="1:14">
      <c r="A75" s="64" t="s">
        <v>85</v>
      </c>
      <c r="B75" s="76" t="s">
        <v>85</v>
      </c>
      <c r="C75" s="66" t="s">
        <v>85</v>
      </c>
      <c r="D75" s="73">
        <v>0</v>
      </c>
      <c r="E75" s="64" t="s">
        <v>85</v>
      </c>
      <c r="F75" s="68">
        <v>0</v>
      </c>
      <c r="G75" s="29" t="e">
        <f t="shared" si="1"/>
        <v>#REF!</v>
      </c>
      <c r="H75" s="153"/>
      <c r="I75" s="56"/>
      <c r="J75" s="37"/>
      <c r="K75" s="37"/>
      <c r="L75" s="37"/>
      <c r="M75" s="37"/>
    </row>
    <row r="76" spans="1:14">
      <c r="A76" s="59" t="s">
        <v>85</v>
      </c>
      <c r="B76" s="74" t="s">
        <v>85</v>
      </c>
      <c r="C76" s="61" t="s">
        <v>85</v>
      </c>
      <c r="D76" s="71">
        <v>0</v>
      </c>
      <c r="E76" s="59" t="s">
        <v>85</v>
      </c>
      <c r="F76" s="63">
        <v>0</v>
      </c>
      <c r="G76" s="29" t="e">
        <f t="shared" si="1"/>
        <v>#REF!</v>
      </c>
      <c r="H76" s="153"/>
      <c r="I76" s="56"/>
      <c r="J76" s="37"/>
      <c r="K76" s="37"/>
      <c r="L76" s="37"/>
      <c r="M76" s="37"/>
    </row>
    <row r="77" spans="1:14">
      <c r="A77" s="64"/>
      <c r="B77" s="76" t="s">
        <v>85</v>
      </c>
      <c r="C77" s="66" t="s">
        <v>85</v>
      </c>
      <c r="D77" s="73">
        <v>0</v>
      </c>
      <c r="E77" s="64" t="s">
        <v>85</v>
      </c>
      <c r="F77" s="68">
        <v>0</v>
      </c>
      <c r="G77" s="29" t="e">
        <f t="shared" si="1"/>
        <v>#REF!</v>
      </c>
      <c r="H77" s="153"/>
      <c r="I77" s="56"/>
      <c r="J77" s="37"/>
      <c r="K77" s="37"/>
      <c r="L77" s="37"/>
      <c r="M77" s="37"/>
    </row>
    <row r="78" spans="1:14">
      <c r="A78" s="59"/>
      <c r="B78" s="74" t="s">
        <v>85</v>
      </c>
      <c r="C78" s="61" t="s">
        <v>85</v>
      </c>
      <c r="D78" s="71">
        <v>0</v>
      </c>
      <c r="E78" s="59" t="s">
        <v>85</v>
      </c>
      <c r="F78" s="63">
        <v>0</v>
      </c>
      <c r="G78" s="29" t="e">
        <f t="shared" si="1"/>
        <v>#REF!</v>
      </c>
      <c r="H78" s="153"/>
      <c r="I78" s="56"/>
      <c r="J78" s="37"/>
      <c r="K78" s="37"/>
      <c r="L78" s="37"/>
      <c r="M78" s="37"/>
    </row>
    <row r="79" spans="1:14">
      <c r="A79" s="64"/>
      <c r="B79" s="76" t="s">
        <v>85</v>
      </c>
      <c r="C79" s="66" t="s">
        <v>85</v>
      </c>
      <c r="D79" s="73">
        <v>0</v>
      </c>
      <c r="E79" s="64" t="s">
        <v>85</v>
      </c>
      <c r="F79" s="68">
        <v>0</v>
      </c>
      <c r="G79" s="29" t="e">
        <f t="shared" si="1"/>
        <v>#REF!</v>
      </c>
      <c r="H79" s="153"/>
      <c r="I79" s="56"/>
      <c r="J79" s="37"/>
      <c r="K79" s="37"/>
      <c r="L79" s="37"/>
      <c r="M79" s="37"/>
    </row>
    <row r="80" spans="1:14">
      <c r="A80" s="59"/>
      <c r="B80" s="74" t="s">
        <v>85</v>
      </c>
      <c r="C80" s="61" t="s">
        <v>85</v>
      </c>
      <c r="D80" s="71">
        <v>0</v>
      </c>
      <c r="E80" s="59" t="s">
        <v>85</v>
      </c>
      <c r="F80" s="63">
        <v>0</v>
      </c>
      <c r="G80" s="29" t="e">
        <f t="shared" si="1"/>
        <v>#REF!</v>
      </c>
      <c r="H80" s="153"/>
      <c r="I80" s="56"/>
      <c r="J80" s="37"/>
      <c r="K80" s="37"/>
      <c r="L80" s="37"/>
      <c r="M80" s="37"/>
    </row>
    <row r="81" spans="1:13">
      <c r="A81" s="64"/>
      <c r="B81" s="76" t="s">
        <v>85</v>
      </c>
      <c r="C81" s="66" t="s">
        <v>85</v>
      </c>
      <c r="D81" s="73">
        <v>0</v>
      </c>
      <c r="E81" s="64" t="s">
        <v>85</v>
      </c>
      <c r="F81" s="68">
        <v>0</v>
      </c>
      <c r="G81" s="29" t="e">
        <f t="shared" si="1"/>
        <v>#REF!</v>
      </c>
      <c r="H81" s="153"/>
      <c r="I81" s="56"/>
      <c r="J81" s="37"/>
      <c r="K81" s="37"/>
      <c r="L81" s="37"/>
      <c r="M81" s="37"/>
    </row>
    <row r="82" spans="1:13">
      <c r="A82" s="59"/>
      <c r="B82" s="74" t="s">
        <v>85</v>
      </c>
      <c r="C82" s="61" t="s">
        <v>85</v>
      </c>
      <c r="D82" s="71">
        <v>0</v>
      </c>
      <c r="E82" s="59" t="s">
        <v>85</v>
      </c>
      <c r="F82" s="63">
        <v>0</v>
      </c>
      <c r="G82" s="29" t="e">
        <f t="shared" si="1"/>
        <v>#REF!</v>
      </c>
      <c r="H82" s="153"/>
      <c r="I82" s="56"/>
      <c r="J82" s="37"/>
      <c r="K82" s="37"/>
      <c r="L82" s="37"/>
      <c r="M82" s="37"/>
    </row>
    <row r="83" spans="1:13">
      <c r="A83" s="64"/>
      <c r="B83" s="76" t="s">
        <v>85</v>
      </c>
      <c r="C83" s="66" t="s">
        <v>85</v>
      </c>
      <c r="D83" s="73">
        <v>0</v>
      </c>
      <c r="E83" s="64" t="s">
        <v>85</v>
      </c>
      <c r="F83" s="68">
        <v>0</v>
      </c>
      <c r="G83" s="29" t="e">
        <f t="shared" si="1"/>
        <v>#REF!</v>
      </c>
      <c r="H83" s="153"/>
      <c r="I83" s="56"/>
      <c r="J83" s="37"/>
      <c r="K83" s="37"/>
      <c r="L83" s="37"/>
      <c r="M83" s="37"/>
    </row>
    <row r="84" spans="1:13">
      <c r="A84" s="80" t="s">
        <v>85</v>
      </c>
      <c r="B84" s="60" t="s">
        <v>85</v>
      </c>
      <c r="C84" s="61" t="s">
        <v>85</v>
      </c>
      <c r="D84" s="62">
        <v>0</v>
      </c>
      <c r="E84" s="59" t="s">
        <v>85</v>
      </c>
      <c r="F84" s="63">
        <v>0</v>
      </c>
      <c r="G84" s="29" t="e">
        <f t="shared" si="1"/>
        <v>#REF!</v>
      </c>
      <c r="H84" s="153"/>
      <c r="I84" s="56"/>
      <c r="J84" s="37"/>
      <c r="K84" s="37"/>
      <c r="L84" s="37"/>
      <c r="M84" s="37"/>
    </row>
    <row r="85" spans="1:13">
      <c r="A85" s="81" t="s">
        <v>85</v>
      </c>
      <c r="B85" s="82" t="s">
        <v>85</v>
      </c>
      <c r="C85" s="66" t="s">
        <v>85</v>
      </c>
      <c r="D85" s="83">
        <v>0</v>
      </c>
      <c r="E85" s="64" t="s">
        <v>85</v>
      </c>
      <c r="F85" s="68">
        <v>0</v>
      </c>
      <c r="G85" s="29" t="e">
        <f t="shared" si="1"/>
        <v>#REF!</v>
      </c>
      <c r="H85" s="153"/>
      <c r="I85" s="56"/>
      <c r="J85" s="37"/>
      <c r="K85" s="37"/>
      <c r="L85" s="37"/>
      <c r="M85" s="37"/>
    </row>
    <row r="86" spans="1:13">
      <c r="A86" s="59" t="s">
        <v>85</v>
      </c>
      <c r="B86" s="60" t="s">
        <v>85</v>
      </c>
      <c r="C86" s="61" t="s">
        <v>85</v>
      </c>
      <c r="D86" s="62">
        <v>0</v>
      </c>
      <c r="E86" s="59" t="s">
        <v>85</v>
      </c>
      <c r="F86" s="63">
        <v>0</v>
      </c>
      <c r="G86" s="29" t="e">
        <f t="shared" si="1"/>
        <v>#REF!</v>
      </c>
      <c r="H86" s="153"/>
      <c r="I86" s="56"/>
      <c r="J86" s="37"/>
      <c r="K86" s="37"/>
      <c r="L86" s="37"/>
      <c r="M86" s="37"/>
    </row>
    <row r="87" spans="1:13">
      <c r="A87" s="27"/>
      <c r="B87" s="82" t="s">
        <v>85</v>
      </c>
      <c r="C87" s="66" t="s">
        <v>85</v>
      </c>
      <c r="D87" s="83">
        <v>0</v>
      </c>
      <c r="E87" s="64" t="s">
        <v>85</v>
      </c>
      <c r="F87" s="68">
        <v>0</v>
      </c>
      <c r="G87" s="29" t="e">
        <f t="shared" si="1"/>
        <v>#REF!</v>
      </c>
      <c r="H87" s="153"/>
      <c r="I87" s="56"/>
      <c r="J87" s="37"/>
      <c r="K87" s="37"/>
      <c r="L87" s="37"/>
      <c r="M87" s="37"/>
    </row>
    <row r="88" spans="1:13">
      <c r="A88" s="59"/>
      <c r="B88" s="60" t="s">
        <v>85</v>
      </c>
      <c r="C88" s="61" t="s">
        <v>85</v>
      </c>
      <c r="D88" s="62">
        <v>0</v>
      </c>
      <c r="E88" s="59" t="s">
        <v>85</v>
      </c>
      <c r="F88" s="63">
        <v>0</v>
      </c>
      <c r="G88" s="29" t="e">
        <f t="shared" si="1"/>
        <v>#REF!</v>
      </c>
      <c r="H88" s="153"/>
      <c r="I88" s="56"/>
      <c r="J88" s="37"/>
      <c r="K88" s="37"/>
      <c r="L88" s="37"/>
      <c r="M88" s="37"/>
    </row>
    <row r="89" spans="1:13">
      <c r="A89" s="64"/>
      <c r="B89" s="65" t="s">
        <v>85</v>
      </c>
      <c r="C89" s="66" t="s">
        <v>85</v>
      </c>
      <c r="D89" s="67">
        <v>0</v>
      </c>
      <c r="E89" s="64" t="s">
        <v>85</v>
      </c>
      <c r="F89" s="68">
        <v>0</v>
      </c>
      <c r="G89" s="29" t="e">
        <f t="shared" si="1"/>
        <v>#REF!</v>
      </c>
      <c r="H89" s="153"/>
      <c r="I89" s="56"/>
      <c r="J89" s="37"/>
      <c r="K89" s="37"/>
      <c r="L89" s="37"/>
      <c r="M89" s="37"/>
    </row>
    <row r="90" spans="1:13">
      <c r="A90" s="59"/>
      <c r="B90" s="60" t="s">
        <v>85</v>
      </c>
      <c r="C90" s="61" t="s">
        <v>85</v>
      </c>
      <c r="D90" s="71">
        <v>0</v>
      </c>
      <c r="E90" s="59" t="s">
        <v>85</v>
      </c>
      <c r="F90" s="72">
        <v>0</v>
      </c>
      <c r="G90" s="29" t="e">
        <f t="shared" si="1"/>
        <v>#REF!</v>
      </c>
      <c r="H90" s="153"/>
      <c r="I90" s="56"/>
      <c r="J90" s="37"/>
      <c r="K90" s="37"/>
      <c r="L90" s="37"/>
      <c r="M90" s="37"/>
    </row>
    <row r="91" spans="1:13">
      <c r="A91" s="64"/>
      <c r="B91" s="65" t="s">
        <v>85</v>
      </c>
      <c r="C91" s="66" t="s">
        <v>85</v>
      </c>
      <c r="D91" s="73">
        <v>0</v>
      </c>
      <c r="E91" s="64" t="s">
        <v>85</v>
      </c>
      <c r="F91" s="68">
        <v>0</v>
      </c>
      <c r="G91" s="29" t="e">
        <f t="shared" si="1"/>
        <v>#REF!</v>
      </c>
      <c r="H91" s="153"/>
      <c r="I91" s="56"/>
      <c r="J91" s="37"/>
      <c r="K91" s="37"/>
      <c r="L91" s="37"/>
      <c r="M91" s="37"/>
    </row>
    <row r="92" spans="1:13">
      <c r="A92" s="59"/>
      <c r="B92" s="60" t="s">
        <v>85</v>
      </c>
      <c r="C92" s="61" t="s">
        <v>85</v>
      </c>
      <c r="D92" s="71">
        <v>0</v>
      </c>
      <c r="E92" s="59" t="s">
        <v>85</v>
      </c>
      <c r="F92" s="63">
        <v>0</v>
      </c>
      <c r="G92" s="29" t="e">
        <f t="shared" si="1"/>
        <v>#REF!</v>
      </c>
      <c r="H92" s="153"/>
      <c r="I92" s="56"/>
      <c r="J92" s="37"/>
      <c r="K92" s="37"/>
      <c r="L92" s="37"/>
      <c r="M92" s="37"/>
    </row>
    <row r="93" spans="1:13">
      <c r="A93" s="64"/>
      <c r="B93" s="65" t="s">
        <v>85</v>
      </c>
      <c r="C93" s="66" t="s">
        <v>85</v>
      </c>
      <c r="D93" s="73">
        <v>0</v>
      </c>
      <c r="E93" s="64" t="s">
        <v>85</v>
      </c>
      <c r="F93" s="68">
        <v>0</v>
      </c>
      <c r="G93" s="29" t="e">
        <f t="shared" si="1"/>
        <v>#REF!</v>
      </c>
      <c r="H93" s="153"/>
      <c r="I93" s="56"/>
      <c r="J93" s="37"/>
      <c r="K93" s="37"/>
      <c r="L93" s="37"/>
      <c r="M93" s="37"/>
    </row>
    <row r="94" spans="1:13">
      <c r="A94" s="59"/>
      <c r="B94" s="74" t="s">
        <v>85</v>
      </c>
      <c r="C94" s="61" t="s">
        <v>85</v>
      </c>
      <c r="D94" s="71">
        <v>0</v>
      </c>
      <c r="E94" s="59" t="s">
        <v>85</v>
      </c>
      <c r="F94" s="63">
        <v>0</v>
      </c>
      <c r="G94" s="29" t="e">
        <f t="shared" si="1"/>
        <v>#REF!</v>
      </c>
      <c r="H94" s="153"/>
      <c r="I94" s="56"/>
      <c r="J94" s="37"/>
      <c r="K94" s="37"/>
      <c r="L94" s="37"/>
      <c r="M94" s="37"/>
    </row>
    <row r="95" spans="1:13">
      <c r="A95" s="64"/>
      <c r="B95" s="76" t="s">
        <v>85</v>
      </c>
      <c r="C95" s="66" t="s">
        <v>85</v>
      </c>
      <c r="D95" s="73">
        <v>0</v>
      </c>
      <c r="E95" s="64" t="s">
        <v>85</v>
      </c>
      <c r="F95" s="68">
        <v>0</v>
      </c>
      <c r="G95" s="29" t="e">
        <f t="shared" si="1"/>
        <v>#REF!</v>
      </c>
      <c r="H95" s="153"/>
      <c r="I95" s="56"/>
      <c r="J95" s="37"/>
      <c r="K95" s="37"/>
      <c r="L95" s="37"/>
      <c r="M95" s="37"/>
    </row>
    <row r="96" spans="1:13">
      <c r="A96" s="59"/>
      <c r="B96" s="74" t="s">
        <v>85</v>
      </c>
      <c r="C96" s="61" t="s">
        <v>85</v>
      </c>
      <c r="D96" s="71">
        <v>0</v>
      </c>
      <c r="E96" s="59" t="s">
        <v>85</v>
      </c>
      <c r="F96" s="63">
        <v>0</v>
      </c>
      <c r="G96" s="29" t="e">
        <f t="shared" si="1"/>
        <v>#REF!</v>
      </c>
      <c r="H96" s="153"/>
      <c r="I96" s="56"/>
      <c r="J96" s="37"/>
      <c r="K96" s="37"/>
      <c r="L96" s="37"/>
      <c r="M96" s="37"/>
    </row>
    <row r="97" spans="1:13">
      <c r="A97" s="64" t="s">
        <v>85</v>
      </c>
      <c r="B97" s="76" t="s">
        <v>85</v>
      </c>
      <c r="C97" s="66" t="s">
        <v>85</v>
      </c>
      <c r="D97" s="73">
        <v>0</v>
      </c>
      <c r="E97" s="64" t="s">
        <v>85</v>
      </c>
      <c r="F97" s="68">
        <v>0</v>
      </c>
      <c r="G97" s="29" t="e">
        <f t="shared" si="1"/>
        <v>#REF!</v>
      </c>
      <c r="H97" s="153"/>
      <c r="I97" s="56"/>
      <c r="J97" s="37"/>
      <c r="K97" s="37"/>
      <c r="L97" s="37"/>
      <c r="M97" s="37"/>
    </row>
    <row r="98" spans="1:13">
      <c r="A98" s="59"/>
      <c r="B98" s="74" t="s">
        <v>85</v>
      </c>
      <c r="C98" s="61" t="s">
        <v>85</v>
      </c>
      <c r="D98" s="71">
        <v>0</v>
      </c>
      <c r="E98" s="59" t="s">
        <v>85</v>
      </c>
      <c r="F98" s="63">
        <v>0</v>
      </c>
      <c r="G98" s="29" t="e">
        <f t="shared" si="1"/>
        <v>#REF!</v>
      </c>
      <c r="H98" s="153"/>
      <c r="I98" s="56"/>
      <c r="J98" s="37"/>
      <c r="K98" s="37"/>
      <c r="L98" s="37"/>
      <c r="M98" s="37"/>
    </row>
    <row r="99" spans="1:13">
      <c r="A99" s="64"/>
      <c r="B99" s="76" t="s">
        <v>85</v>
      </c>
      <c r="C99" s="66" t="s">
        <v>85</v>
      </c>
      <c r="D99" s="73">
        <v>0</v>
      </c>
      <c r="E99" s="64" t="s">
        <v>85</v>
      </c>
      <c r="F99" s="68">
        <v>0</v>
      </c>
      <c r="G99" s="29" t="e">
        <f t="shared" si="1"/>
        <v>#REF!</v>
      </c>
      <c r="H99" s="153"/>
      <c r="I99" s="56"/>
      <c r="J99" s="37"/>
      <c r="K99" s="37"/>
      <c r="L99" s="37"/>
      <c r="M99" s="37"/>
    </row>
    <row r="100" spans="1:13">
      <c r="A100" s="59"/>
      <c r="B100" s="74" t="s">
        <v>85</v>
      </c>
      <c r="C100" s="61" t="s">
        <v>85</v>
      </c>
      <c r="D100" s="71">
        <v>0</v>
      </c>
      <c r="E100" s="59" t="s">
        <v>85</v>
      </c>
      <c r="F100" s="63">
        <v>0</v>
      </c>
      <c r="G100" s="29" t="e">
        <f t="shared" si="1"/>
        <v>#REF!</v>
      </c>
      <c r="H100" s="153"/>
      <c r="I100" s="56"/>
      <c r="J100" s="37"/>
      <c r="K100" s="37"/>
      <c r="L100" s="37"/>
      <c r="M100" s="37"/>
    </row>
    <row r="101" spans="1:13">
      <c r="A101" s="64"/>
      <c r="B101" s="76" t="s">
        <v>85</v>
      </c>
      <c r="C101" s="66" t="s">
        <v>85</v>
      </c>
      <c r="D101" s="73">
        <v>0</v>
      </c>
      <c r="E101" s="64" t="s">
        <v>85</v>
      </c>
      <c r="F101" s="68">
        <v>0</v>
      </c>
      <c r="G101" s="29" t="e">
        <f t="shared" si="1"/>
        <v>#REF!</v>
      </c>
      <c r="H101" s="153"/>
      <c r="I101" s="56"/>
      <c r="J101" s="37"/>
      <c r="K101" s="37"/>
      <c r="L101" s="37"/>
      <c r="M101" s="37"/>
    </row>
    <row r="102" spans="1:13">
      <c r="A102" s="59"/>
      <c r="B102" s="74" t="s">
        <v>85</v>
      </c>
      <c r="C102" s="61" t="s">
        <v>85</v>
      </c>
      <c r="D102" s="71">
        <v>0</v>
      </c>
      <c r="E102" s="59" t="s">
        <v>85</v>
      </c>
      <c r="F102" s="63">
        <v>0</v>
      </c>
      <c r="G102" s="29" t="e">
        <f t="shared" si="1"/>
        <v>#REF!</v>
      </c>
      <c r="H102" s="153"/>
      <c r="I102" s="56"/>
      <c r="J102" s="37"/>
      <c r="K102" s="37"/>
      <c r="L102" s="37"/>
      <c r="M102" s="37"/>
    </row>
    <row r="103" spans="1:13">
      <c r="A103" s="64"/>
      <c r="B103" s="76" t="s">
        <v>85</v>
      </c>
      <c r="C103" s="66" t="s">
        <v>85</v>
      </c>
      <c r="D103" s="73">
        <v>0</v>
      </c>
      <c r="E103" s="64" t="s">
        <v>85</v>
      </c>
      <c r="F103" s="68">
        <v>0</v>
      </c>
      <c r="G103" s="29" t="e">
        <f t="shared" si="1"/>
        <v>#REF!</v>
      </c>
      <c r="H103" s="153"/>
      <c r="I103" s="56"/>
      <c r="J103" s="37"/>
      <c r="K103" s="37"/>
      <c r="L103" s="37"/>
      <c r="M103" s="37"/>
    </row>
    <row r="104" spans="1:13">
      <c r="A104" s="59"/>
      <c r="B104" s="74" t="s">
        <v>85</v>
      </c>
      <c r="C104" s="61" t="s">
        <v>85</v>
      </c>
      <c r="D104" s="71">
        <v>0</v>
      </c>
      <c r="E104" s="59" t="s">
        <v>85</v>
      </c>
      <c r="F104" s="63">
        <v>0</v>
      </c>
      <c r="G104" s="29" t="e">
        <f t="shared" si="1"/>
        <v>#REF!</v>
      </c>
      <c r="H104" s="153"/>
      <c r="I104" s="56"/>
      <c r="J104" s="37"/>
      <c r="K104" s="37"/>
      <c r="L104" s="37"/>
      <c r="M104" s="37"/>
    </row>
    <row r="105" spans="1:13">
      <c r="A105" s="64"/>
      <c r="B105" s="76" t="s">
        <v>85</v>
      </c>
      <c r="C105" s="66" t="s">
        <v>85</v>
      </c>
      <c r="D105" s="73">
        <v>0</v>
      </c>
      <c r="E105" s="64" t="s">
        <v>85</v>
      </c>
      <c r="F105" s="68">
        <v>0</v>
      </c>
      <c r="G105" s="29" t="e">
        <f t="shared" si="1"/>
        <v>#REF!</v>
      </c>
      <c r="H105" s="153"/>
      <c r="I105" s="56"/>
      <c r="J105" s="37"/>
      <c r="K105" s="37"/>
      <c r="L105" s="37"/>
      <c r="M105" s="37"/>
    </row>
    <row r="106" spans="1:13">
      <c r="A106" s="59"/>
      <c r="B106" s="74" t="s">
        <v>85</v>
      </c>
      <c r="C106" s="61" t="s">
        <v>85</v>
      </c>
      <c r="D106" s="71">
        <v>0</v>
      </c>
      <c r="E106" s="59" t="s">
        <v>85</v>
      </c>
      <c r="F106" s="63">
        <v>0</v>
      </c>
      <c r="G106" s="29" t="e">
        <f t="shared" si="1"/>
        <v>#REF!</v>
      </c>
      <c r="H106" s="153"/>
      <c r="I106" s="56"/>
      <c r="J106" s="37"/>
      <c r="K106" s="37"/>
      <c r="L106" s="37"/>
      <c r="M106" s="37"/>
    </row>
    <row r="107" spans="1:13">
      <c r="A107" s="64"/>
      <c r="B107" s="76" t="s">
        <v>85</v>
      </c>
      <c r="C107" s="66" t="s">
        <v>85</v>
      </c>
      <c r="D107" s="73">
        <v>0</v>
      </c>
      <c r="E107" s="64" t="s">
        <v>85</v>
      </c>
      <c r="F107" s="68">
        <v>0</v>
      </c>
      <c r="G107" s="29" t="e">
        <f t="shared" si="1"/>
        <v>#REF!</v>
      </c>
      <c r="H107" s="153"/>
      <c r="I107" s="56"/>
      <c r="J107" s="37"/>
      <c r="K107" s="37"/>
      <c r="L107" s="37"/>
      <c r="M107" s="37"/>
    </row>
    <row r="108" spans="1:13">
      <c r="A108" s="59"/>
      <c r="B108" s="74" t="s">
        <v>85</v>
      </c>
      <c r="C108" s="61" t="s">
        <v>85</v>
      </c>
      <c r="D108" s="71">
        <v>0</v>
      </c>
      <c r="E108" s="59" t="s">
        <v>85</v>
      </c>
      <c r="F108" s="63">
        <v>0</v>
      </c>
      <c r="G108" s="29" t="e">
        <f t="shared" si="1"/>
        <v>#REF!</v>
      </c>
      <c r="H108" s="146"/>
    </row>
    <row r="109" spans="1:13">
      <c r="A109" s="64"/>
      <c r="B109" s="76" t="s">
        <v>85</v>
      </c>
      <c r="C109" s="66" t="s">
        <v>85</v>
      </c>
      <c r="D109" s="73">
        <v>0</v>
      </c>
      <c r="E109" s="64" t="s">
        <v>85</v>
      </c>
      <c r="F109" s="68">
        <v>0</v>
      </c>
      <c r="G109" s="29" t="e">
        <f t="shared" si="1"/>
        <v>#REF!</v>
      </c>
      <c r="H109" s="146"/>
    </row>
    <row r="110" spans="1:13">
      <c r="A110" s="59"/>
      <c r="B110" s="74" t="s">
        <v>85</v>
      </c>
      <c r="C110" s="61" t="s">
        <v>85</v>
      </c>
      <c r="D110" s="71">
        <v>0</v>
      </c>
      <c r="E110" s="59" t="s">
        <v>85</v>
      </c>
      <c r="F110" s="63">
        <v>0</v>
      </c>
      <c r="G110" s="29" t="e">
        <f t="shared" si="1"/>
        <v>#REF!</v>
      </c>
      <c r="H110" s="146"/>
    </row>
    <row r="111" spans="1:13">
      <c r="A111" s="64"/>
      <c r="B111" s="76" t="s">
        <v>85</v>
      </c>
      <c r="C111" s="66" t="s">
        <v>85</v>
      </c>
      <c r="D111" s="78">
        <v>0</v>
      </c>
      <c r="E111" s="64" t="s">
        <v>85</v>
      </c>
      <c r="F111" s="79">
        <v>0</v>
      </c>
      <c r="G111" s="29" t="e">
        <f t="shared" si="1"/>
        <v>#REF!</v>
      </c>
      <c r="H111" s="146"/>
    </row>
    <row r="112" spans="1:13">
      <c r="A112" s="80" t="s">
        <v>85</v>
      </c>
      <c r="B112" s="60" t="s">
        <v>85</v>
      </c>
      <c r="C112" s="61" t="s">
        <v>85</v>
      </c>
      <c r="D112" s="62">
        <v>0</v>
      </c>
      <c r="E112" s="59" t="s">
        <v>85</v>
      </c>
      <c r="F112" s="63">
        <v>0</v>
      </c>
      <c r="G112" s="29" t="e">
        <f t="shared" si="1"/>
        <v>#REF!</v>
      </c>
      <c r="H112" s="146"/>
    </row>
    <row r="113" spans="1:8">
      <c r="A113" s="81" t="s">
        <v>85</v>
      </c>
      <c r="B113" s="82" t="s">
        <v>85</v>
      </c>
      <c r="C113" s="66" t="s">
        <v>85</v>
      </c>
      <c r="D113" s="83">
        <v>0</v>
      </c>
      <c r="E113" s="64" t="s">
        <v>85</v>
      </c>
      <c r="F113" s="68">
        <v>0</v>
      </c>
      <c r="G113" s="29" t="e">
        <f t="shared" si="1"/>
        <v>#REF!</v>
      </c>
      <c r="H113" s="146"/>
    </row>
    <row r="114" spans="1:8">
      <c r="A114" s="59" t="s">
        <v>85</v>
      </c>
      <c r="B114" s="60" t="s">
        <v>85</v>
      </c>
      <c r="C114" s="61" t="s">
        <v>85</v>
      </c>
      <c r="D114" s="62">
        <v>0</v>
      </c>
      <c r="E114" s="59" t="s">
        <v>85</v>
      </c>
      <c r="F114" s="63">
        <v>0</v>
      </c>
      <c r="G114" s="29" t="e">
        <f t="shared" si="1"/>
        <v>#REF!</v>
      </c>
      <c r="H114" s="146"/>
    </row>
    <row r="115" spans="1:8">
      <c r="A115" s="27"/>
      <c r="B115" s="82" t="s">
        <v>85</v>
      </c>
      <c r="C115" s="66" t="s">
        <v>85</v>
      </c>
      <c r="D115" s="83">
        <v>0</v>
      </c>
      <c r="E115" s="64" t="s">
        <v>85</v>
      </c>
      <c r="F115" s="68">
        <v>0</v>
      </c>
      <c r="G115" s="29" t="e">
        <f t="shared" si="1"/>
        <v>#REF!</v>
      </c>
      <c r="H115" s="146"/>
    </row>
    <row r="116" spans="1:8">
      <c r="A116" s="59"/>
      <c r="B116" s="60" t="s">
        <v>85</v>
      </c>
      <c r="C116" s="61" t="s">
        <v>85</v>
      </c>
      <c r="D116" s="62">
        <v>0</v>
      </c>
      <c r="E116" s="59" t="s">
        <v>85</v>
      </c>
      <c r="F116" s="63">
        <v>0</v>
      </c>
      <c r="G116" s="29" t="e">
        <f t="shared" si="1"/>
        <v>#REF!</v>
      </c>
      <c r="H116" s="146"/>
    </row>
    <row r="117" spans="1:8">
      <c r="A117" s="64"/>
      <c r="B117" s="65" t="s">
        <v>85</v>
      </c>
      <c r="C117" s="66" t="s">
        <v>85</v>
      </c>
      <c r="D117" s="67">
        <v>0</v>
      </c>
      <c r="E117" s="64" t="s">
        <v>85</v>
      </c>
      <c r="F117" s="68">
        <v>0</v>
      </c>
      <c r="G117" s="29" t="e">
        <f t="shared" si="1"/>
        <v>#REF!</v>
      </c>
      <c r="H117" s="146"/>
    </row>
    <row r="118" spans="1:8">
      <c r="A118" s="59"/>
      <c r="B118" s="60" t="s">
        <v>85</v>
      </c>
      <c r="C118" s="61" t="s">
        <v>85</v>
      </c>
      <c r="D118" s="71">
        <v>0</v>
      </c>
      <c r="E118" s="59" t="s">
        <v>85</v>
      </c>
      <c r="F118" s="72">
        <v>0</v>
      </c>
      <c r="G118" s="29" t="e">
        <f t="shared" si="1"/>
        <v>#REF!</v>
      </c>
      <c r="H118" s="146"/>
    </row>
    <row r="119" spans="1:8">
      <c r="A119" s="64"/>
      <c r="B119" s="65" t="s">
        <v>85</v>
      </c>
      <c r="C119" s="66" t="s">
        <v>85</v>
      </c>
      <c r="D119" s="73">
        <v>0</v>
      </c>
      <c r="E119" s="64" t="s">
        <v>85</v>
      </c>
      <c r="F119" s="68">
        <v>0</v>
      </c>
      <c r="G119" s="29" t="e">
        <f t="shared" si="1"/>
        <v>#REF!</v>
      </c>
      <c r="H119" s="146"/>
    </row>
    <row r="120" spans="1:8">
      <c r="A120" s="59"/>
      <c r="B120" s="60" t="s">
        <v>85</v>
      </c>
      <c r="C120" s="61" t="s">
        <v>85</v>
      </c>
      <c r="D120" s="71">
        <v>0</v>
      </c>
      <c r="E120" s="59" t="s">
        <v>85</v>
      </c>
      <c r="F120" s="63">
        <v>0</v>
      </c>
      <c r="G120" s="29" t="e">
        <f t="shared" si="1"/>
        <v>#REF!</v>
      </c>
      <c r="H120" s="146"/>
    </row>
    <row r="121" spans="1:8">
      <c r="A121" s="64"/>
      <c r="B121" s="65" t="s">
        <v>85</v>
      </c>
      <c r="C121" s="66" t="s">
        <v>85</v>
      </c>
      <c r="D121" s="73">
        <v>0</v>
      </c>
      <c r="E121" s="64" t="s">
        <v>85</v>
      </c>
      <c r="F121" s="68">
        <v>0</v>
      </c>
      <c r="G121" s="29" t="e">
        <f t="shared" si="1"/>
        <v>#REF!</v>
      </c>
      <c r="H121" s="146"/>
    </row>
    <row r="122" spans="1:8">
      <c r="A122" s="59"/>
      <c r="B122" s="74" t="s">
        <v>85</v>
      </c>
      <c r="C122" s="61" t="s">
        <v>85</v>
      </c>
      <c r="D122" s="71">
        <v>0</v>
      </c>
      <c r="E122" s="59" t="s">
        <v>85</v>
      </c>
      <c r="F122" s="63">
        <v>0</v>
      </c>
      <c r="G122" s="29" t="e">
        <f t="shared" si="1"/>
        <v>#REF!</v>
      </c>
      <c r="H122" s="146"/>
    </row>
    <row r="123" spans="1:8">
      <c r="A123" s="64"/>
      <c r="B123" s="76" t="s">
        <v>85</v>
      </c>
      <c r="C123" s="66" t="s">
        <v>85</v>
      </c>
      <c r="D123" s="73">
        <v>0</v>
      </c>
      <c r="E123" s="64" t="s">
        <v>85</v>
      </c>
      <c r="F123" s="68">
        <v>0</v>
      </c>
      <c r="G123" s="29" t="e">
        <f t="shared" si="1"/>
        <v>#REF!</v>
      </c>
      <c r="H123" s="146"/>
    </row>
    <row r="124" spans="1:8">
      <c r="A124" s="59"/>
      <c r="B124" s="74" t="s">
        <v>85</v>
      </c>
      <c r="C124" s="61" t="s">
        <v>85</v>
      </c>
      <c r="D124" s="71">
        <v>0</v>
      </c>
      <c r="E124" s="59" t="s">
        <v>85</v>
      </c>
      <c r="F124" s="63">
        <v>0</v>
      </c>
      <c r="G124" s="29" t="e">
        <f t="shared" si="1"/>
        <v>#REF!</v>
      </c>
      <c r="H124" s="146"/>
    </row>
    <row r="125" spans="1:8">
      <c r="A125" s="64" t="s">
        <v>85</v>
      </c>
      <c r="B125" s="76" t="s">
        <v>85</v>
      </c>
      <c r="C125" s="66" t="s">
        <v>85</v>
      </c>
      <c r="D125" s="73">
        <v>0</v>
      </c>
      <c r="E125" s="64" t="s">
        <v>85</v>
      </c>
      <c r="F125" s="68">
        <v>0</v>
      </c>
      <c r="G125" s="29" t="e">
        <f t="shared" si="1"/>
        <v>#REF!</v>
      </c>
      <c r="H125" s="146"/>
    </row>
    <row r="126" spans="1:8">
      <c r="A126" s="59" t="s">
        <v>85</v>
      </c>
      <c r="B126" s="74" t="s">
        <v>85</v>
      </c>
      <c r="C126" s="61" t="s">
        <v>85</v>
      </c>
      <c r="D126" s="71">
        <v>0</v>
      </c>
      <c r="E126" s="59" t="s">
        <v>85</v>
      </c>
      <c r="F126" s="63">
        <v>0</v>
      </c>
      <c r="G126" s="29" t="e">
        <f t="shared" si="1"/>
        <v>#REF!</v>
      </c>
      <c r="H126" s="146"/>
    </row>
    <row r="127" spans="1:8">
      <c r="A127" s="64"/>
      <c r="B127" s="76" t="s">
        <v>85</v>
      </c>
      <c r="C127" s="66" t="s">
        <v>85</v>
      </c>
      <c r="D127" s="73">
        <v>0</v>
      </c>
      <c r="E127" s="64" t="s">
        <v>85</v>
      </c>
      <c r="F127" s="68">
        <v>0</v>
      </c>
      <c r="G127" s="29" t="e">
        <f t="shared" si="1"/>
        <v>#REF!</v>
      </c>
      <c r="H127" s="146"/>
    </row>
    <row r="128" spans="1:8">
      <c r="A128" s="59"/>
      <c r="B128" s="74" t="s">
        <v>85</v>
      </c>
      <c r="C128" s="61" t="s">
        <v>85</v>
      </c>
      <c r="D128" s="71">
        <v>0</v>
      </c>
      <c r="E128" s="59" t="s">
        <v>85</v>
      </c>
      <c r="F128" s="63">
        <v>0</v>
      </c>
      <c r="G128" s="29" t="e">
        <f t="shared" si="1"/>
        <v>#REF!</v>
      </c>
      <c r="H128" s="146"/>
    </row>
    <row r="129" spans="1:8">
      <c r="A129" s="64"/>
      <c r="B129" s="76" t="s">
        <v>85</v>
      </c>
      <c r="C129" s="66" t="s">
        <v>85</v>
      </c>
      <c r="D129" s="73">
        <v>0</v>
      </c>
      <c r="E129" s="64" t="s">
        <v>85</v>
      </c>
      <c r="F129" s="68">
        <v>0</v>
      </c>
      <c r="G129" s="29" t="e">
        <f t="shared" si="1"/>
        <v>#REF!</v>
      </c>
      <c r="H129" s="146"/>
    </row>
    <row r="130" spans="1:8">
      <c r="A130" s="59"/>
      <c r="B130" s="74" t="s">
        <v>85</v>
      </c>
      <c r="C130" s="61" t="s">
        <v>85</v>
      </c>
      <c r="D130" s="71">
        <v>0</v>
      </c>
      <c r="E130" s="59" t="s">
        <v>85</v>
      </c>
      <c r="F130" s="63">
        <v>0</v>
      </c>
      <c r="G130" s="29" t="e">
        <f t="shared" si="1"/>
        <v>#REF!</v>
      </c>
      <c r="H130" s="146"/>
    </row>
    <row r="131" spans="1:8">
      <c r="A131" s="64"/>
      <c r="B131" s="76" t="s">
        <v>85</v>
      </c>
      <c r="C131" s="66" t="s">
        <v>85</v>
      </c>
      <c r="D131" s="73">
        <v>0</v>
      </c>
      <c r="E131" s="64" t="s">
        <v>85</v>
      </c>
      <c r="F131" s="68">
        <v>0</v>
      </c>
      <c r="G131" s="29" t="e">
        <f t="shared" si="1"/>
        <v>#REF!</v>
      </c>
      <c r="H131" s="146"/>
    </row>
    <row r="132" spans="1:8">
      <c r="A132" s="59"/>
      <c r="B132" s="74" t="s">
        <v>85</v>
      </c>
      <c r="C132" s="61" t="s">
        <v>85</v>
      </c>
      <c r="D132" s="71">
        <v>0</v>
      </c>
      <c r="E132" s="59" t="s">
        <v>85</v>
      </c>
      <c r="F132" s="63">
        <v>0</v>
      </c>
      <c r="G132" s="29" t="e">
        <f t="shared" si="1"/>
        <v>#REF!</v>
      </c>
      <c r="H132" s="146"/>
    </row>
    <row r="133" spans="1:8">
      <c r="A133" s="64"/>
      <c r="B133" s="76" t="s">
        <v>85</v>
      </c>
      <c r="C133" s="66" t="s">
        <v>85</v>
      </c>
      <c r="D133" s="73">
        <v>0</v>
      </c>
      <c r="E133" s="64" t="s">
        <v>85</v>
      </c>
      <c r="F133" s="68">
        <v>0</v>
      </c>
      <c r="G133" s="29" t="e">
        <f t="shared" ref="G133:G140" si="2">IF(AND(ISBLANK(D133),ISBLANK(F133)),"",G132-D133+F133)</f>
        <v>#REF!</v>
      </c>
      <c r="H133" s="146"/>
    </row>
    <row r="134" spans="1:8">
      <c r="A134" s="59" t="s">
        <v>85</v>
      </c>
      <c r="B134" s="74" t="s">
        <v>85</v>
      </c>
      <c r="C134" s="61" t="s">
        <v>85</v>
      </c>
      <c r="D134" s="71">
        <v>0</v>
      </c>
      <c r="E134" s="59" t="s">
        <v>85</v>
      </c>
      <c r="F134" s="63">
        <v>0</v>
      </c>
      <c r="G134" s="29" t="e">
        <f t="shared" si="2"/>
        <v>#REF!</v>
      </c>
      <c r="H134" s="146"/>
    </row>
    <row r="135" spans="1:8">
      <c r="A135" s="64"/>
      <c r="B135" s="76" t="s">
        <v>85</v>
      </c>
      <c r="C135" s="66" t="s">
        <v>85</v>
      </c>
      <c r="D135" s="73">
        <v>0</v>
      </c>
      <c r="E135" s="64" t="s">
        <v>85</v>
      </c>
      <c r="F135" s="68">
        <v>0</v>
      </c>
      <c r="G135" s="29" t="e">
        <f t="shared" si="2"/>
        <v>#REF!</v>
      </c>
      <c r="H135" s="146"/>
    </row>
    <row r="136" spans="1:8">
      <c r="A136" s="59"/>
      <c r="B136" s="74" t="s">
        <v>85</v>
      </c>
      <c r="C136" s="61" t="s">
        <v>85</v>
      </c>
      <c r="D136" s="71">
        <v>0</v>
      </c>
      <c r="E136" s="59" t="s">
        <v>85</v>
      </c>
      <c r="F136" s="63">
        <v>0</v>
      </c>
      <c r="G136" s="29" t="e">
        <f t="shared" si="2"/>
        <v>#REF!</v>
      </c>
      <c r="H136" s="146"/>
    </row>
    <row r="137" spans="1:8">
      <c r="A137" s="64"/>
      <c r="B137" s="76" t="s">
        <v>85</v>
      </c>
      <c r="C137" s="66" t="s">
        <v>85</v>
      </c>
      <c r="D137" s="73">
        <v>0</v>
      </c>
      <c r="E137" s="64" t="s">
        <v>85</v>
      </c>
      <c r="F137" s="68">
        <v>0</v>
      </c>
      <c r="G137" s="29" t="e">
        <f t="shared" si="2"/>
        <v>#REF!</v>
      </c>
      <c r="H137" s="146"/>
    </row>
    <row r="138" spans="1:8">
      <c r="A138" s="59"/>
      <c r="B138" s="74" t="s">
        <v>85</v>
      </c>
      <c r="C138" s="61" t="s">
        <v>85</v>
      </c>
      <c r="D138" s="71">
        <v>0</v>
      </c>
      <c r="E138" s="59" t="s">
        <v>85</v>
      </c>
      <c r="F138" s="63">
        <v>0</v>
      </c>
      <c r="G138" s="29" t="e">
        <f t="shared" si="2"/>
        <v>#REF!</v>
      </c>
      <c r="H138" s="146"/>
    </row>
    <row r="139" spans="1:8">
      <c r="A139" s="64"/>
      <c r="B139" s="76" t="s">
        <v>85</v>
      </c>
      <c r="C139" s="66" t="s">
        <v>85</v>
      </c>
      <c r="D139" s="73">
        <v>0</v>
      </c>
      <c r="E139" s="64" t="s">
        <v>85</v>
      </c>
      <c r="F139" s="68">
        <v>0</v>
      </c>
      <c r="G139" s="29" t="e">
        <f t="shared" si="2"/>
        <v>#REF!</v>
      </c>
      <c r="H139" s="146"/>
    </row>
    <row r="140" spans="1:8">
      <c r="A140" s="59"/>
      <c r="B140" s="74" t="s">
        <v>85</v>
      </c>
      <c r="C140" s="61" t="s">
        <v>85</v>
      </c>
      <c r="D140" s="90">
        <v>0</v>
      </c>
      <c r="E140" s="59" t="s">
        <v>85</v>
      </c>
      <c r="F140" s="141">
        <v>0</v>
      </c>
      <c r="G140" s="29" t="e">
        <f t="shared" si="2"/>
        <v>#REF!</v>
      </c>
      <c r="H140" s="146"/>
    </row>
    <row r="141" spans="1:8">
      <c r="A141" s="33"/>
      <c r="B141" s="34" t="s">
        <v>85</v>
      </c>
      <c r="C141" s="35" t="s">
        <v>11</v>
      </c>
      <c r="D141" s="121">
        <f>SUMIF($E:$E,"E",D:D)</f>
        <v>1200</v>
      </c>
      <c r="E141" s="33" t="s">
        <v>85</v>
      </c>
      <c r="F141" s="121">
        <f>SUMIF($E:$E,"E",F:F)</f>
        <v>0</v>
      </c>
      <c r="G141" s="69" t="s">
        <v>85</v>
      </c>
      <c r="H141" s="146"/>
    </row>
    <row r="142" spans="1:8">
      <c r="A142" s="38"/>
      <c r="B142" s="39"/>
      <c r="C142" s="40" t="s">
        <v>12</v>
      </c>
      <c r="D142" s="85">
        <f>SUMIF($E:$E,"CE",D:D)</f>
        <v>0</v>
      </c>
      <c r="E142" s="38"/>
      <c r="F142" s="85">
        <f>SUMIF($E:$E,"CE",F:F)</f>
        <v>0</v>
      </c>
      <c r="G142" s="69" t="s">
        <v>85</v>
      </c>
      <c r="H142" s="146"/>
    </row>
    <row r="143" spans="1:8">
      <c r="A143" s="115"/>
      <c r="B143" s="143" t="s">
        <v>85</v>
      </c>
      <c r="C143" s="144" t="s">
        <v>13</v>
      </c>
      <c r="D143" s="145">
        <f>SUMIF($E:$E,"S",D:D)</f>
        <v>0</v>
      </c>
      <c r="E143" s="142"/>
      <c r="F143" s="145">
        <f>SUMIF($E:$E,"S",F:F)</f>
        <v>1280</v>
      </c>
      <c r="G143" s="91" t="s">
        <v>85</v>
      </c>
      <c r="H143" s="146"/>
    </row>
    <row r="144" spans="1:8">
      <c r="A144" s="147"/>
      <c r="B144" s="148"/>
      <c r="C144" s="149"/>
      <c r="D144" s="150" t="e">
        <f>SUM(D4:D140)</f>
        <v>#REF!</v>
      </c>
      <c r="E144" s="6"/>
      <c r="F144" s="151" t="e">
        <f>SUM(F4:F140)</f>
        <v>#REF!</v>
      </c>
      <c r="G144" s="152" t="s">
        <v>85</v>
      </c>
      <c r="H144" s="153"/>
    </row>
    <row r="145" spans="1:8">
      <c r="A145" s="92"/>
      <c r="B145" s="93"/>
      <c r="C145" s="94"/>
      <c r="D145" s="95"/>
      <c r="E145" s="92"/>
      <c r="F145" s="96"/>
      <c r="G145" s="97"/>
      <c r="H145" s="116"/>
    </row>
    <row r="146" spans="1:8">
      <c r="A146" s="92"/>
      <c r="B146" s="93"/>
      <c r="C146" s="94"/>
      <c r="D146" s="95"/>
      <c r="E146" s="92"/>
      <c r="F146" s="96"/>
      <c r="G146" s="97"/>
      <c r="H146" s="116"/>
    </row>
    <row r="147" spans="1:8">
      <c r="A147" s="92"/>
      <c r="B147" s="93"/>
      <c r="C147" s="94"/>
      <c r="D147" s="95"/>
      <c r="E147" s="92"/>
      <c r="F147" s="96"/>
      <c r="G147" s="97"/>
      <c r="H147" s="116"/>
    </row>
    <row r="148" spans="1:8">
      <c r="A148" s="92"/>
      <c r="B148" s="93"/>
      <c r="C148" s="94"/>
      <c r="D148" s="95"/>
      <c r="E148" s="92"/>
      <c r="F148" s="96"/>
      <c r="G148" s="97"/>
      <c r="H148" s="116"/>
    </row>
    <row r="149" spans="1:8">
      <c r="A149" s="92"/>
      <c r="B149" s="93"/>
      <c r="C149" s="94"/>
      <c r="D149" s="95"/>
      <c r="E149" s="92"/>
      <c r="F149" s="96"/>
      <c r="G149" s="97"/>
      <c r="H149" s="116"/>
    </row>
    <row r="150" spans="1:8">
      <c r="A150" s="92"/>
      <c r="B150" s="93"/>
      <c r="C150" s="94"/>
      <c r="D150" s="95"/>
      <c r="E150" s="92"/>
      <c r="F150" s="96"/>
      <c r="G150" s="97"/>
      <c r="H150" s="116"/>
    </row>
    <row r="151" spans="1:8">
      <c r="A151" s="92"/>
      <c r="B151" s="93"/>
      <c r="C151" s="94"/>
      <c r="D151" s="95"/>
      <c r="E151" s="92"/>
      <c r="F151" s="96"/>
      <c r="G151" s="97"/>
      <c r="H151" s="116"/>
    </row>
    <row r="152" spans="1:8">
      <c r="A152" s="92"/>
      <c r="B152" s="93"/>
      <c r="C152" s="94"/>
      <c r="D152" s="95"/>
      <c r="E152" s="92"/>
      <c r="F152" s="96"/>
      <c r="G152" s="97"/>
      <c r="H152" s="116"/>
    </row>
    <row r="153" spans="1:8">
      <c r="A153" s="92"/>
      <c r="B153" s="93"/>
      <c r="C153" s="94"/>
      <c r="D153" s="95"/>
      <c r="E153" s="92"/>
      <c r="F153" s="96"/>
      <c r="G153" s="97"/>
      <c r="H153" s="116"/>
    </row>
    <row r="154" spans="1:8">
      <c r="A154" s="92"/>
      <c r="B154" s="93"/>
      <c r="C154" s="94"/>
      <c r="D154" s="95"/>
      <c r="E154" s="92"/>
      <c r="F154" s="96"/>
      <c r="G154" s="97"/>
      <c r="H154" s="116"/>
    </row>
    <row r="155" spans="1:8">
      <c r="A155" s="92"/>
      <c r="B155" s="93"/>
      <c r="C155" s="94"/>
      <c r="D155" s="95"/>
      <c r="E155" s="92"/>
      <c r="F155" s="96"/>
      <c r="G155" s="97"/>
      <c r="H155" s="116"/>
    </row>
    <row r="156" spans="1:8">
      <c r="A156" s="92"/>
      <c r="B156" s="93"/>
      <c r="C156" s="94"/>
      <c r="D156" s="95"/>
      <c r="E156" s="92"/>
      <c r="F156" s="96"/>
      <c r="G156" s="97"/>
      <c r="H156" s="116"/>
    </row>
    <row r="157" spans="1:8">
      <c r="A157" s="92"/>
      <c r="B157" s="93"/>
      <c r="C157" s="94"/>
      <c r="D157" s="95"/>
      <c r="E157" s="92"/>
      <c r="F157" s="96"/>
      <c r="G157" s="97"/>
      <c r="H157" s="116"/>
    </row>
    <row r="158" spans="1:8">
      <c r="A158" s="92"/>
      <c r="B158" s="93"/>
      <c r="C158" s="94"/>
      <c r="D158" s="95"/>
      <c r="E158" s="92"/>
      <c r="F158" s="96"/>
      <c r="G158" s="97"/>
      <c r="H158" s="116"/>
    </row>
    <row r="159" spans="1:8">
      <c r="A159" s="92"/>
      <c r="B159" s="93"/>
      <c r="C159" s="94"/>
      <c r="D159" s="95"/>
      <c r="E159" s="92"/>
      <c r="F159" s="96"/>
      <c r="G159" s="97"/>
      <c r="H159" s="116"/>
    </row>
    <row r="160" spans="1:8">
      <c r="A160" s="92"/>
      <c r="B160" s="93"/>
      <c r="C160" s="94"/>
      <c r="D160" s="95"/>
      <c r="E160" s="92"/>
      <c r="F160" s="96"/>
      <c r="G160" s="97"/>
      <c r="H160" s="116"/>
    </row>
    <row r="161" spans="1:8">
      <c r="A161" s="92"/>
      <c r="B161" s="93"/>
      <c r="C161" s="94"/>
      <c r="D161" s="95"/>
      <c r="E161" s="92"/>
      <c r="F161" s="96"/>
      <c r="G161" s="97"/>
      <c r="H161" s="116"/>
    </row>
    <row r="162" spans="1:8">
      <c r="A162" s="92"/>
      <c r="B162" s="93"/>
      <c r="C162" s="94"/>
      <c r="D162" s="95"/>
      <c r="E162" s="92"/>
      <c r="F162" s="96"/>
      <c r="G162" s="97"/>
      <c r="H162" s="116"/>
    </row>
    <row r="163" spans="1:8">
      <c r="A163" s="92"/>
      <c r="B163" s="93"/>
      <c r="C163" s="94"/>
      <c r="D163" s="95"/>
      <c r="E163" s="92"/>
      <c r="F163" s="96"/>
      <c r="G163" s="97"/>
      <c r="H163" s="116"/>
    </row>
    <row r="164" spans="1:8">
      <c r="A164" s="92"/>
      <c r="B164" s="93"/>
      <c r="C164" s="94"/>
      <c r="D164" s="95"/>
      <c r="E164" s="92"/>
      <c r="F164" s="96"/>
      <c r="G164" s="97"/>
      <c r="H164" s="116"/>
    </row>
    <row r="165" spans="1:8">
      <c r="A165" s="92"/>
      <c r="B165" s="93"/>
      <c r="C165" s="94"/>
      <c r="D165" s="95"/>
      <c r="E165" s="92"/>
      <c r="F165" s="96"/>
      <c r="G165" s="97"/>
      <c r="H165" s="116"/>
    </row>
    <row r="166" spans="1:8">
      <c r="A166" s="92"/>
      <c r="B166" s="93"/>
      <c r="C166" s="94"/>
      <c r="D166" s="95"/>
      <c r="E166" s="92"/>
      <c r="F166" s="96"/>
      <c r="G166" s="97"/>
      <c r="H166" s="116"/>
    </row>
    <row r="167" spans="1:8">
      <c r="A167" s="92"/>
      <c r="B167" s="93"/>
      <c r="C167" s="94"/>
      <c r="D167" s="95"/>
      <c r="E167" s="92"/>
      <c r="F167" s="96"/>
      <c r="G167" s="97"/>
      <c r="H167" s="116"/>
    </row>
    <row r="168" spans="1:8">
      <c r="A168" s="92"/>
      <c r="B168" s="93"/>
      <c r="C168" s="94"/>
      <c r="D168" s="95"/>
      <c r="E168" s="92"/>
      <c r="F168" s="96"/>
      <c r="G168" s="97"/>
      <c r="H168" s="116"/>
    </row>
    <row r="169" spans="1:8">
      <c r="A169" s="92"/>
      <c r="B169" s="93"/>
      <c r="C169" s="94"/>
      <c r="D169" s="95"/>
      <c r="E169" s="92"/>
      <c r="F169" s="96"/>
      <c r="G169" s="97"/>
      <c r="H169" s="116"/>
    </row>
    <row r="170" spans="1:8">
      <c r="A170" s="92"/>
      <c r="B170" s="93"/>
      <c r="C170" s="94"/>
      <c r="D170" s="95"/>
      <c r="E170" s="92"/>
      <c r="F170" s="96"/>
      <c r="G170" s="97"/>
      <c r="H170" s="116"/>
    </row>
    <row r="171" spans="1:8">
      <c r="A171" s="92"/>
      <c r="B171" s="93"/>
      <c r="C171" s="94"/>
      <c r="D171" s="95"/>
      <c r="E171" s="92"/>
      <c r="F171" s="96"/>
      <c r="G171" s="97"/>
      <c r="H171" s="116"/>
    </row>
    <row r="172" spans="1:8">
      <c r="A172" s="92"/>
      <c r="B172" s="93"/>
      <c r="C172" s="94"/>
      <c r="D172" s="95"/>
      <c r="E172" s="92"/>
      <c r="F172" s="96"/>
      <c r="G172" s="97"/>
      <c r="H172" s="116"/>
    </row>
    <row r="173" spans="1:8">
      <c r="A173" s="92"/>
      <c r="B173" s="93"/>
      <c r="C173" s="94"/>
      <c r="D173" s="95"/>
      <c r="E173" s="92"/>
      <c r="F173" s="96"/>
      <c r="G173" s="97"/>
      <c r="H173" s="116"/>
    </row>
    <row r="174" spans="1:8">
      <c r="A174" s="92"/>
      <c r="B174" s="93"/>
      <c r="C174" s="94"/>
      <c r="D174" s="95"/>
      <c r="E174" s="92"/>
      <c r="F174" s="96"/>
      <c r="G174" s="97"/>
      <c r="H174" s="116"/>
    </row>
    <row r="175" spans="1:8">
      <c r="A175" s="92"/>
      <c r="B175" s="93"/>
      <c r="C175" s="94"/>
      <c r="D175" s="95"/>
      <c r="E175" s="92"/>
      <c r="F175" s="96"/>
      <c r="G175" s="97"/>
      <c r="H175" s="116"/>
    </row>
    <row r="176" spans="1:8">
      <c r="A176" s="92"/>
      <c r="B176" s="93"/>
      <c r="C176" s="94"/>
      <c r="D176" s="95"/>
      <c r="E176" s="92"/>
      <c r="F176" s="96"/>
      <c r="G176" s="97"/>
      <c r="H176" s="116"/>
    </row>
    <row r="177" spans="1:8">
      <c r="A177" s="92"/>
      <c r="B177" s="93"/>
      <c r="C177" s="94"/>
      <c r="D177" s="95"/>
      <c r="E177" s="92"/>
      <c r="F177" s="96"/>
      <c r="G177" s="97"/>
      <c r="H177" s="116"/>
    </row>
    <row r="178" spans="1:8">
      <c r="A178" s="92"/>
      <c r="B178" s="93"/>
      <c r="C178" s="94"/>
      <c r="D178" s="95"/>
      <c r="E178" s="92"/>
      <c r="F178" s="96"/>
      <c r="G178" s="97"/>
      <c r="H178" s="116"/>
    </row>
    <row r="179" spans="1:8">
      <c r="A179" s="92"/>
      <c r="B179" s="93"/>
      <c r="C179" s="94"/>
      <c r="D179" s="95"/>
      <c r="E179" s="92"/>
      <c r="F179" s="96"/>
      <c r="G179" s="97"/>
      <c r="H179" s="116"/>
    </row>
    <row r="180" spans="1:8">
      <c r="A180" s="92"/>
      <c r="B180" s="93"/>
      <c r="C180" s="94"/>
      <c r="D180" s="95"/>
      <c r="E180" s="92"/>
      <c r="F180" s="96"/>
      <c r="G180" s="97"/>
      <c r="H180" s="116"/>
    </row>
    <row r="181" spans="1:8">
      <c r="A181" s="92"/>
      <c r="B181" s="93"/>
      <c r="C181" s="94"/>
      <c r="D181" s="95"/>
      <c r="E181" s="92"/>
      <c r="F181" s="96"/>
      <c r="G181" s="97"/>
      <c r="H181" s="116"/>
    </row>
    <row r="182" spans="1:8">
      <c r="A182" s="92"/>
      <c r="B182" s="93"/>
      <c r="C182" s="94"/>
      <c r="D182" s="95"/>
      <c r="E182" s="92"/>
      <c r="F182" s="96"/>
      <c r="G182" s="97"/>
      <c r="H182" s="116"/>
    </row>
    <row r="183" spans="1:8">
      <c r="A183" s="92"/>
      <c r="B183" s="93"/>
      <c r="C183" s="94"/>
      <c r="D183" s="95"/>
      <c r="E183" s="92"/>
      <c r="F183" s="96"/>
      <c r="G183" s="97"/>
      <c r="H183" s="116"/>
    </row>
    <row r="184" spans="1:8">
      <c r="A184" s="92"/>
      <c r="B184" s="93"/>
      <c r="C184" s="94"/>
      <c r="D184" s="95"/>
      <c r="E184" s="92"/>
      <c r="F184" s="96"/>
      <c r="G184" s="97"/>
      <c r="H184" s="116"/>
    </row>
    <row r="185" spans="1:8">
      <c r="A185" s="92"/>
      <c r="B185" s="93"/>
      <c r="C185" s="94"/>
      <c r="D185" s="95"/>
      <c r="E185" s="92"/>
      <c r="F185" s="96"/>
      <c r="G185" s="97"/>
      <c r="H185" s="116"/>
    </row>
    <row r="186" spans="1:8">
      <c r="A186" s="92"/>
      <c r="B186" s="93"/>
      <c r="C186" s="94"/>
      <c r="D186" s="95"/>
      <c r="E186" s="92"/>
      <c r="F186" s="96"/>
      <c r="G186" s="97"/>
      <c r="H186" s="116"/>
    </row>
    <row r="187" spans="1:8">
      <c r="A187" s="92"/>
      <c r="B187" s="93"/>
      <c r="C187" s="94"/>
      <c r="D187" s="95"/>
      <c r="E187" s="92"/>
      <c r="F187" s="96"/>
      <c r="G187" s="97"/>
      <c r="H187" s="116"/>
    </row>
    <row r="188" spans="1:8">
      <c r="A188" s="92"/>
      <c r="B188" s="93"/>
      <c r="C188" s="94"/>
      <c r="D188" s="95"/>
      <c r="E188" s="92"/>
      <c r="F188" s="96"/>
      <c r="G188" s="97"/>
      <c r="H188" s="116"/>
    </row>
    <row r="189" spans="1:8">
      <c r="A189" s="92"/>
      <c r="B189" s="93"/>
      <c r="C189" s="94"/>
      <c r="D189" s="95"/>
      <c r="E189" s="92"/>
      <c r="F189" s="96"/>
      <c r="G189" s="97"/>
      <c r="H189" s="116"/>
    </row>
    <row r="190" spans="1:8">
      <c r="A190" s="92"/>
      <c r="B190" s="93"/>
      <c r="C190" s="94"/>
      <c r="D190" s="95"/>
      <c r="E190" s="92"/>
      <c r="F190" s="96"/>
      <c r="G190" s="97"/>
      <c r="H190" s="116"/>
    </row>
    <row r="191" spans="1:8">
      <c r="A191" s="92"/>
      <c r="B191" s="93"/>
      <c r="C191" s="94"/>
      <c r="D191" s="95"/>
      <c r="E191" s="92"/>
      <c r="F191" s="96"/>
      <c r="G191" s="97"/>
      <c r="H191" s="116"/>
    </row>
    <row r="192" spans="1:8">
      <c r="A192" s="92"/>
      <c r="B192" s="93"/>
      <c r="C192" s="94"/>
      <c r="D192" s="95"/>
      <c r="E192" s="92"/>
      <c r="F192" s="96"/>
      <c r="G192" s="97"/>
      <c r="H192" s="116"/>
    </row>
    <row r="193" spans="1:8">
      <c r="A193" s="92"/>
      <c r="B193" s="93"/>
      <c r="C193" s="94"/>
      <c r="D193" s="95"/>
      <c r="E193" s="92"/>
      <c r="F193" s="96"/>
      <c r="G193" s="97"/>
      <c r="H193" s="116"/>
    </row>
    <row r="194" spans="1:8">
      <c r="A194" s="92"/>
      <c r="B194" s="93"/>
      <c r="C194" s="94"/>
      <c r="D194" s="95"/>
      <c r="E194" s="92"/>
      <c r="F194" s="96"/>
      <c r="G194" s="97"/>
      <c r="H194" s="116"/>
    </row>
    <row r="195" spans="1:8">
      <c r="A195" s="92"/>
      <c r="B195" s="93"/>
      <c r="C195" s="94"/>
      <c r="D195" s="95"/>
      <c r="E195" s="92"/>
      <c r="F195" s="96"/>
      <c r="G195" s="97"/>
      <c r="H195" s="116"/>
    </row>
    <row r="196" spans="1:8">
      <c r="A196" s="92"/>
      <c r="B196" s="93"/>
      <c r="C196" s="94"/>
      <c r="D196" s="95"/>
      <c r="E196" s="92"/>
      <c r="F196" s="96"/>
      <c r="G196" s="97"/>
      <c r="H196" s="116"/>
    </row>
    <row r="197" spans="1:8">
      <c r="A197" s="92"/>
      <c r="B197" s="93"/>
      <c r="C197" s="94"/>
      <c r="D197" s="95"/>
      <c r="E197" s="92"/>
      <c r="F197" s="96"/>
      <c r="G197" s="97"/>
      <c r="H197" s="116"/>
    </row>
    <row r="198" spans="1:8">
      <c r="A198" s="92"/>
      <c r="B198" s="93"/>
      <c r="C198" s="94"/>
      <c r="D198" s="95"/>
      <c r="E198" s="92"/>
      <c r="F198" s="96"/>
      <c r="G198" s="97"/>
      <c r="H198" s="116"/>
    </row>
    <row r="199" spans="1:8">
      <c r="A199" s="92"/>
      <c r="B199" s="93"/>
      <c r="C199" s="94"/>
      <c r="D199" s="95"/>
      <c r="E199" s="92"/>
      <c r="F199" s="96"/>
      <c r="G199" s="97"/>
      <c r="H199" s="116"/>
    </row>
    <row r="200" spans="1:8">
      <c r="A200" s="92"/>
      <c r="B200" s="93"/>
      <c r="C200" s="94"/>
      <c r="D200" s="95"/>
      <c r="E200" s="92"/>
      <c r="F200" s="96"/>
      <c r="G200" s="97"/>
      <c r="H200" s="116"/>
    </row>
    <row r="201" spans="1:8">
      <c r="A201" s="92"/>
      <c r="B201" s="93"/>
      <c r="C201" s="94"/>
      <c r="D201" s="95"/>
      <c r="E201" s="92"/>
      <c r="F201" s="96"/>
      <c r="G201" s="97"/>
      <c r="H201" s="116"/>
    </row>
    <row r="202" spans="1:8">
      <c r="A202" s="92"/>
      <c r="B202" s="93"/>
      <c r="C202" s="94"/>
      <c r="D202" s="95"/>
      <c r="E202" s="92"/>
      <c r="F202" s="96"/>
      <c r="G202" s="97"/>
      <c r="H202" s="116"/>
    </row>
    <row r="203" spans="1:8">
      <c r="A203" s="92"/>
      <c r="B203" s="93"/>
      <c r="C203" s="94"/>
      <c r="D203" s="95"/>
      <c r="E203" s="92"/>
      <c r="F203" s="96"/>
      <c r="G203" s="97"/>
      <c r="H203" s="116"/>
    </row>
    <row r="204" spans="1:8">
      <c r="A204" s="92"/>
      <c r="B204" s="93"/>
      <c r="C204" s="94"/>
      <c r="D204" s="95"/>
      <c r="E204" s="92"/>
      <c r="F204" s="96"/>
      <c r="G204" s="97"/>
      <c r="H204" s="116"/>
    </row>
    <row r="205" spans="1:8">
      <c r="A205" s="92"/>
      <c r="B205" s="93"/>
      <c r="C205" s="94"/>
      <c r="D205" s="95"/>
      <c r="E205" s="92"/>
      <c r="F205" s="96"/>
      <c r="G205" s="97"/>
      <c r="H205" s="116"/>
    </row>
    <row r="206" spans="1:8">
      <c r="A206" s="92"/>
      <c r="B206" s="93"/>
      <c r="C206" s="94"/>
      <c r="D206" s="95"/>
      <c r="E206" s="92"/>
      <c r="F206" s="96"/>
      <c r="G206" s="97"/>
      <c r="H206" s="116"/>
    </row>
    <row r="207" spans="1:8">
      <c r="A207" s="92"/>
      <c r="B207" s="93"/>
      <c r="C207" s="94"/>
      <c r="D207" s="95"/>
      <c r="E207" s="92"/>
      <c r="F207" s="96"/>
      <c r="G207" s="97"/>
      <c r="H207" s="116"/>
    </row>
    <row r="208" spans="1:8">
      <c r="A208" s="92"/>
      <c r="B208" s="93"/>
      <c r="C208" s="94"/>
      <c r="D208" s="95"/>
      <c r="E208" s="92"/>
      <c r="F208" s="96"/>
      <c r="G208" s="97"/>
      <c r="H208" s="116"/>
    </row>
    <row r="209" spans="1:8">
      <c r="A209" s="92"/>
      <c r="B209" s="93"/>
      <c r="C209" s="94"/>
      <c r="D209" s="95"/>
      <c r="E209" s="92"/>
      <c r="F209" s="96"/>
      <c r="G209" s="97"/>
      <c r="H209" s="116"/>
    </row>
    <row r="210" spans="1:8">
      <c r="A210" s="92"/>
      <c r="B210" s="93"/>
      <c r="C210" s="94"/>
      <c r="D210" s="95"/>
      <c r="E210" s="92"/>
      <c r="F210" s="96"/>
      <c r="G210" s="97"/>
      <c r="H210" s="116"/>
    </row>
    <row r="211" spans="1:8">
      <c r="A211" s="92"/>
      <c r="B211" s="93"/>
      <c r="C211" s="94"/>
      <c r="D211" s="95"/>
      <c r="E211" s="92"/>
      <c r="F211" s="96"/>
      <c r="G211" s="97"/>
      <c r="H211" s="116"/>
    </row>
    <row r="212" spans="1:8">
      <c r="A212" s="92"/>
      <c r="B212" s="93"/>
      <c r="C212" s="94"/>
      <c r="D212" s="95"/>
      <c r="E212" s="92"/>
      <c r="F212" s="96"/>
      <c r="G212" s="97"/>
      <c r="H212" s="116"/>
    </row>
    <row r="213" spans="1:8">
      <c r="A213" s="92"/>
      <c r="B213" s="93"/>
      <c r="C213" s="94"/>
      <c r="D213" s="95"/>
      <c r="E213" s="92"/>
      <c r="F213" s="96"/>
      <c r="G213" s="97"/>
      <c r="H213" s="116"/>
    </row>
    <row r="214" spans="1:8">
      <c r="A214" s="92"/>
      <c r="B214" s="93"/>
      <c r="C214" s="94"/>
      <c r="D214" s="95"/>
      <c r="E214" s="92"/>
      <c r="F214" s="96"/>
      <c r="G214" s="97"/>
      <c r="H214" s="116"/>
    </row>
    <row r="215" spans="1:8">
      <c r="A215" s="92"/>
      <c r="B215" s="93"/>
      <c r="C215" s="94"/>
      <c r="D215" s="95"/>
      <c r="E215" s="92"/>
      <c r="F215" s="96"/>
      <c r="G215" s="97"/>
      <c r="H215" s="116"/>
    </row>
    <row r="216" spans="1:8">
      <c r="A216" s="92"/>
      <c r="B216" s="93"/>
      <c r="C216" s="94"/>
      <c r="D216" s="95"/>
      <c r="E216" s="92"/>
      <c r="F216" s="96"/>
      <c r="G216" s="97"/>
      <c r="H216" s="116"/>
    </row>
    <row r="217" spans="1:8">
      <c r="A217" s="92"/>
      <c r="B217" s="93"/>
      <c r="C217" s="94"/>
      <c r="D217" s="95"/>
      <c r="E217" s="92"/>
      <c r="F217" s="96"/>
      <c r="G217" s="97"/>
      <c r="H217" s="116"/>
    </row>
    <row r="218" spans="1:8">
      <c r="A218" s="92"/>
      <c r="B218" s="93"/>
      <c r="C218" s="94"/>
      <c r="D218" s="95"/>
      <c r="E218" s="92"/>
      <c r="F218" s="96"/>
      <c r="G218" s="97"/>
      <c r="H218" s="116"/>
    </row>
    <row r="219" spans="1:8">
      <c r="A219" s="92"/>
      <c r="B219" s="93"/>
      <c r="C219" s="94"/>
      <c r="D219" s="95"/>
      <c r="E219" s="92"/>
      <c r="F219" s="96"/>
      <c r="G219" s="97"/>
      <c r="H219" s="116"/>
    </row>
    <row r="220" spans="1:8">
      <c r="A220" s="92"/>
      <c r="B220" s="93"/>
      <c r="C220" s="94"/>
      <c r="D220" s="95"/>
      <c r="E220" s="92"/>
      <c r="F220" s="96"/>
      <c r="G220" s="97"/>
      <c r="H220" s="116"/>
    </row>
    <row r="221" spans="1:8">
      <c r="A221" s="92"/>
      <c r="B221" s="93"/>
      <c r="C221" s="94"/>
      <c r="D221" s="95"/>
      <c r="E221" s="92"/>
      <c r="F221" s="96"/>
      <c r="G221" s="97"/>
      <c r="H221" s="116"/>
    </row>
    <row r="222" spans="1:8">
      <c r="A222" s="92"/>
      <c r="B222" s="93"/>
      <c r="C222" s="94"/>
      <c r="D222" s="95"/>
      <c r="E222" s="92"/>
      <c r="F222" s="96"/>
      <c r="G222" s="97"/>
      <c r="H222" s="116"/>
    </row>
    <row r="223" spans="1:8">
      <c r="A223" s="92"/>
      <c r="B223" s="93"/>
      <c r="C223" s="94"/>
      <c r="D223" s="95"/>
      <c r="E223" s="92"/>
      <c r="F223" s="96"/>
      <c r="G223" s="97"/>
      <c r="H223" s="116"/>
    </row>
    <row r="224" spans="1:8">
      <c r="A224" s="92"/>
      <c r="B224" s="93"/>
      <c r="C224" s="94"/>
      <c r="D224" s="95"/>
      <c r="E224" s="92"/>
      <c r="F224" s="96"/>
      <c r="G224" s="97"/>
      <c r="H224" s="116"/>
    </row>
    <row r="225" spans="1:8">
      <c r="A225" s="92"/>
      <c r="B225" s="93"/>
      <c r="C225" s="94"/>
      <c r="D225" s="95"/>
      <c r="E225" s="92"/>
      <c r="F225" s="96"/>
      <c r="G225" s="97"/>
      <c r="H225" s="116"/>
    </row>
    <row r="226" spans="1:8">
      <c r="A226" s="92"/>
      <c r="B226" s="93"/>
      <c r="C226" s="94"/>
      <c r="D226" s="95"/>
      <c r="E226" s="92"/>
      <c r="F226" s="96"/>
      <c r="G226" s="97"/>
      <c r="H226" s="116"/>
    </row>
    <row r="227" spans="1:8">
      <c r="A227" s="92"/>
      <c r="B227" s="93"/>
      <c r="C227" s="94"/>
      <c r="D227" s="95"/>
      <c r="E227" s="92"/>
      <c r="F227" s="96"/>
      <c r="G227" s="97"/>
      <c r="H227" s="116"/>
    </row>
    <row r="228" spans="1:8">
      <c r="A228" s="92"/>
      <c r="B228" s="93"/>
      <c r="C228" s="94"/>
      <c r="D228" s="95"/>
      <c r="E228" s="92"/>
      <c r="F228" s="96"/>
      <c r="G228" s="97"/>
      <c r="H228" s="116"/>
    </row>
    <row r="229" spans="1:8">
      <c r="A229" s="92"/>
      <c r="B229" s="93"/>
      <c r="C229" s="94"/>
      <c r="D229" s="95"/>
      <c r="E229" s="92"/>
      <c r="F229" s="96"/>
      <c r="G229" s="97"/>
      <c r="H229" s="116"/>
    </row>
    <row r="230" spans="1:8">
      <c r="A230" s="92"/>
      <c r="B230" s="93"/>
      <c r="C230" s="94"/>
      <c r="D230" s="95"/>
      <c r="E230" s="92"/>
      <c r="F230" s="96"/>
      <c r="G230" s="97"/>
      <c r="H230" s="116"/>
    </row>
    <row r="231" spans="1:8">
      <c r="A231" s="92"/>
      <c r="B231" s="93"/>
      <c r="C231" s="94"/>
      <c r="D231" s="95"/>
      <c r="E231" s="92"/>
      <c r="F231" s="96"/>
      <c r="G231" s="97"/>
      <c r="H231" s="116"/>
    </row>
    <row r="232" spans="1:8">
      <c r="A232" s="92"/>
      <c r="B232" s="93"/>
      <c r="C232" s="94"/>
      <c r="D232" s="95"/>
      <c r="E232" s="92"/>
      <c r="F232" s="96"/>
      <c r="G232" s="97"/>
      <c r="H232" s="116"/>
    </row>
    <row r="233" spans="1:8">
      <c r="A233" s="92"/>
      <c r="B233" s="93"/>
      <c r="C233" s="94"/>
      <c r="D233" s="95"/>
      <c r="E233" s="92"/>
      <c r="F233" s="96"/>
      <c r="G233" s="97"/>
      <c r="H233" s="116"/>
    </row>
    <row r="234" spans="1:8">
      <c r="A234" s="92"/>
      <c r="B234" s="93"/>
      <c r="C234" s="94"/>
      <c r="D234" s="95"/>
      <c r="E234" s="92"/>
      <c r="F234" s="96"/>
      <c r="G234" s="97"/>
      <c r="H234" s="116"/>
    </row>
    <row r="235" spans="1:8">
      <c r="A235" s="92"/>
      <c r="B235" s="93"/>
      <c r="C235" s="94"/>
      <c r="D235" s="95"/>
      <c r="E235" s="92"/>
      <c r="F235" s="96"/>
      <c r="G235" s="97"/>
      <c r="H235" s="116"/>
    </row>
    <row r="236" spans="1:8">
      <c r="A236" s="92"/>
      <c r="B236" s="93"/>
      <c r="C236" s="94"/>
      <c r="D236" s="95"/>
      <c r="E236" s="92"/>
      <c r="F236" s="96"/>
      <c r="G236" s="97"/>
      <c r="H236" s="116"/>
    </row>
    <row r="237" spans="1:8">
      <c r="A237" s="92"/>
      <c r="B237" s="93"/>
      <c r="C237" s="94"/>
      <c r="D237" s="95"/>
      <c r="E237" s="92"/>
      <c r="F237" s="96"/>
      <c r="G237" s="97"/>
      <c r="H237" s="116"/>
    </row>
    <row r="238" spans="1:8">
      <c r="A238" s="92"/>
      <c r="B238" s="93"/>
      <c r="C238" s="94"/>
      <c r="D238" s="95"/>
      <c r="E238" s="92"/>
      <c r="F238" s="96"/>
      <c r="G238" s="97"/>
      <c r="H238" s="116"/>
    </row>
    <row r="239" spans="1:8">
      <c r="A239" s="92"/>
      <c r="B239" s="93"/>
      <c r="C239" s="94"/>
      <c r="D239" s="95"/>
      <c r="E239" s="92"/>
      <c r="F239" s="96"/>
      <c r="G239" s="97"/>
      <c r="H239" s="116"/>
    </row>
    <row r="240" spans="1:8">
      <c r="A240" s="92"/>
      <c r="B240" s="93"/>
      <c r="C240" s="94"/>
      <c r="D240" s="95"/>
      <c r="E240" s="92"/>
      <c r="F240" s="96"/>
      <c r="G240" s="97"/>
      <c r="H240" s="116"/>
    </row>
    <row r="241" spans="1:8">
      <c r="A241" s="92"/>
      <c r="B241" s="93"/>
      <c r="C241" s="94"/>
      <c r="D241" s="95"/>
      <c r="E241" s="92"/>
      <c r="F241" s="96"/>
      <c r="G241" s="97"/>
      <c r="H241" s="116"/>
    </row>
    <row r="242" spans="1:8">
      <c r="A242" s="92"/>
      <c r="B242" s="93"/>
      <c r="C242" s="94"/>
      <c r="D242" s="95"/>
      <c r="E242" s="92"/>
      <c r="F242" s="96"/>
      <c r="G242" s="97"/>
      <c r="H242" s="116"/>
    </row>
    <row r="243" spans="1:8">
      <c r="A243" s="92"/>
      <c r="B243" s="93"/>
      <c r="C243" s="94"/>
      <c r="D243" s="95"/>
      <c r="E243" s="92"/>
      <c r="F243" s="96"/>
      <c r="G243" s="97"/>
      <c r="H243" s="116"/>
    </row>
    <row r="244" spans="1:8">
      <c r="A244" s="92"/>
      <c r="B244" s="93"/>
      <c r="C244" s="94"/>
      <c r="D244" s="95"/>
      <c r="E244" s="92"/>
      <c r="F244" s="96"/>
      <c r="G244" s="97"/>
      <c r="H244" s="116"/>
    </row>
    <row r="245" spans="1:8">
      <c r="A245" s="92"/>
      <c r="B245" s="93"/>
      <c r="C245" s="94"/>
      <c r="D245" s="95"/>
      <c r="E245" s="92"/>
      <c r="F245" s="96"/>
      <c r="G245" s="97"/>
      <c r="H245" s="116"/>
    </row>
    <row r="246" spans="1:8">
      <c r="A246" s="92"/>
      <c r="B246" s="93"/>
      <c r="C246" s="94"/>
      <c r="D246" s="95"/>
      <c r="E246" s="92"/>
      <c r="F246" s="96"/>
      <c r="G246" s="97"/>
      <c r="H246" s="116"/>
    </row>
    <row r="247" spans="1:8">
      <c r="A247" s="92"/>
      <c r="B247" s="93"/>
      <c r="C247" s="94"/>
      <c r="D247" s="95"/>
      <c r="E247" s="92"/>
      <c r="F247" s="96"/>
      <c r="G247" s="97"/>
      <c r="H247" s="116"/>
    </row>
    <row r="248" spans="1:8">
      <c r="A248" s="92"/>
      <c r="B248" s="93"/>
      <c r="C248" s="94"/>
      <c r="D248" s="95"/>
      <c r="E248" s="92"/>
      <c r="F248" s="96"/>
      <c r="G248" s="97"/>
      <c r="H248" s="116"/>
    </row>
    <row r="249" spans="1:8">
      <c r="A249" s="92"/>
      <c r="B249" s="93"/>
      <c r="C249" s="94"/>
      <c r="D249" s="95"/>
      <c r="E249" s="92"/>
      <c r="F249" s="96"/>
      <c r="G249" s="97"/>
      <c r="H249" s="116"/>
    </row>
    <row r="250" spans="1:8">
      <c r="A250" s="92"/>
      <c r="B250" s="93"/>
      <c r="C250" s="94"/>
      <c r="D250" s="95"/>
      <c r="E250" s="92"/>
      <c r="F250" s="96"/>
      <c r="G250" s="97"/>
      <c r="H250" s="116"/>
    </row>
    <row r="251" spans="1:8">
      <c r="A251" s="92"/>
      <c r="B251" s="93"/>
      <c r="C251" s="94"/>
      <c r="D251" s="95"/>
      <c r="E251" s="92"/>
      <c r="F251" s="96"/>
      <c r="G251" s="97"/>
      <c r="H251" s="116"/>
    </row>
    <row r="252" spans="1:8">
      <c r="A252" s="92"/>
      <c r="B252" s="93"/>
      <c r="C252" s="94"/>
      <c r="D252" s="95"/>
      <c r="E252" s="92"/>
      <c r="F252" s="96"/>
      <c r="G252" s="97"/>
      <c r="H252" s="116"/>
    </row>
    <row r="253" spans="1:8">
      <c r="A253" s="92"/>
      <c r="B253" s="93"/>
      <c r="C253" s="94"/>
      <c r="D253" s="95"/>
      <c r="E253" s="92"/>
      <c r="F253" s="96"/>
      <c r="G253" s="97"/>
      <c r="H253" s="116"/>
    </row>
    <row r="254" spans="1:8">
      <c r="A254" s="92"/>
      <c r="B254" s="93"/>
      <c r="C254" s="94"/>
      <c r="D254" s="95"/>
      <c r="E254" s="92"/>
      <c r="F254" s="96"/>
      <c r="G254" s="97"/>
      <c r="H254" s="116"/>
    </row>
    <row r="255" spans="1:8">
      <c r="A255" s="92"/>
      <c r="B255" s="93"/>
      <c r="C255" s="94"/>
      <c r="D255" s="95"/>
      <c r="E255" s="92"/>
      <c r="F255" s="96"/>
      <c r="G255" s="97"/>
      <c r="H255" s="116"/>
    </row>
    <row r="256" spans="1:8">
      <c r="A256" s="92"/>
      <c r="B256" s="93"/>
      <c r="C256" s="94"/>
      <c r="D256" s="95"/>
      <c r="E256" s="92"/>
      <c r="F256" s="96"/>
      <c r="G256" s="97"/>
      <c r="H256" s="116"/>
    </row>
    <row r="257" spans="1:8">
      <c r="A257" s="92"/>
      <c r="B257" s="93"/>
      <c r="C257" s="94"/>
      <c r="D257" s="95"/>
      <c r="E257" s="92"/>
      <c r="F257" s="96"/>
      <c r="G257" s="97"/>
      <c r="H257" s="116"/>
    </row>
    <row r="258" spans="1:8">
      <c r="A258" s="92"/>
      <c r="B258" s="93"/>
      <c r="C258" s="94"/>
      <c r="D258" s="95"/>
      <c r="E258" s="92"/>
      <c r="F258" s="96"/>
      <c r="G258" s="97"/>
      <c r="H258" s="116"/>
    </row>
    <row r="259" spans="1:8">
      <c r="A259" s="92"/>
      <c r="B259" s="93"/>
      <c r="C259" s="94"/>
      <c r="D259" s="95"/>
      <c r="E259" s="92"/>
      <c r="F259" s="96"/>
      <c r="G259" s="97"/>
      <c r="H259" s="116"/>
    </row>
    <row r="260" spans="1:8">
      <c r="A260" s="92"/>
      <c r="B260" s="93"/>
      <c r="C260" s="94"/>
      <c r="D260" s="95"/>
      <c r="E260" s="92"/>
      <c r="F260" s="96"/>
      <c r="G260" s="97"/>
      <c r="H260" s="116"/>
    </row>
    <row r="261" spans="1:8">
      <c r="A261" s="92"/>
      <c r="B261" s="93"/>
      <c r="C261" s="94"/>
      <c r="D261" s="95"/>
      <c r="E261" s="92"/>
      <c r="F261" s="96"/>
      <c r="G261" s="97"/>
      <c r="H261" s="116"/>
    </row>
    <row r="262" spans="1:8">
      <c r="A262" s="92"/>
      <c r="B262" s="93"/>
      <c r="C262" s="94"/>
      <c r="D262" s="95"/>
      <c r="E262" s="92"/>
      <c r="F262" s="96"/>
      <c r="G262" s="97"/>
      <c r="H262" s="116"/>
    </row>
    <row r="263" spans="1:8">
      <c r="A263" s="92"/>
      <c r="B263" s="93"/>
      <c r="C263" s="94"/>
      <c r="D263" s="95"/>
      <c r="E263" s="92"/>
      <c r="F263" s="96"/>
      <c r="G263" s="97"/>
      <c r="H263" s="116"/>
    </row>
    <row r="264" spans="1:8">
      <c r="A264" s="92"/>
      <c r="B264" s="93"/>
      <c r="C264" s="94"/>
      <c r="D264" s="95"/>
      <c r="E264" s="92"/>
      <c r="F264" s="96"/>
      <c r="G264" s="97"/>
      <c r="H264" s="116"/>
    </row>
    <row r="265" spans="1:8">
      <c r="A265" s="92"/>
      <c r="B265" s="93"/>
      <c r="C265" s="94"/>
      <c r="D265" s="95"/>
      <c r="E265" s="92"/>
      <c r="F265" s="96"/>
      <c r="G265" s="97"/>
      <c r="H265" s="116"/>
    </row>
    <row r="266" spans="1:8">
      <c r="A266" s="92"/>
      <c r="B266" s="93"/>
      <c r="C266" s="94"/>
      <c r="D266" s="95"/>
      <c r="E266" s="92"/>
      <c r="F266" s="96"/>
      <c r="G266" s="97"/>
      <c r="H266" s="116"/>
    </row>
    <row r="267" spans="1:8">
      <c r="A267" s="92"/>
      <c r="B267" s="93"/>
      <c r="C267" s="94"/>
      <c r="D267" s="95"/>
      <c r="E267" s="92"/>
      <c r="F267" s="96"/>
      <c r="G267" s="97"/>
      <c r="H267" s="116"/>
    </row>
    <row r="268" spans="1:8">
      <c r="A268" s="92"/>
      <c r="B268" s="93"/>
      <c r="C268" s="94"/>
      <c r="D268" s="95"/>
      <c r="E268" s="92"/>
      <c r="F268" s="96"/>
      <c r="G268" s="97"/>
      <c r="H268" s="116"/>
    </row>
    <row r="269" spans="1:8">
      <c r="A269" s="92"/>
      <c r="B269" s="93"/>
      <c r="C269" s="94"/>
      <c r="D269" s="95"/>
      <c r="E269" s="92"/>
      <c r="F269" s="96"/>
      <c r="G269" s="97"/>
      <c r="H269" s="116"/>
    </row>
    <row r="270" spans="1:8">
      <c r="A270" s="92"/>
      <c r="B270" s="93"/>
      <c r="C270" s="94"/>
      <c r="D270" s="95"/>
      <c r="E270" s="92"/>
      <c r="F270" s="96"/>
      <c r="G270" s="97"/>
      <c r="H270" s="116"/>
    </row>
    <row r="271" spans="1:8">
      <c r="A271" s="92"/>
      <c r="B271" s="93"/>
      <c r="C271" s="94"/>
      <c r="D271" s="95"/>
      <c r="E271" s="92"/>
      <c r="F271" s="96"/>
      <c r="G271" s="97"/>
      <c r="H271" s="116"/>
    </row>
    <row r="272" spans="1:8">
      <c r="A272" s="92"/>
      <c r="B272" s="93"/>
      <c r="C272" s="94"/>
      <c r="D272" s="95"/>
      <c r="E272" s="92"/>
      <c r="F272" s="96"/>
      <c r="G272" s="97"/>
      <c r="H272" s="116"/>
    </row>
    <row r="273" spans="1:8">
      <c r="A273" s="92"/>
      <c r="B273" s="93"/>
      <c r="C273" s="94"/>
      <c r="D273" s="95"/>
      <c r="E273" s="92"/>
      <c r="F273" s="96"/>
      <c r="G273" s="97"/>
      <c r="H273" s="116"/>
    </row>
    <row r="274" spans="1:8">
      <c r="A274" s="92"/>
      <c r="B274" s="93"/>
      <c r="C274" s="94"/>
      <c r="D274" s="95"/>
      <c r="E274" s="92"/>
      <c r="F274" s="96"/>
      <c r="G274" s="97"/>
      <c r="H274" s="116"/>
    </row>
    <row r="275" spans="1:8">
      <c r="A275" s="92"/>
      <c r="B275" s="93"/>
      <c r="C275" s="94"/>
      <c r="D275" s="95"/>
      <c r="E275" s="92"/>
      <c r="F275" s="96"/>
      <c r="G275" s="97"/>
      <c r="H275" s="116"/>
    </row>
    <row r="276" spans="1:8">
      <c r="A276" s="92"/>
      <c r="B276" s="93"/>
      <c r="C276" s="94"/>
      <c r="D276" s="95"/>
      <c r="E276" s="92"/>
      <c r="F276" s="96"/>
      <c r="G276" s="97"/>
      <c r="H276" s="116"/>
    </row>
    <row r="277" spans="1:8">
      <c r="A277" s="92"/>
      <c r="B277" s="93"/>
      <c r="C277" s="94"/>
      <c r="D277" s="95"/>
      <c r="E277" s="92"/>
      <c r="F277" s="96"/>
      <c r="G277" s="97"/>
      <c r="H277" s="116"/>
    </row>
    <row r="278" spans="1:8">
      <c r="A278" s="92"/>
      <c r="B278" s="93"/>
      <c r="C278" s="94"/>
      <c r="D278" s="95"/>
      <c r="E278" s="92"/>
      <c r="F278" s="96"/>
      <c r="G278" s="97"/>
      <c r="H278" s="116"/>
    </row>
    <row r="279" spans="1:8">
      <c r="A279" s="92"/>
      <c r="B279" s="93"/>
      <c r="C279" s="94"/>
      <c r="D279" s="95"/>
      <c r="E279" s="92"/>
      <c r="F279" s="96"/>
      <c r="G279" s="97"/>
      <c r="H279" s="116"/>
    </row>
    <row r="280" spans="1:8">
      <c r="A280" s="92"/>
      <c r="B280" s="93"/>
      <c r="C280" s="94"/>
      <c r="D280" s="95"/>
      <c r="E280" s="92"/>
      <c r="F280" s="96"/>
      <c r="G280" s="97"/>
      <c r="H280" s="116"/>
    </row>
    <row r="281" spans="1:8">
      <c r="A281" s="92"/>
      <c r="B281" s="93"/>
      <c r="C281" s="94"/>
      <c r="D281" s="95"/>
      <c r="E281" s="92"/>
      <c r="F281" s="96"/>
      <c r="G281" s="97"/>
      <c r="H281" s="116"/>
    </row>
    <row r="282" spans="1:8">
      <c r="A282" s="92"/>
      <c r="B282" s="93"/>
      <c r="C282" s="94"/>
      <c r="D282" s="95"/>
      <c r="E282" s="92"/>
      <c r="F282" s="96"/>
      <c r="G282" s="97"/>
      <c r="H282" s="116"/>
    </row>
    <row r="283" spans="1:8">
      <c r="A283" s="92"/>
      <c r="B283" s="93"/>
      <c r="C283" s="94"/>
      <c r="D283" s="95"/>
      <c r="E283" s="92"/>
      <c r="F283" s="96"/>
      <c r="G283" s="97"/>
      <c r="H283" s="116"/>
    </row>
    <row r="284" spans="1:8">
      <c r="A284" s="92"/>
      <c r="B284" s="93"/>
      <c r="C284" s="94"/>
      <c r="D284" s="95"/>
      <c r="E284" s="92"/>
      <c r="F284" s="96"/>
      <c r="G284" s="97"/>
      <c r="H284" s="116"/>
    </row>
    <row r="285" spans="1:8">
      <c r="A285" s="92"/>
      <c r="B285" s="93"/>
      <c r="C285" s="94"/>
      <c r="D285" s="95"/>
      <c r="E285" s="92"/>
      <c r="F285" s="96"/>
      <c r="G285" s="97"/>
      <c r="H285" s="116"/>
    </row>
    <row r="286" spans="1:8">
      <c r="A286" s="92"/>
      <c r="B286" s="93"/>
      <c r="C286" s="94"/>
      <c r="D286" s="95"/>
      <c r="E286" s="92"/>
      <c r="F286" s="96"/>
      <c r="G286" s="97"/>
      <c r="H286" s="116"/>
    </row>
    <row r="287" spans="1:8">
      <c r="A287" s="92"/>
      <c r="B287" s="93"/>
      <c r="C287" s="94"/>
      <c r="D287" s="95"/>
      <c r="E287" s="92"/>
      <c r="F287" s="96"/>
      <c r="G287" s="97"/>
      <c r="H287" s="116"/>
    </row>
    <row r="288" spans="1:8">
      <c r="A288" s="92"/>
      <c r="B288" s="93"/>
      <c r="C288" s="94"/>
      <c r="D288" s="95"/>
      <c r="E288" s="92"/>
      <c r="F288" s="96"/>
      <c r="G288" s="97"/>
      <c r="H288" s="116"/>
    </row>
    <row r="289" spans="1:8">
      <c r="A289" s="92"/>
      <c r="B289" s="93"/>
      <c r="C289" s="94"/>
      <c r="D289" s="95"/>
      <c r="E289" s="92"/>
      <c r="F289" s="96"/>
      <c r="G289" s="97"/>
      <c r="H289" s="116"/>
    </row>
    <row r="290" spans="1:8">
      <c r="A290" s="92"/>
      <c r="B290" s="93"/>
      <c r="C290" s="94"/>
      <c r="D290" s="95"/>
      <c r="E290" s="92"/>
      <c r="F290" s="96"/>
      <c r="G290" s="97"/>
      <c r="H290" s="116"/>
    </row>
    <row r="291" spans="1:8">
      <c r="A291" s="92"/>
      <c r="B291" s="93"/>
      <c r="C291" s="94"/>
      <c r="D291" s="95"/>
      <c r="E291" s="92"/>
      <c r="F291" s="96"/>
      <c r="G291" s="97"/>
      <c r="H291" s="116"/>
    </row>
    <row r="292" spans="1:8">
      <c r="A292" s="92"/>
      <c r="B292" s="93"/>
      <c r="C292" s="94"/>
      <c r="D292" s="95"/>
      <c r="E292" s="92"/>
      <c r="F292" s="96"/>
      <c r="G292" s="97"/>
      <c r="H292" s="116"/>
    </row>
    <row r="293" spans="1:8">
      <c r="A293" s="92"/>
      <c r="B293" s="93"/>
      <c r="C293" s="94"/>
      <c r="D293" s="95"/>
      <c r="E293" s="92"/>
      <c r="F293" s="96"/>
      <c r="G293" s="97"/>
      <c r="H293" s="116"/>
    </row>
    <row r="294" spans="1:8">
      <c r="A294" s="92"/>
      <c r="B294" s="93"/>
      <c r="C294" s="94"/>
      <c r="D294" s="95"/>
      <c r="E294" s="92"/>
      <c r="F294" s="96"/>
      <c r="G294" s="97"/>
      <c r="H294" s="116"/>
    </row>
    <row r="295" spans="1:8">
      <c r="A295" s="92"/>
      <c r="B295" s="93"/>
      <c r="C295" s="94"/>
      <c r="D295" s="95"/>
      <c r="E295" s="92"/>
      <c r="F295" s="96"/>
      <c r="G295" s="97"/>
      <c r="H295" s="116"/>
    </row>
    <row r="296" spans="1:8">
      <c r="A296" s="92"/>
      <c r="B296" s="93"/>
      <c r="C296" s="94"/>
      <c r="D296" s="95"/>
      <c r="E296" s="92"/>
      <c r="F296" s="96"/>
      <c r="G296" s="97"/>
      <c r="H296" s="116"/>
    </row>
    <row r="297" spans="1:8">
      <c r="A297" s="92"/>
      <c r="B297" s="93"/>
      <c r="C297" s="94"/>
      <c r="D297" s="95"/>
      <c r="E297" s="92"/>
      <c r="F297" s="96"/>
      <c r="G297" s="97"/>
      <c r="H297" s="116"/>
    </row>
    <row r="298" spans="1:8">
      <c r="A298" s="92"/>
      <c r="B298" s="93"/>
      <c r="C298" s="94"/>
      <c r="D298" s="95"/>
      <c r="E298" s="92"/>
      <c r="F298" s="96"/>
      <c r="G298" s="97"/>
      <c r="H298" s="116"/>
    </row>
    <row r="299" spans="1:8">
      <c r="A299" s="92"/>
      <c r="B299" s="93"/>
      <c r="C299" s="94"/>
      <c r="D299" s="95"/>
      <c r="E299" s="92"/>
      <c r="F299" s="96"/>
      <c r="G299" s="97"/>
      <c r="H299" s="116"/>
    </row>
    <row r="300" spans="1:8">
      <c r="A300" s="92"/>
      <c r="B300" s="93"/>
      <c r="C300" s="94"/>
      <c r="D300" s="95"/>
      <c r="E300" s="92"/>
      <c r="F300" s="96"/>
      <c r="G300" s="97"/>
      <c r="H300" s="116"/>
    </row>
    <row r="301" spans="1:8">
      <c r="A301" s="92"/>
      <c r="B301" s="93"/>
      <c r="C301" s="94"/>
      <c r="D301" s="95"/>
      <c r="E301" s="92"/>
      <c r="F301" s="96"/>
      <c r="G301" s="97"/>
      <c r="H301" s="116"/>
    </row>
    <row r="302" spans="1:8">
      <c r="A302" s="92"/>
      <c r="B302" s="93"/>
      <c r="C302" s="94"/>
      <c r="D302" s="95"/>
      <c r="E302" s="92"/>
      <c r="F302" s="96"/>
      <c r="G302" s="97"/>
      <c r="H302" s="116"/>
    </row>
    <row r="303" spans="1:8">
      <c r="A303" s="92"/>
      <c r="B303" s="93"/>
      <c r="C303" s="94"/>
      <c r="D303" s="95"/>
      <c r="E303" s="92"/>
      <c r="F303" s="96"/>
      <c r="G303" s="97"/>
      <c r="H303" s="116"/>
    </row>
    <row r="304" spans="1:8">
      <c r="A304" s="92"/>
      <c r="B304" s="93"/>
      <c r="C304" s="94"/>
      <c r="D304" s="95"/>
      <c r="E304" s="92"/>
      <c r="F304" s="96"/>
      <c r="G304" s="97"/>
      <c r="H304" s="116"/>
    </row>
    <row r="305" spans="1:8">
      <c r="A305" s="92"/>
      <c r="B305" s="93"/>
      <c r="C305" s="94"/>
      <c r="D305" s="95"/>
      <c r="E305" s="92"/>
      <c r="F305" s="96"/>
      <c r="G305" s="97"/>
      <c r="H305" s="116"/>
    </row>
    <row r="306" spans="1:8">
      <c r="A306" s="92"/>
      <c r="B306" s="93"/>
      <c r="C306" s="94"/>
      <c r="D306" s="95"/>
      <c r="E306" s="92"/>
      <c r="F306" s="96"/>
      <c r="G306" s="97"/>
      <c r="H306" s="116"/>
    </row>
    <row r="307" spans="1:8">
      <c r="A307" s="92"/>
      <c r="B307" s="93"/>
      <c r="C307" s="94"/>
      <c r="D307" s="95"/>
      <c r="E307" s="92"/>
      <c r="F307" s="96"/>
      <c r="G307" s="97"/>
      <c r="H307" s="116"/>
    </row>
    <row r="308" spans="1:8">
      <c r="A308" s="92"/>
      <c r="B308" s="93"/>
      <c r="C308" s="94"/>
      <c r="D308" s="95"/>
      <c r="E308" s="92"/>
      <c r="F308" s="96"/>
      <c r="G308" s="97"/>
      <c r="H308" s="116"/>
    </row>
    <row r="309" spans="1:8">
      <c r="A309" s="92"/>
      <c r="B309" s="93"/>
      <c r="C309" s="94"/>
      <c r="D309" s="95"/>
      <c r="E309" s="92"/>
      <c r="F309" s="96"/>
      <c r="G309" s="97"/>
      <c r="H309" s="116"/>
    </row>
    <row r="310" spans="1:8">
      <c r="A310" s="92"/>
      <c r="B310" s="93"/>
      <c r="C310" s="94"/>
      <c r="D310" s="95"/>
      <c r="E310" s="92"/>
      <c r="F310" s="96"/>
      <c r="G310" s="97"/>
      <c r="H310" s="116"/>
    </row>
    <row r="311" spans="1:8">
      <c r="A311" s="92"/>
      <c r="B311" s="93"/>
      <c r="C311" s="94"/>
      <c r="D311" s="95"/>
      <c r="E311" s="92"/>
      <c r="F311" s="96"/>
      <c r="G311" s="97"/>
      <c r="H311" s="116"/>
    </row>
    <row r="312" spans="1:8">
      <c r="A312" s="92"/>
      <c r="B312" s="93"/>
      <c r="C312" s="94"/>
      <c r="D312" s="95"/>
      <c r="E312" s="92"/>
      <c r="F312" s="96"/>
      <c r="G312" s="97"/>
      <c r="H312" s="116"/>
    </row>
    <row r="313" spans="1:8">
      <c r="A313" s="92"/>
      <c r="B313" s="93"/>
      <c r="C313" s="94"/>
      <c r="D313" s="95"/>
      <c r="E313" s="92"/>
      <c r="F313" s="96"/>
      <c r="G313" s="97"/>
      <c r="H313" s="116"/>
    </row>
    <row r="314" spans="1:8">
      <c r="A314" s="92"/>
      <c r="B314" s="93"/>
      <c r="C314" s="94"/>
      <c r="D314" s="95"/>
      <c r="E314" s="92"/>
      <c r="F314" s="96"/>
      <c r="G314" s="97"/>
      <c r="H314" s="116"/>
    </row>
    <row r="315" spans="1:8">
      <c r="A315" s="92"/>
      <c r="B315" s="93"/>
      <c r="C315" s="94"/>
      <c r="D315" s="95"/>
      <c r="E315" s="92"/>
      <c r="F315" s="96"/>
      <c r="G315" s="97"/>
      <c r="H315" s="116"/>
    </row>
    <row r="316" spans="1:8">
      <c r="A316" s="92"/>
      <c r="B316" s="93"/>
      <c r="C316" s="94"/>
      <c r="D316" s="95"/>
      <c r="E316" s="92"/>
      <c r="F316" s="96"/>
      <c r="G316" s="97"/>
      <c r="H316" s="116"/>
    </row>
    <row r="317" spans="1:8">
      <c r="A317" s="92"/>
      <c r="B317" s="93"/>
      <c r="C317" s="94"/>
      <c r="D317" s="95"/>
      <c r="E317" s="92"/>
      <c r="F317" s="96"/>
      <c r="G317" s="97"/>
      <c r="H317" s="116"/>
    </row>
    <row r="318" spans="1:8">
      <c r="A318" s="92"/>
      <c r="B318" s="93"/>
      <c r="C318" s="94"/>
      <c r="D318" s="95"/>
      <c r="E318" s="92"/>
      <c r="F318" s="96"/>
      <c r="G318" s="97"/>
      <c r="H318" s="116"/>
    </row>
    <row r="319" spans="1:8">
      <c r="A319" s="92"/>
      <c r="B319" s="93"/>
      <c r="C319" s="94"/>
      <c r="D319" s="95"/>
      <c r="E319" s="92"/>
      <c r="F319" s="96"/>
      <c r="G319" s="97"/>
      <c r="H319" s="116"/>
    </row>
    <row r="320" spans="1:8">
      <c r="A320" s="92"/>
      <c r="B320" s="93"/>
      <c r="C320" s="94"/>
      <c r="D320" s="95"/>
      <c r="E320" s="92"/>
      <c r="F320" s="96"/>
      <c r="G320" s="97"/>
      <c r="H320" s="116"/>
    </row>
    <row r="321" spans="1:8">
      <c r="A321" s="92"/>
      <c r="B321" s="93"/>
      <c r="C321" s="94"/>
      <c r="D321" s="95"/>
      <c r="E321" s="92"/>
      <c r="F321" s="96"/>
      <c r="G321" s="97"/>
      <c r="H321" s="116"/>
    </row>
    <row r="322" spans="1:8">
      <c r="A322" s="92"/>
      <c r="B322" s="93"/>
      <c r="C322" s="94"/>
      <c r="D322" s="95"/>
      <c r="E322" s="92"/>
      <c r="F322" s="96"/>
      <c r="G322" s="97"/>
      <c r="H322" s="116"/>
    </row>
    <row r="323" spans="1:8">
      <c r="A323" s="92"/>
      <c r="B323" s="93"/>
      <c r="C323" s="94"/>
      <c r="D323" s="95"/>
      <c r="E323" s="92"/>
      <c r="F323" s="96"/>
      <c r="G323" s="97"/>
      <c r="H323" s="116"/>
    </row>
    <row r="324" spans="1:8">
      <c r="A324" s="92"/>
      <c r="B324" s="93"/>
      <c r="C324" s="94"/>
      <c r="D324" s="95"/>
      <c r="E324" s="92"/>
      <c r="F324" s="96"/>
      <c r="G324" s="97"/>
      <c r="H324" s="116"/>
    </row>
    <row r="325" spans="1:8">
      <c r="A325" s="92"/>
      <c r="B325" s="93"/>
      <c r="C325" s="94"/>
      <c r="D325" s="95"/>
      <c r="E325" s="92"/>
      <c r="F325" s="96"/>
      <c r="G325" s="97"/>
      <c r="H325" s="116"/>
    </row>
    <row r="326" spans="1:8">
      <c r="A326" s="92"/>
      <c r="B326" s="93"/>
      <c r="C326" s="94"/>
      <c r="D326" s="95"/>
      <c r="E326" s="92"/>
      <c r="F326" s="96"/>
      <c r="G326" s="97"/>
      <c r="H326" s="116"/>
    </row>
    <row r="327" spans="1:8">
      <c r="A327" s="92"/>
      <c r="B327" s="93"/>
      <c r="C327" s="94"/>
      <c r="D327" s="95"/>
      <c r="E327" s="92"/>
      <c r="F327" s="96"/>
      <c r="G327" s="97"/>
      <c r="H327" s="116"/>
    </row>
    <row r="328" spans="1:8">
      <c r="A328" s="92"/>
      <c r="B328" s="93"/>
      <c r="C328" s="94"/>
      <c r="D328" s="95"/>
      <c r="E328" s="92"/>
      <c r="F328" s="96"/>
      <c r="G328" s="97"/>
      <c r="H328" s="116"/>
    </row>
    <row r="329" spans="1:8">
      <c r="A329" s="92"/>
      <c r="B329" s="93"/>
      <c r="C329" s="94"/>
      <c r="D329" s="95"/>
      <c r="E329" s="92"/>
      <c r="F329" s="96"/>
      <c r="G329" s="97"/>
      <c r="H329" s="116"/>
    </row>
    <row r="330" spans="1:8">
      <c r="A330" s="92"/>
      <c r="B330" s="93"/>
      <c r="C330" s="94"/>
      <c r="D330" s="95"/>
      <c r="E330" s="92"/>
      <c r="F330" s="96"/>
      <c r="G330" s="97"/>
      <c r="H330" s="116"/>
    </row>
    <row r="331" spans="1:8">
      <c r="A331" s="92"/>
      <c r="B331" s="93"/>
      <c r="C331" s="94"/>
      <c r="D331" s="95"/>
      <c r="E331" s="92"/>
      <c r="F331" s="96"/>
      <c r="G331" s="97"/>
      <c r="H331" s="116"/>
    </row>
    <row r="332" spans="1:8">
      <c r="A332" s="92"/>
      <c r="B332" s="93"/>
      <c r="C332" s="94"/>
      <c r="D332" s="95"/>
      <c r="E332" s="92"/>
      <c r="F332" s="96"/>
      <c r="G332" s="97"/>
      <c r="H332" s="116"/>
    </row>
    <row r="333" spans="1:8">
      <c r="A333" s="92"/>
      <c r="B333" s="93"/>
      <c r="C333" s="94"/>
      <c r="D333" s="95"/>
      <c r="E333" s="92"/>
      <c r="F333" s="96"/>
      <c r="G333" s="97"/>
      <c r="H333" s="116"/>
    </row>
    <row r="334" spans="1:8">
      <c r="A334" s="92"/>
      <c r="B334" s="93"/>
      <c r="C334" s="94"/>
      <c r="D334" s="95"/>
      <c r="E334" s="92"/>
      <c r="F334" s="96"/>
      <c r="G334" s="97"/>
      <c r="H334" s="116"/>
    </row>
    <row r="335" spans="1:8">
      <c r="A335" s="92"/>
      <c r="B335" s="93"/>
      <c r="C335" s="94"/>
      <c r="D335" s="95"/>
      <c r="E335" s="92"/>
      <c r="F335" s="96"/>
      <c r="G335" s="97"/>
      <c r="H335" s="116"/>
    </row>
    <row r="336" spans="1:8">
      <c r="A336" s="92"/>
      <c r="B336" s="93"/>
      <c r="C336" s="94"/>
      <c r="D336" s="95"/>
      <c r="E336" s="92"/>
      <c r="F336" s="96"/>
      <c r="G336" s="97"/>
      <c r="H336" s="116"/>
    </row>
    <row r="337" spans="1:8">
      <c r="A337" s="92"/>
      <c r="B337" s="93"/>
      <c r="C337" s="94"/>
      <c r="D337" s="95"/>
      <c r="E337" s="92"/>
      <c r="F337" s="96"/>
      <c r="G337" s="97"/>
      <c r="H337" s="116"/>
    </row>
    <row r="338" spans="1:8">
      <c r="A338" s="92"/>
      <c r="B338" s="93"/>
      <c r="C338" s="94"/>
      <c r="D338" s="95"/>
      <c r="E338" s="92"/>
      <c r="F338" s="96"/>
      <c r="G338" s="97"/>
      <c r="H338" s="116"/>
    </row>
    <row r="339" spans="1:8">
      <c r="A339" s="92"/>
      <c r="B339" s="93"/>
      <c r="C339" s="94"/>
      <c r="D339" s="95"/>
      <c r="E339" s="92"/>
      <c r="F339" s="96"/>
      <c r="G339" s="97"/>
      <c r="H339" s="116"/>
    </row>
    <row r="340" spans="1:8">
      <c r="A340" s="92"/>
      <c r="B340" s="93"/>
      <c r="C340" s="94"/>
      <c r="D340" s="95"/>
      <c r="E340" s="92"/>
      <c r="F340" s="96"/>
      <c r="G340" s="97"/>
      <c r="H340" s="116"/>
    </row>
    <row r="341" spans="1:8">
      <c r="A341" s="92"/>
      <c r="B341" s="93"/>
      <c r="C341" s="94"/>
      <c r="D341" s="95"/>
      <c r="E341" s="92"/>
      <c r="F341" s="96"/>
      <c r="G341" s="97"/>
      <c r="H341" s="116"/>
    </row>
    <row r="342" spans="1:8">
      <c r="A342" s="92"/>
      <c r="B342" s="93"/>
      <c r="C342" s="94"/>
      <c r="D342" s="95"/>
      <c r="E342" s="92"/>
      <c r="F342" s="96"/>
      <c r="G342" s="97"/>
      <c r="H342" s="116"/>
    </row>
    <row r="343" spans="1:8">
      <c r="A343" s="92"/>
      <c r="B343" s="93"/>
      <c r="C343" s="94"/>
      <c r="D343" s="95"/>
      <c r="E343" s="92"/>
      <c r="F343" s="96"/>
      <c r="G343" s="97"/>
      <c r="H343" s="116"/>
    </row>
    <row r="344" spans="1:8">
      <c r="A344" s="92"/>
      <c r="B344" s="93"/>
      <c r="C344" s="94"/>
      <c r="D344" s="95"/>
      <c r="E344" s="92"/>
      <c r="F344" s="96"/>
      <c r="G344" s="97"/>
      <c r="H344" s="116"/>
    </row>
    <row r="345" spans="1:8">
      <c r="A345" s="92"/>
      <c r="B345" s="93"/>
      <c r="C345" s="94"/>
      <c r="D345" s="95"/>
      <c r="E345" s="92"/>
      <c r="F345" s="96"/>
      <c r="G345" s="97"/>
      <c r="H345" s="116"/>
    </row>
    <row r="346" spans="1:8">
      <c r="A346" s="92"/>
      <c r="B346" s="93"/>
      <c r="C346" s="94"/>
      <c r="D346" s="95"/>
      <c r="E346" s="92"/>
      <c r="F346" s="96"/>
      <c r="G346" s="97"/>
      <c r="H346" s="116"/>
    </row>
    <row r="347" spans="1:8">
      <c r="A347" s="92"/>
      <c r="B347" s="93"/>
      <c r="C347" s="94"/>
      <c r="D347" s="95"/>
      <c r="E347" s="92"/>
      <c r="F347" s="96"/>
      <c r="G347" s="97"/>
      <c r="H347" s="116"/>
    </row>
  </sheetData>
  <mergeCells count="1">
    <mergeCell ref="A1:H1"/>
  </mergeCells>
  <pageMargins left="0.70866141732283472" right="0.27559055118110237" top="0.74803149606299213" bottom="0.74803149606299213" header="0.31496062992125984" footer="0.31496062992125984"/>
  <pageSetup scale="75" orientation="landscape" horizontalDpi="4294967293" verticalDpi="0" r:id="rId1"/>
  <headerFooter>
    <oddHeader xml:space="preserve">&amp;L
 &amp;C&amp;16Régistre des chèques&amp;18
</oddHeader>
    <oddFooter>&amp;C&amp;P</oddFooter>
  </headerFooter>
</worksheet>
</file>

<file path=xl/worksheets/sheet7.xml><?xml version="1.0" encoding="utf-8"?>
<worksheet xmlns="http://schemas.openxmlformats.org/spreadsheetml/2006/main" xmlns:r="http://schemas.openxmlformats.org/officeDocument/2006/relationships">
  <sheetPr codeName="Feuil7">
    <tabColor rgb="FF002060"/>
  </sheetPr>
  <dimension ref="A1:T294"/>
  <sheetViews>
    <sheetView workbookViewId="0">
      <pane xSplit="8" ySplit="8" topLeftCell="J140" activePane="bottomRight" state="frozenSplit"/>
      <selection pane="topRight"/>
      <selection pane="bottomLeft"/>
      <selection pane="bottomRight" activeCell="B26" sqref="B26"/>
    </sheetView>
  </sheetViews>
  <sheetFormatPr baseColWidth="10" defaultColWidth="11.42578125" defaultRowHeight="18"/>
  <cols>
    <col min="1" max="1" width="12.85546875" style="98" customWidth="1"/>
    <col min="2" max="2" width="14.28515625" style="99" customWidth="1"/>
    <col min="3" max="3" width="60.85546875" style="100" customWidth="1"/>
    <col min="4" max="4" width="17.28515625" style="101" customWidth="1"/>
    <col min="5" max="5" width="3.5703125" style="98" customWidth="1"/>
    <col min="6" max="6" width="17.42578125" style="102" customWidth="1"/>
    <col min="7" max="7" width="17.7109375" style="103" customWidth="1"/>
    <col min="8" max="8" width="24.5703125" style="1" customWidth="1"/>
    <col min="9" max="9" width="11.42578125" style="2" customWidth="1"/>
    <col min="10" max="10" width="11.42578125" style="3" customWidth="1"/>
    <col min="11" max="16384" width="11.42578125" style="3"/>
  </cols>
  <sheetData>
    <row r="1" spans="1:20" ht="36.75" customHeight="1">
      <c r="A1" s="643" t="s">
        <v>17</v>
      </c>
      <c r="B1" s="644"/>
      <c r="C1" s="644"/>
      <c r="D1" s="644"/>
      <c r="E1" s="644"/>
      <c r="F1" s="644"/>
      <c r="G1" s="644"/>
      <c r="H1" s="645"/>
    </row>
    <row r="2" spans="1:20" s="10" customFormat="1" ht="24.95" customHeight="1">
      <c r="A2" s="128" t="s">
        <v>5</v>
      </c>
      <c r="B2" s="129" t="s">
        <v>1</v>
      </c>
      <c r="C2" s="130" t="s">
        <v>0</v>
      </c>
      <c r="D2" s="131" t="s">
        <v>2</v>
      </c>
      <c r="E2" s="135" t="s">
        <v>84</v>
      </c>
      <c r="F2" s="131" t="s">
        <v>3</v>
      </c>
      <c r="G2" s="132" t="s">
        <v>4</v>
      </c>
      <c r="H2" s="138" t="s">
        <v>7</v>
      </c>
      <c r="I2" s="4"/>
      <c r="J2" s="5" t="s">
        <v>85</v>
      </c>
      <c r="K2" s="6" t="s">
        <v>85</v>
      </c>
      <c r="L2" s="7"/>
      <c r="M2" s="8"/>
      <c r="N2" s="9"/>
    </row>
    <row r="3" spans="1:20" s="23" customFormat="1" ht="17.25" hidden="1" customHeight="1">
      <c r="A3" s="11"/>
      <c r="B3" s="12"/>
      <c r="C3" s="13"/>
      <c r="D3" s="15"/>
      <c r="E3" s="14"/>
      <c r="F3" s="15" t="s">
        <v>85</v>
      </c>
      <c r="G3" s="16"/>
      <c r="H3" s="139"/>
      <c r="I3" s="18"/>
      <c r="J3" s="19"/>
      <c r="K3" s="6"/>
      <c r="L3" s="19"/>
      <c r="M3" s="20"/>
      <c r="N3" s="19"/>
      <c r="O3" s="21"/>
      <c r="P3" s="22"/>
      <c r="Q3" s="22"/>
      <c r="R3" s="22"/>
      <c r="S3" s="22"/>
      <c r="T3" s="22"/>
    </row>
    <row r="4" spans="1:20" s="110" customFormat="1" ht="18" customHeight="1">
      <c r="A4" s="24"/>
      <c r="B4" s="25" t="s">
        <v>85</v>
      </c>
      <c r="C4" s="26" t="s">
        <v>6</v>
      </c>
      <c r="D4" s="120">
        <v>0</v>
      </c>
      <c r="E4" s="27" t="s">
        <v>85</v>
      </c>
      <c r="F4" s="28">
        <v>0</v>
      </c>
      <c r="G4" s="29">
        <f>IF(AND(ISBLANK(D4),ISBLANK(F4)),"",G3-D4+F4)</f>
        <v>0</v>
      </c>
      <c r="H4" s="140">
        <f>SUM(D9:D35)</f>
        <v>0</v>
      </c>
      <c r="I4" s="104"/>
      <c r="J4" s="105"/>
      <c r="K4" s="106"/>
      <c r="L4" s="107"/>
      <c r="M4" s="108"/>
      <c r="N4" s="107"/>
      <c r="O4" s="109"/>
    </row>
    <row r="5" spans="1:20" s="110" customFormat="1" ht="18" customHeight="1">
      <c r="A5" s="123"/>
      <c r="B5" s="124">
        <v>41760</v>
      </c>
      <c r="C5" s="75" t="s">
        <v>25</v>
      </c>
      <c r="D5" s="125"/>
      <c r="E5" s="59"/>
      <c r="F5" s="126"/>
      <c r="G5" s="29"/>
      <c r="H5" s="54" t="s">
        <v>9</v>
      </c>
      <c r="I5" s="104"/>
      <c r="J5" s="105"/>
      <c r="K5" s="106"/>
      <c r="L5" s="107"/>
      <c r="M5" s="108"/>
      <c r="N5" s="107"/>
      <c r="O5" s="109"/>
    </row>
    <row r="6" spans="1:20" s="32" customFormat="1" ht="18" customHeight="1">
      <c r="A6" s="38"/>
      <c r="B6" s="39"/>
      <c r="C6" s="40" t="s">
        <v>19</v>
      </c>
      <c r="D6" s="85" t="e">
        <f>#REF!</f>
        <v>#REF!</v>
      </c>
      <c r="E6" s="38"/>
      <c r="F6" s="85" t="e">
        <f>#REF!</f>
        <v>#REF!</v>
      </c>
      <c r="G6" s="29" t="e">
        <f>IF(AND(ISBLANK(D6),ISBLANK(F6)),"",G4-D6+F6)</f>
        <v>#REF!</v>
      </c>
      <c r="H6" s="55">
        <f>1591-H4</f>
        <v>1591</v>
      </c>
      <c r="I6" s="18"/>
      <c r="J6" s="19"/>
      <c r="K6" s="19"/>
      <c r="L6" s="19"/>
      <c r="M6" s="30"/>
      <c r="N6" s="31"/>
    </row>
    <row r="7" spans="1:20" s="32" customFormat="1">
      <c r="A7" s="111" t="s">
        <v>85</v>
      </c>
      <c r="B7" s="112" t="s">
        <v>85</v>
      </c>
      <c r="C7" s="113" t="s">
        <v>20</v>
      </c>
      <c r="D7" s="114" t="e">
        <f>#REF!</f>
        <v>#REF!</v>
      </c>
      <c r="E7" s="114" t="s">
        <v>85</v>
      </c>
      <c r="F7" s="114" t="e">
        <f>#REF!</f>
        <v>#REF!</v>
      </c>
      <c r="G7" s="29" t="e">
        <f t="shared" ref="G7:G36" si="0">IF(AND(ISBLANK(D7),ISBLANK(F7)),"",G6-D7+F7)</f>
        <v>#REF!</v>
      </c>
      <c r="H7" s="57" t="s">
        <v>8</v>
      </c>
      <c r="I7" s="18"/>
      <c r="J7" s="19"/>
      <c r="K7" s="37"/>
      <c r="L7" s="37"/>
      <c r="M7" s="30"/>
    </row>
    <row r="8" spans="1:20" s="32" customFormat="1">
      <c r="A8" s="42"/>
      <c r="B8" s="43"/>
      <c r="C8" s="44" t="s">
        <v>21</v>
      </c>
      <c r="D8" s="46">
        <f>'MAI Chèque'!F141</f>
        <v>0</v>
      </c>
      <c r="E8" s="122" t="s">
        <v>49</v>
      </c>
      <c r="F8" s="46">
        <f>'MAI Chèque'!D141</f>
        <v>1200</v>
      </c>
      <c r="G8" s="29" t="e">
        <f t="shared" si="0"/>
        <v>#REF!</v>
      </c>
      <c r="H8" s="137" t="e">
        <f>SUMPRODUCT((($E4:$E140="X")+($E4:$E140="C")+($E4:$E140="S")+($E4:$E140="CE")+($E4:$E140="E"))*(($F4:$F140)-($D4:$D140)))</f>
        <v>#REF!</v>
      </c>
      <c r="I8" s="18"/>
      <c r="J8" s="19"/>
      <c r="K8" s="37"/>
      <c r="L8" s="37"/>
      <c r="M8" s="30"/>
    </row>
    <row r="9" spans="1:20" s="32" customFormat="1">
      <c r="A9" s="47"/>
      <c r="B9" s="48" t="s">
        <v>85</v>
      </c>
      <c r="C9" s="49" t="s">
        <v>85</v>
      </c>
      <c r="D9" s="50">
        <v>0</v>
      </c>
      <c r="E9" s="47" t="s">
        <v>85</v>
      </c>
      <c r="F9" s="52">
        <v>0</v>
      </c>
      <c r="G9" s="29" t="e">
        <f t="shared" si="0"/>
        <v>#REF!</v>
      </c>
      <c r="H9" s="152"/>
      <c r="I9" s="18"/>
      <c r="J9" s="19"/>
      <c r="K9" s="37"/>
      <c r="L9" s="37"/>
      <c r="M9" s="30"/>
    </row>
    <row r="10" spans="1:20" s="32" customFormat="1">
      <c r="A10" s="47"/>
      <c r="B10" s="48" t="s">
        <v>85</v>
      </c>
      <c r="C10" s="49" t="s">
        <v>85</v>
      </c>
      <c r="D10" s="50">
        <v>0</v>
      </c>
      <c r="E10" s="47" t="s">
        <v>85</v>
      </c>
      <c r="F10" s="51">
        <v>0</v>
      </c>
      <c r="G10" s="29" t="e">
        <f t="shared" si="0"/>
        <v>#REF!</v>
      </c>
      <c r="H10" s="6" t="s">
        <v>85</v>
      </c>
      <c r="I10" s="18"/>
      <c r="J10" s="19"/>
      <c r="K10" s="37"/>
      <c r="L10" s="37"/>
      <c r="M10" s="30"/>
    </row>
    <row r="11" spans="1:20" s="32" customFormat="1">
      <c r="A11" s="47"/>
      <c r="B11" s="48" t="s">
        <v>85</v>
      </c>
      <c r="C11" s="49" t="s">
        <v>85</v>
      </c>
      <c r="D11" s="50">
        <v>0</v>
      </c>
      <c r="E11" s="47" t="s">
        <v>85</v>
      </c>
      <c r="F11" s="52">
        <v>0</v>
      </c>
      <c r="G11" s="29" t="e">
        <f t="shared" si="0"/>
        <v>#REF!</v>
      </c>
      <c r="H11" s="6" t="s">
        <v>85</v>
      </c>
      <c r="I11" s="18"/>
      <c r="J11" s="19"/>
      <c r="K11" s="37"/>
      <c r="L11" s="37"/>
      <c r="M11" s="30"/>
    </row>
    <row r="12" spans="1:20" s="32" customFormat="1">
      <c r="A12" s="47"/>
      <c r="B12" s="48" t="s">
        <v>85</v>
      </c>
      <c r="C12" s="49" t="s">
        <v>85</v>
      </c>
      <c r="D12" s="50">
        <v>0</v>
      </c>
      <c r="E12" s="47" t="s">
        <v>85</v>
      </c>
      <c r="F12" s="52">
        <v>0</v>
      </c>
      <c r="G12" s="29" t="e">
        <f t="shared" si="0"/>
        <v>#REF!</v>
      </c>
      <c r="H12" s="153" t="s">
        <v>85</v>
      </c>
      <c r="I12" s="18"/>
      <c r="J12" s="19"/>
      <c r="K12" s="37"/>
      <c r="L12" s="37"/>
      <c r="M12" s="30"/>
    </row>
    <row r="13" spans="1:20" s="32" customFormat="1">
      <c r="A13" s="47"/>
      <c r="B13" s="48" t="s">
        <v>85</v>
      </c>
      <c r="C13" s="49" t="s">
        <v>85</v>
      </c>
      <c r="D13" s="50">
        <v>0</v>
      </c>
      <c r="E13" s="47" t="s">
        <v>85</v>
      </c>
      <c r="F13" s="52">
        <v>0</v>
      </c>
      <c r="G13" s="29" t="e">
        <f t="shared" si="0"/>
        <v>#REF!</v>
      </c>
      <c r="H13" s="153"/>
      <c r="I13" s="18"/>
      <c r="J13" s="19"/>
      <c r="K13" s="37"/>
      <c r="L13" s="37"/>
      <c r="M13" s="30"/>
    </row>
    <row r="14" spans="1:20" s="32" customFormat="1">
      <c r="A14" s="47"/>
      <c r="B14" s="48" t="s">
        <v>85</v>
      </c>
      <c r="C14" s="49" t="s">
        <v>85</v>
      </c>
      <c r="D14" s="50">
        <v>0</v>
      </c>
      <c r="E14" s="47" t="s">
        <v>85</v>
      </c>
      <c r="F14" s="52">
        <v>0</v>
      </c>
      <c r="G14" s="29" t="e">
        <f t="shared" si="0"/>
        <v>#REF!</v>
      </c>
      <c r="H14" s="153" t="s">
        <v>85</v>
      </c>
      <c r="I14" s="18"/>
      <c r="J14" s="19"/>
      <c r="K14" s="37"/>
      <c r="L14" s="37"/>
      <c r="M14" s="30"/>
    </row>
    <row r="15" spans="1:20" s="32" customFormat="1">
      <c r="A15" s="47"/>
      <c r="B15" s="48" t="s">
        <v>85</v>
      </c>
      <c r="C15" s="49" t="s">
        <v>85</v>
      </c>
      <c r="D15" s="50">
        <v>0</v>
      </c>
      <c r="E15" s="47" t="s">
        <v>85</v>
      </c>
      <c r="F15" s="52">
        <v>0</v>
      </c>
      <c r="G15" s="29" t="e">
        <f t="shared" si="0"/>
        <v>#REF!</v>
      </c>
      <c r="H15" s="163" t="s">
        <v>85</v>
      </c>
      <c r="I15" s="18"/>
      <c r="J15" s="19"/>
      <c r="K15" s="37"/>
      <c r="L15" s="37"/>
      <c r="M15" s="30"/>
    </row>
    <row r="16" spans="1:20" s="32" customFormat="1">
      <c r="A16" s="47"/>
      <c r="B16" s="48" t="s">
        <v>85</v>
      </c>
      <c r="C16" s="49" t="s">
        <v>85</v>
      </c>
      <c r="D16" s="50">
        <v>0</v>
      </c>
      <c r="E16" s="47" t="s">
        <v>85</v>
      </c>
      <c r="F16" s="52">
        <v>0</v>
      </c>
      <c r="G16" s="29" t="e">
        <f t="shared" si="0"/>
        <v>#REF!</v>
      </c>
      <c r="H16" s="163" t="s">
        <v>85</v>
      </c>
      <c r="I16" s="18"/>
      <c r="J16" s="19"/>
      <c r="K16" s="37"/>
      <c r="L16" s="37"/>
      <c r="M16" s="30"/>
    </row>
    <row r="17" spans="1:13" s="32" customFormat="1">
      <c r="A17" s="47"/>
      <c r="B17" s="48" t="s">
        <v>85</v>
      </c>
      <c r="C17" s="49" t="s">
        <v>85</v>
      </c>
      <c r="D17" s="50">
        <v>0</v>
      </c>
      <c r="E17" s="47" t="s">
        <v>85</v>
      </c>
      <c r="F17" s="52">
        <v>0</v>
      </c>
      <c r="G17" s="29" t="e">
        <f t="shared" si="0"/>
        <v>#REF!</v>
      </c>
      <c r="H17" s="164" t="s">
        <v>85</v>
      </c>
      <c r="I17" s="18"/>
      <c r="J17" s="19"/>
      <c r="K17" s="37"/>
      <c r="L17" s="37"/>
      <c r="M17" s="30"/>
    </row>
    <row r="18" spans="1:13" s="32" customFormat="1">
      <c r="A18" s="47"/>
      <c r="B18" s="48" t="s">
        <v>85</v>
      </c>
      <c r="C18" s="49" t="s">
        <v>85</v>
      </c>
      <c r="D18" s="50">
        <v>0</v>
      </c>
      <c r="E18" s="47" t="s">
        <v>85</v>
      </c>
      <c r="F18" s="52">
        <v>0</v>
      </c>
      <c r="G18" s="29" t="e">
        <f t="shared" si="0"/>
        <v>#REF!</v>
      </c>
      <c r="H18" s="163" t="s">
        <v>85</v>
      </c>
      <c r="I18" s="18"/>
      <c r="J18" s="19"/>
      <c r="K18" s="37"/>
      <c r="L18" s="37"/>
      <c r="M18" s="30"/>
    </row>
    <row r="19" spans="1:13" s="32" customFormat="1">
      <c r="A19" s="47"/>
      <c r="B19" s="48" t="s">
        <v>85</v>
      </c>
      <c r="C19" s="49" t="s">
        <v>85</v>
      </c>
      <c r="D19" s="53">
        <v>0</v>
      </c>
      <c r="E19" s="47" t="s">
        <v>85</v>
      </c>
      <c r="F19" s="52">
        <v>0</v>
      </c>
      <c r="G19" s="29" t="e">
        <f t="shared" si="0"/>
        <v>#REF!</v>
      </c>
      <c r="H19" s="164" t="s">
        <v>85</v>
      </c>
      <c r="I19" s="18"/>
      <c r="J19" s="19"/>
      <c r="K19" s="37"/>
      <c r="L19" s="37"/>
      <c r="M19" s="30"/>
    </row>
    <row r="20" spans="1:13" s="32" customFormat="1">
      <c r="A20" s="47"/>
      <c r="B20" s="48" t="s">
        <v>85</v>
      </c>
      <c r="C20" s="49" t="s">
        <v>85</v>
      </c>
      <c r="D20" s="50">
        <v>0</v>
      </c>
      <c r="E20" s="47" t="s">
        <v>85</v>
      </c>
      <c r="F20" s="52">
        <v>0</v>
      </c>
      <c r="G20" s="29" t="e">
        <f t="shared" si="0"/>
        <v>#REF!</v>
      </c>
      <c r="H20" s="164"/>
      <c r="I20" s="18"/>
      <c r="J20" s="19"/>
      <c r="K20" s="37"/>
      <c r="L20" s="37"/>
      <c r="M20" s="30"/>
    </row>
    <row r="21" spans="1:13" s="32" customFormat="1">
      <c r="A21" s="47"/>
      <c r="B21" s="48" t="s">
        <v>85</v>
      </c>
      <c r="C21" s="49" t="s">
        <v>85</v>
      </c>
      <c r="D21" s="50">
        <v>0</v>
      </c>
      <c r="E21" s="47" t="s">
        <v>85</v>
      </c>
      <c r="F21" s="52">
        <v>0</v>
      </c>
      <c r="G21" s="29" t="e">
        <f t="shared" si="0"/>
        <v>#REF!</v>
      </c>
      <c r="H21" s="163" t="s">
        <v>85</v>
      </c>
      <c r="I21" s="18"/>
      <c r="J21" s="19"/>
      <c r="K21" s="37"/>
      <c r="L21" s="37"/>
      <c r="M21" s="30"/>
    </row>
    <row r="22" spans="1:13" s="32" customFormat="1">
      <c r="A22" s="47"/>
      <c r="B22" s="48" t="s">
        <v>85</v>
      </c>
      <c r="C22" s="49" t="s">
        <v>85</v>
      </c>
      <c r="D22" s="53">
        <v>0</v>
      </c>
      <c r="E22" s="47" t="s">
        <v>85</v>
      </c>
      <c r="F22" s="52">
        <v>0</v>
      </c>
      <c r="G22" s="29" t="e">
        <f t="shared" si="0"/>
        <v>#REF!</v>
      </c>
      <c r="H22" s="163"/>
      <c r="I22" s="18"/>
      <c r="J22" s="19"/>
      <c r="K22" s="37"/>
      <c r="L22" s="37"/>
      <c r="M22" s="30"/>
    </row>
    <row r="23" spans="1:13" s="32" customFormat="1">
      <c r="A23" s="47"/>
      <c r="B23" s="48" t="s">
        <v>85</v>
      </c>
      <c r="C23" s="49" t="s">
        <v>85</v>
      </c>
      <c r="D23" s="53">
        <v>0</v>
      </c>
      <c r="E23" s="47" t="s">
        <v>85</v>
      </c>
      <c r="F23" s="52">
        <v>0</v>
      </c>
      <c r="G23" s="29" t="e">
        <f t="shared" si="0"/>
        <v>#REF!</v>
      </c>
      <c r="H23" s="163"/>
      <c r="I23" s="18"/>
      <c r="J23" s="19"/>
      <c r="K23" s="37"/>
      <c r="L23" s="37"/>
      <c r="M23" s="30"/>
    </row>
    <row r="24" spans="1:13" s="32" customFormat="1">
      <c r="A24" s="47"/>
      <c r="B24" s="48" t="s">
        <v>85</v>
      </c>
      <c r="C24" s="49" t="s">
        <v>85</v>
      </c>
      <c r="D24" s="53">
        <v>0</v>
      </c>
      <c r="E24" s="47" t="s">
        <v>85</v>
      </c>
      <c r="F24" s="52">
        <v>0</v>
      </c>
      <c r="G24" s="29" t="e">
        <f t="shared" si="0"/>
        <v>#REF!</v>
      </c>
      <c r="H24" s="163"/>
      <c r="I24" s="18"/>
      <c r="J24" s="19"/>
      <c r="K24" s="37"/>
      <c r="L24" s="37"/>
      <c r="M24" s="30"/>
    </row>
    <row r="25" spans="1:13" s="32" customFormat="1">
      <c r="A25" s="47"/>
      <c r="B25" s="48" t="s">
        <v>85</v>
      </c>
      <c r="C25" s="49" t="s">
        <v>85</v>
      </c>
      <c r="D25" s="53">
        <v>0</v>
      </c>
      <c r="E25" s="47" t="s">
        <v>85</v>
      </c>
      <c r="F25" s="52">
        <v>0</v>
      </c>
      <c r="G25" s="29" t="e">
        <f t="shared" si="0"/>
        <v>#REF!</v>
      </c>
      <c r="H25" s="163"/>
      <c r="I25" s="18"/>
      <c r="J25" s="19"/>
      <c r="K25" s="37"/>
      <c r="L25" s="37"/>
      <c r="M25" s="30"/>
    </row>
    <row r="26" spans="1:13" s="32" customFormat="1">
      <c r="A26" s="47"/>
      <c r="B26" s="48" t="s">
        <v>85</v>
      </c>
      <c r="C26" s="49" t="s">
        <v>85</v>
      </c>
      <c r="D26" s="53">
        <v>0</v>
      </c>
      <c r="E26" s="47" t="s">
        <v>85</v>
      </c>
      <c r="F26" s="52">
        <v>0</v>
      </c>
      <c r="G26" s="29" t="e">
        <f t="shared" si="0"/>
        <v>#REF!</v>
      </c>
      <c r="H26" s="163"/>
      <c r="I26" s="18"/>
      <c r="J26" s="19"/>
      <c r="K26" s="37"/>
      <c r="L26" s="37"/>
      <c r="M26" s="30"/>
    </row>
    <row r="27" spans="1:13" s="32" customFormat="1">
      <c r="A27" s="47"/>
      <c r="B27" s="48" t="s">
        <v>85</v>
      </c>
      <c r="C27" s="49" t="s">
        <v>85</v>
      </c>
      <c r="D27" s="53">
        <v>0</v>
      </c>
      <c r="E27" s="47" t="s">
        <v>85</v>
      </c>
      <c r="F27" s="52">
        <v>0</v>
      </c>
      <c r="G27" s="29" t="e">
        <f t="shared" si="0"/>
        <v>#REF!</v>
      </c>
      <c r="H27" s="163"/>
      <c r="I27" s="18"/>
      <c r="J27" s="19"/>
      <c r="K27" s="37"/>
      <c r="L27" s="37"/>
      <c r="M27" s="30"/>
    </row>
    <row r="28" spans="1:13" s="32" customFormat="1">
      <c r="A28" s="47"/>
      <c r="B28" s="48" t="s">
        <v>85</v>
      </c>
      <c r="C28" s="49" t="s">
        <v>85</v>
      </c>
      <c r="D28" s="53">
        <v>0</v>
      </c>
      <c r="E28" s="47" t="s">
        <v>85</v>
      </c>
      <c r="F28" s="52">
        <v>0</v>
      </c>
      <c r="G28" s="29" t="e">
        <f t="shared" si="0"/>
        <v>#REF!</v>
      </c>
      <c r="H28" s="163"/>
      <c r="I28" s="18"/>
      <c r="J28" s="19"/>
      <c r="K28" s="37"/>
      <c r="L28" s="37"/>
      <c r="M28" s="30"/>
    </row>
    <row r="29" spans="1:13" s="32" customFormat="1">
      <c r="A29" s="47"/>
      <c r="B29" s="48" t="s">
        <v>85</v>
      </c>
      <c r="C29" s="49" t="s">
        <v>85</v>
      </c>
      <c r="D29" s="53">
        <v>0</v>
      </c>
      <c r="E29" s="47" t="s">
        <v>85</v>
      </c>
      <c r="F29" s="52">
        <v>0</v>
      </c>
      <c r="G29" s="29" t="e">
        <f t="shared" si="0"/>
        <v>#REF!</v>
      </c>
      <c r="H29" s="163"/>
      <c r="I29" s="18"/>
      <c r="J29" s="19"/>
      <c r="K29" s="37"/>
      <c r="L29" s="37"/>
      <c r="M29" s="30"/>
    </row>
    <row r="30" spans="1:13" s="32" customFormat="1">
      <c r="A30" s="47"/>
      <c r="B30" s="48" t="s">
        <v>85</v>
      </c>
      <c r="C30" s="49" t="s">
        <v>85</v>
      </c>
      <c r="D30" s="53">
        <v>0</v>
      </c>
      <c r="E30" s="47" t="s">
        <v>85</v>
      </c>
      <c r="F30" s="52">
        <v>0</v>
      </c>
      <c r="G30" s="29" t="e">
        <f t="shared" si="0"/>
        <v>#REF!</v>
      </c>
      <c r="H30" s="163"/>
      <c r="I30" s="18"/>
      <c r="J30" s="19"/>
      <c r="K30" s="37"/>
      <c r="L30" s="37"/>
      <c r="M30" s="30"/>
    </row>
    <row r="31" spans="1:13" s="32" customFormat="1">
      <c r="A31" s="47"/>
      <c r="B31" s="48" t="s">
        <v>85</v>
      </c>
      <c r="C31" s="49" t="s">
        <v>85</v>
      </c>
      <c r="D31" s="53">
        <v>0</v>
      </c>
      <c r="E31" s="47" t="s">
        <v>85</v>
      </c>
      <c r="F31" s="52">
        <v>0</v>
      </c>
      <c r="G31" s="29" t="e">
        <f t="shared" si="0"/>
        <v>#REF!</v>
      </c>
      <c r="H31" s="163"/>
      <c r="I31" s="18"/>
      <c r="J31" s="18" t="s">
        <v>85</v>
      </c>
      <c r="K31" s="6" t="s">
        <v>85</v>
      </c>
      <c r="L31" s="18" t="s">
        <v>85</v>
      </c>
      <c r="M31" s="30"/>
    </row>
    <row r="32" spans="1:13" s="32" customFormat="1">
      <c r="A32" s="47"/>
      <c r="B32" s="48" t="s">
        <v>85</v>
      </c>
      <c r="C32" s="49" t="s">
        <v>85</v>
      </c>
      <c r="D32" s="53">
        <v>0</v>
      </c>
      <c r="E32" s="47" t="s">
        <v>85</v>
      </c>
      <c r="F32" s="52">
        <v>0</v>
      </c>
      <c r="G32" s="29" t="e">
        <f t="shared" si="0"/>
        <v>#REF!</v>
      </c>
      <c r="H32" s="163"/>
      <c r="I32" s="18"/>
      <c r="J32" s="18"/>
      <c r="K32" s="18"/>
      <c r="L32" s="18"/>
      <c r="M32" s="30"/>
    </row>
    <row r="33" spans="1:14" s="32" customFormat="1">
      <c r="A33" s="47"/>
      <c r="B33" s="48" t="s">
        <v>85</v>
      </c>
      <c r="C33" s="49" t="s">
        <v>85</v>
      </c>
      <c r="D33" s="53">
        <v>0</v>
      </c>
      <c r="E33" s="47" t="s">
        <v>85</v>
      </c>
      <c r="F33" s="52">
        <v>0</v>
      </c>
      <c r="G33" s="29" t="e">
        <f t="shared" si="0"/>
        <v>#REF!</v>
      </c>
      <c r="H33" s="163"/>
      <c r="I33" s="18"/>
      <c r="J33" s="56"/>
      <c r="K33" s="18"/>
      <c r="L33" s="18"/>
      <c r="M33" s="30"/>
    </row>
    <row r="34" spans="1:14" s="32" customFormat="1">
      <c r="A34" s="47"/>
      <c r="B34" s="48" t="s">
        <v>85</v>
      </c>
      <c r="C34" s="49" t="s">
        <v>85</v>
      </c>
      <c r="D34" s="53">
        <v>0</v>
      </c>
      <c r="E34" s="47" t="s">
        <v>85</v>
      </c>
      <c r="F34" s="52">
        <v>0</v>
      </c>
      <c r="G34" s="29" t="e">
        <f t="shared" si="0"/>
        <v>#REF!</v>
      </c>
      <c r="H34" s="163"/>
      <c r="I34" s="56"/>
      <c r="J34" s="56" t="s">
        <v>85</v>
      </c>
      <c r="K34" s="56" t="s">
        <v>85</v>
      </c>
      <c r="L34" s="37"/>
      <c r="M34" s="30"/>
    </row>
    <row r="35" spans="1:14" s="32" customFormat="1">
      <c r="A35" s="47"/>
      <c r="B35" s="48" t="s">
        <v>85</v>
      </c>
      <c r="C35" s="49" t="s">
        <v>85</v>
      </c>
      <c r="D35" s="53">
        <v>0</v>
      </c>
      <c r="E35" s="47" t="s">
        <v>85</v>
      </c>
      <c r="F35" s="52">
        <v>0</v>
      </c>
      <c r="G35" s="29" t="e">
        <f t="shared" si="0"/>
        <v>#REF!</v>
      </c>
      <c r="H35" s="163"/>
      <c r="I35" s="56"/>
      <c r="J35" s="37"/>
      <c r="K35" s="37"/>
      <c r="L35" s="37"/>
      <c r="M35" s="30"/>
    </row>
    <row r="36" spans="1:14" s="32" customFormat="1">
      <c r="A36" s="59"/>
      <c r="B36" s="60">
        <v>41788</v>
      </c>
      <c r="C36" s="61" t="s">
        <v>58</v>
      </c>
      <c r="D36" s="62">
        <v>0</v>
      </c>
      <c r="E36" s="59" t="s">
        <v>49</v>
      </c>
      <c r="F36" s="63">
        <v>251</v>
      </c>
      <c r="G36" s="29" t="e">
        <f t="shared" si="0"/>
        <v>#REF!</v>
      </c>
      <c r="H36" s="153"/>
      <c r="I36" s="56"/>
      <c r="J36" s="37"/>
      <c r="K36" s="37"/>
      <c r="L36" s="37"/>
      <c r="M36" s="30"/>
    </row>
    <row r="37" spans="1:14" s="32" customFormat="1">
      <c r="A37" s="64" t="s">
        <v>85</v>
      </c>
      <c r="B37" s="65">
        <v>41789</v>
      </c>
      <c r="C37" s="66" t="s">
        <v>59</v>
      </c>
      <c r="D37" s="67">
        <v>0</v>
      </c>
      <c r="E37" s="64" t="s">
        <v>49</v>
      </c>
      <c r="F37" s="68">
        <v>50</v>
      </c>
      <c r="G37" s="69" t="e">
        <f t="shared" ref="G37:G100" si="1">IF(AND(ISBLANK(E37),ISBLANK(F37)),"",G36-D37+F37)</f>
        <v>#REF!</v>
      </c>
      <c r="H37" s="153"/>
      <c r="I37" s="56"/>
      <c r="J37" s="37"/>
      <c r="K37" s="37"/>
      <c r="L37" s="37"/>
      <c r="M37" s="70"/>
    </row>
    <row r="38" spans="1:14" s="32" customFormat="1">
      <c r="A38" s="59" t="s">
        <v>85</v>
      </c>
      <c r="B38" s="60">
        <v>41790</v>
      </c>
      <c r="C38" s="61" t="s">
        <v>52</v>
      </c>
      <c r="D38" s="71">
        <v>0</v>
      </c>
      <c r="E38" s="59" t="s">
        <v>49</v>
      </c>
      <c r="F38" s="72">
        <v>0.12</v>
      </c>
      <c r="G38" s="69" t="e">
        <f t="shared" si="1"/>
        <v>#REF!</v>
      </c>
      <c r="H38" s="153"/>
      <c r="I38" s="56"/>
      <c r="J38" s="37"/>
      <c r="K38" s="37"/>
      <c r="L38" s="37"/>
      <c r="M38" s="37"/>
      <c r="N38" s="30"/>
    </row>
    <row r="39" spans="1:14" s="32" customFormat="1">
      <c r="A39" s="64"/>
      <c r="B39" s="65" t="s">
        <v>85</v>
      </c>
      <c r="C39" s="66" t="s">
        <v>85</v>
      </c>
      <c r="D39" s="73">
        <v>0</v>
      </c>
      <c r="E39" s="64" t="s">
        <v>85</v>
      </c>
      <c r="F39" s="68">
        <v>0</v>
      </c>
      <c r="G39" s="69" t="e">
        <f t="shared" si="1"/>
        <v>#REF!</v>
      </c>
      <c r="H39" s="153" t="s">
        <v>85</v>
      </c>
      <c r="I39" s="56"/>
      <c r="J39" s="37"/>
      <c r="K39" s="37"/>
      <c r="L39" s="37"/>
      <c r="M39" s="37"/>
      <c r="N39" s="30"/>
    </row>
    <row r="40" spans="1:14" s="32" customFormat="1">
      <c r="A40" s="59"/>
      <c r="B40" s="60" t="s">
        <v>85</v>
      </c>
      <c r="C40" s="61" t="s">
        <v>85</v>
      </c>
      <c r="D40" s="71">
        <v>0</v>
      </c>
      <c r="E40" s="59" t="s">
        <v>85</v>
      </c>
      <c r="F40" s="63">
        <v>0</v>
      </c>
      <c r="G40" s="69" t="e">
        <f t="shared" si="1"/>
        <v>#REF!</v>
      </c>
      <c r="H40" s="18" t="s">
        <v>85</v>
      </c>
      <c r="I40" s="56"/>
      <c r="J40" s="37"/>
      <c r="K40" s="37"/>
      <c r="L40" s="37"/>
      <c r="M40" s="37"/>
      <c r="N40" s="30"/>
    </row>
    <row r="41" spans="1:14" s="32" customFormat="1">
      <c r="A41" s="64"/>
      <c r="B41" s="65" t="s">
        <v>85</v>
      </c>
      <c r="C41" s="66" t="s">
        <v>85</v>
      </c>
      <c r="D41" s="73">
        <v>0</v>
      </c>
      <c r="E41" s="64" t="s">
        <v>85</v>
      </c>
      <c r="F41" s="68">
        <v>0</v>
      </c>
      <c r="G41" s="69" t="e">
        <f t="shared" si="1"/>
        <v>#REF!</v>
      </c>
      <c r="H41" s="153"/>
      <c r="I41" s="56"/>
      <c r="J41" s="37"/>
      <c r="K41" s="37"/>
      <c r="L41" s="37"/>
      <c r="M41" s="37"/>
      <c r="N41" s="30"/>
    </row>
    <row r="42" spans="1:14" s="32" customFormat="1">
      <c r="A42" s="59"/>
      <c r="B42" s="74" t="s">
        <v>85</v>
      </c>
      <c r="C42" s="75" t="s">
        <v>85</v>
      </c>
      <c r="D42" s="71">
        <v>0</v>
      </c>
      <c r="E42" s="59" t="s">
        <v>85</v>
      </c>
      <c r="F42" s="63">
        <v>0</v>
      </c>
      <c r="G42" s="69" t="e">
        <f t="shared" si="1"/>
        <v>#REF!</v>
      </c>
      <c r="H42" s="153"/>
      <c r="I42" s="56"/>
      <c r="J42" s="37"/>
      <c r="K42" s="37"/>
      <c r="L42" s="37"/>
      <c r="M42" s="37"/>
      <c r="N42" s="30"/>
    </row>
    <row r="43" spans="1:14" s="32" customFormat="1">
      <c r="A43" s="64"/>
      <c r="B43" s="76" t="s">
        <v>85</v>
      </c>
      <c r="C43" s="66" t="s">
        <v>85</v>
      </c>
      <c r="D43" s="73">
        <v>0</v>
      </c>
      <c r="E43" s="64" t="s">
        <v>85</v>
      </c>
      <c r="F43" s="68">
        <v>0</v>
      </c>
      <c r="G43" s="69" t="e">
        <f t="shared" si="1"/>
        <v>#REF!</v>
      </c>
      <c r="H43" s="153"/>
      <c r="I43" s="56"/>
      <c r="J43" s="37"/>
      <c r="K43" s="37"/>
      <c r="L43" s="37"/>
      <c r="M43" s="37"/>
      <c r="N43" s="30"/>
    </row>
    <row r="44" spans="1:14" s="32" customFormat="1">
      <c r="A44" s="59"/>
      <c r="B44" s="74" t="s">
        <v>85</v>
      </c>
      <c r="C44" s="77" t="s">
        <v>85</v>
      </c>
      <c r="D44" s="71">
        <v>0</v>
      </c>
      <c r="E44" s="59" t="s">
        <v>85</v>
      </c>
      <c r="F44" s="63">
        <v>0</v>
      </c>
      <c r="G44" s="69" t="e">
        <f t="shared" si="1"/>
        <v>#REF!</v>
      </c>
      <c r="H44" s="153"/>
      <c r="I44" s="56"/>
      <c r="J44" s="37"/>
      <c r="K44" s="37"/>
      <c r="L44" s="37"/>
      <c r="M44" s="37"/>
      <c r="N44" s="30"/>
    </row>
    <row r="45" spans="1:14" s="32" customFormat="1">
      <c r="A45" s="64"/>
      <c r="B45" s="76" t="s">
        <v>85</v>
      </c>
      <c r="C45" s="66" t="s">
        <v>85</v>
      </c>
      <c r="D45" s="73">
        <v>0</v>
      </c>
      <c r="E45" s="64" t="s">
        <v>85</v>
      </c>
      <c r="F45" s="68">
        <v>0</v>
      </c>
      <c r="G45" s="69" t="e">
        <f t="shared" si="1"/>
        <v>#REF!</v>
      </c>
      <c r="H45" s="153"/>
      <c r="I45" s="56"/>
      <c r="J45" s="37"/>
      <c r="K45" s="37"/>
      <c r="L45" s="37"/>
      <c r="M45" s="37"/>
      <c r="N45" s="30"/>
    </row>
    <row r="46" spans="1:14" s="32" customFormat="1">
      <c r="A46" s="59"/>
      <c r="B46" s="74" t="s">
        <v>85</v>
      </c>
      <c r="C46" s="61" t="s">
        <v>85</v>
      </c>
      <c r="D46" s="71">
        <v>0</v>
      </c>
      <c r="E46" s="59" t="s">
        <v>85</v>
      </c>
      <c r="F46" s="63">
        <v>0</v>
      </c>
      <c r="G46" s="69" t="e">
        <f t="shared" si="1"/>
        <v>#REF!</v>
      </c>
      <c r="H46" s="153"/>
      <c r="I46" s="56"/>
      <c r="J46" s="37"/>
      <c r="K46" s="37"/>
      <c r="L46" s="37"/>
      <c r="M46" s="37"/>
      <c r="N46" s="30"/>
    </row>
    <row r="47" spans="1:14" s="32" customFormat="1">
      <c r="A47" s="64"/>
      <c r="B47" s="76" t="s">
        <v>85</v>
      </c>
      <c r="C47" s="66" t="s">
        <v>85</v>
      </c>
      <c r="D47" s="73">
        <v>0</v>
      </c>
      <c r="E47" s="64" t="s">
        <v>85</v>
      </c>
      <c r="F47" s="68">
        <v>0</v>
      </c>
      <c r="G47" s="69" t="e">
        <f t="shared" si="1"/>
        <v>#REF!</v>
      </c>
      <c r="H47" s="153"/>
      <c r="I47" s="56"/>
      <c r="J47" s="37"/>
      <c r="K47" s="37"/>
      <c r="L47" s="37"/>
      <c r="M47" s="37"/>
      <c r="N47" s="30"/>
    </row>
    <row r="48" spans="1:14" s="32" customFormat="1">
      <c r="A48" s="59"/>
      <c r="B48" s="74" t="s">
        <v>85</v>
      </c>
      <c r="C48" s="61" t="s">
        <v>85</v>
      </c>
      <c r="D48" s="71">
        <v>0</v>
      </c>
      <c r="E48" s="59" t="s">
        <v>85</v>
      </c>
      <c r="F48" s="63">
        <v>0</v>
      </c>
      <c r="G48" s="69" t="e">
        <f t="shared" si="1"/>
        <v>#REF!</v>
      </c>
      <c r="H48" s="153"/>
      <c r="I48" s="56"/>
      <c r="J48" s="37"/>
      <c r="K48" s="37"/>
      <c r="L48" s="37"/>
      <c r="M48" s="37"/>
      <c r="N48" s="30"/>
    </row>
    <row r="49" spans="1:14" s="32" customFormat="1">
      <c r="A49" s="64"/>
      <c r="B49" s="76" t="s">
        <v>85</v>
      </c>
      <c r="C49" s="66" t="s">
        <v>85</v>
      </c>
      <c r="D49" s="73">
        <v>0</v>
      </c>
      <c r="E49" s="64" t="s">
        <v>85</v>
      </c>
      <c r="F49" s="68">
        <v>0</v>
      </c>
      <c r="G49" s="69" t="e">
        <f t="shared" si="1"/>
        <v>#REF!</v>
      </c>
      <c r="H49" s="153"/>
      <c r="I49" s="56"/>
      <c r="J49" s="37"/>
      <c r="K49" s="37"/>
      <c r="L49" s="37"/>
      <c r="M49" s="37"/>
      <c r="N49" s="30"/>
    </row>
    <row r="50" spans="1:14" s="32" customFormat="1">
      <c r="A50" s="59"/>
      <c r="B50" s="74" t="s">
        <v>85</v>
      </c>
      <c r="C50" s="61" t="s">
        <v>85</v>
      </c>
      <c r="D50" s="71">
        <v>0</v>
      </c>
      <c r="E50" s="59" t="s">
        <v>85</v>
      </c>
      <c r="F50" s="63">
        <v>0</v>
      </c>
      <c r="G50" s="69" t="e">
        <f t="shared" si="1"/>
        <v>#REF!</v>
      </c>
      <c r="H50" s="153"/>
      <c r="I50" s="56"/>
      <c r="J50" s="37"/>
      <c r="K50" s="37"/>
      <c r="L50" s="37"/>
      <c r="M50" s="37"/>
      <c r="N50" s="30"/>
    </row>
    <row r="51" spans="1:14" s="32" customFormat="1">
      <c r="A51" s="64" t="s">
        <v>85</v>
      </c>
      <c r="B51" s="76" t="s">
        <v>85</v>
      </c>
      <c r="C51" s="66" t="s">
        <v>85</v>
      </c>
      <c r="D51" s="73">
        <v>0</v>
      </c>
      <c r="E51" s="64" t="s">
        <v>85</v>
      </c>
      <c r="F51" s="68">
        <v>0</v>
      </c>
      <c r="G51" s="69" t="e">
        <f t="shared" si="1"/>
        <v>#REF!</v>
      </c>
      <c r="H51" s="153"/>
      <c r="I51" s="56"/>
      <c r="J51" s="37"/>
      <c r="K51" s="37"/>
      <c r="L51" s="37"/>
      <c r="M51" s="37"/>
      <c r="N51" s="30"/>
    </row>
    <row r="52" spans="1:14" s="32" customFormat="1">
      <c r="A52" s="59"/>
      <c r="B52" s="74" t="s">
        <v>85</v>
      </c>
      <c r="C52" s="61" t="s">
        <v>85</v>
      </c>
      <c r="D52" s="71">
        <v>0</v>
      </c>
      <c r="E52" s="59" t="s">
        <v>85</v>
      </c>
      <c r="F52" s="63">
        <v>0</v>
      </c>
      <c r="G52" s="69" t="e">
        <f t="shared" si="1"/>
        <v>#REF!</v>
      </c>
      <c r="H52" s="153"/>
      <c r="I52" s="56"/>
      <c r="J52" s="37"/>
      <c r="K52" s="37"/>
      <c r="L52" s="37"/>
      <c r="M52" s="37"/>
      <c r="N52" s="30"/>
    </row>
    <row r="53" spans="1:14" s="32" customFormat="1">
      <c r="A53" s="64"/>
      <c r="B53" s="76" t="s">
        <v>85</v>
      </c>
      <c r="C53" s="66" t="s">
        <v>85</v>
      </c>
      <c r="D53" s="73">
        <v>0</v>
      </c>
      <c r="E53" s="64" t="s">
        <v>85</v>
      </c>
      <c r="F53" s="68">
        <v>0</v>
      </c>
      <c r="G53" s="69" t="e">
        <f t="shared" si="1"/>
        <v>#REF!</v>
      </c>
      <c r="H53" s="153"/>
      <c r="I53" s="56"/>
      <c r="J53" s="37"/>
      <c r="K53" s="37"/>
      <c r="L53" s="37"/>
      <c r="M53" s="37"/>
      <c r="N53" s="30"/>
    </row>
    <row r="54" spans="1:14" s="32" customFormat="1">
      <c r="A54" s="59"/>
      <c r="B54" s="74" t="s">
        <v>85</v>
      </c>
      <c r="C54" s="61" t="s">
        <v>85</v>
      </c>
      <c r="D54" s="71">
        <v>0</v>
      </c>
      <c r="E54" s="59" t="s">
        <v>85</v>
      </c>
      <c r="F54" s="63">
        <v>0</v>
      </c>
      <c r="G54" s="69" t="e">
        <f t="shared" si="1"/>
        <v>#REF!</v>
      </c>
      <c r="H54" s="153"/>
      <c r="I54" s="56"/>
      <c r="J54" s="37"/>
      <c r="K54" s="37"/>
      <c r="L54" s="37"/>
      <c r="M54" s="37"/>
      <c r="N54" s="30"/>
    </row>
    <row r="55" spans="1:14" s="32" customFormat="1">
      <c r="A55" s="64"/>
      <c r="B55" s="76" t="s">
        <v>85</v>
      </c>
      <c r="C55" s="66" t="s">
        <v>85</v>
      </c>
      <c r="D55" s="73">
        <v>0</v>
      </c>
      <c r="E55" s="64" t="s">
        <v>85</v>
      </c>
      <c r="F55" s="68">
        <v>0</v>
      </c>
      <c r="G55" s="69" t="e">
        <f t="shared" si="1"/>
        <v>#REF!</v>
      </c>
      <c r="H55" s="153"/>
      <c r="I55" s="56"/>
      <c r="J55" s="37"/>
      <c r="K55" s="37"/>
      <c r="L55" s="37"/>
      <c r="M55" s="37"/>
      <c r="N55" s="30"/>
    </row>
    <row r="56" spans="1:14" s="32" customFormat="1">
      <c r="A56" s="59" t="s">
        <v>85</v>
      </c>
      <c r="B56" s="74" t="s">
        <v>85</v>
      </c>
      <c r="C56" s="61" t="s">
        <v>85</v>
      </c>
      <c r="D56" s="71">
        <v>0</v>
      </c>
      <c r="E56" s="59" t="s">
        <v>85</v>
      </c>
      <c r="F56" s="63">
        <v>0</v>
      </c>
      <c r="G56" s="69" t="e">
        <f t="shared" si="1"/>
        <v>#REF!</v>
      </c>
      <c r="H56" s="153"/>
      <c r="I56" s="56"/>
      <c r="J56" s="37"/>
      <c r="K56" s="37"/>
      <c r="L56" s="37"/>
      <c r="M56" s="37"/>
      <c r="N56" s="30"/>
    </row>
    <row r="57" spans="1:14" s="32" customFormat="1">
      <c r="A57" s="64" t="s">
        <v>85</v>
      </c>
      <c r="B57" s="76" t="s">
        <v>85</v>
      </c>
      <c r="C57" s="66" t="s">
        <v>85</v>
      </c>
      <c r="D57" s="73">
        <v>0</v>
      </c>
      <c r="E57" s="64" t="s">
        <v>85</v>
      </c>
      <c r="F57" s="68">
        <v>0</v>
      </c>
      <c r="G57" s="69" t="e">
        <f t="shared" si="1"/>
        <v>#REF!</v>
      </c>
      <c r="H57" s="153"/>
      <c r="I57" s="56"/>
      <c r="J57" s="37"/>
      <c r="K57" s="37"/>
      <c r="L57" s="37"/>
      <c r="M57" s="37"/>
      <c r="N57" s="30"/>
    </row>
    <row r="58" spans="1:14" s="32" customFormat="1">
      <c r="A58" s="59" t="s">
        <v>85</v>
      </c>
      <c r="B58" s="74" t="s">
        <v>85</v>
      </c>
      <c r="C58" s="61" t="s">
        <v>85</v>
      </c>
      <c r="D58" s="71">
        <v>0</v>
      </c>
      <c r="E58" s="59" t="s">
        <v>85</v>
      </c>
      <c r="F58" s="63">
        <v>0</v>
      </c>
      <c r="G58" s="69" t="e">
        <f t="shared" si="1"/>
        <v>#REF!</v>
      </c>
      <c r="H58" s="153"/>
      <c r="I58" s="56"/>
      <c r="J58" s="37"/>
      <c r="K58" s="37"/>
      <c r="L58" s="37"/>
      <c r="M58" s="37"/>
      <c r="N58" s="30"/>
    </row>
    <row r="59" spans="1:14" s="32" customFormat="1">
      <c r="A59" s="64"/>
      <c r="B59" s="76" t="s">
        <v>85</v>
      </c>
      <c r="C59" s="66" t="s">
        <v>85</v>
      </c>
      <c r="D59" s="78">
        <v>0</v>
      </c>
      <c r="E59" s="64" t="s">
        <v>85</v>
      </c>
      <c r="F59" s="79">
        <v>0</v>
      </c>
      <c r="G59" s="69" t="e">
        <f t="shared" si="1"/>
        <v>#REF!</v>
      </c>
      <c r="H59" s="153"/>
      <c r="I59" s="56"/>
      <c r="J59" s="37"/>
      <c r="K59" s="37"/>
      <c r="L59" s="37"/>
      <c r="M59" s="37"/>
      <c r="N59" s="30"/>
    </row>
    <row r="60" spans="1:14" s="32" customFormat="1">
      <c r="A60" s="80" t="s">
        <v>85</v>
      </c>
      <c r="B60" s="60" t="s">
        <v>85</v>
      </c>
      <c r="C60" s="61" t="s">
        <v>85</v>
      </c>
      <c r="D60" s="62">
        <v>0</v>
      </c>
      <c r="E60" s="59" t="s">
        <v>85</v>
      </c>
      <c r="F60" s="63">
        <v>0</v>
      </c>
      <c r="G60" s="69" t="e">
        <f t="shared" si="1"/>
        <v>#REF!</v>
      </c>
      <c r="H60" s="153" t="s">
        <v>85</v>
      </c>
      <c r="I60" s="56" t="s">
        <v>85</v>
      </c>
      <c r="J60" s="37"/>
      <c r="K60" s="37"/>
      <c r="L60" s="37"/>
      <c r="M60" s="37"/>
      <c r="N60" s="30"/>
    </row>
    <row r="61" spans="1:14" s="32" customFormat="1">
      <c r="A61" s="81" t="s">
        <v>85</v>
      </c>
      <c r="B61" s="82" t="s">
        <v>85</v>
      </c>
      <c r="C61" s="66" t="s">
        <v>85</v>
      </c>
      <c r="D61" s="83">
        <v>0</v>
      </c>
      <c r="E61" s="64" t="s">
        <v>85</v>
      </c>
      <c r="F61" s="68">
        <v>0</v>
      </c>
      <c r="G61" s="69" t="e">
        <f t="shared" si="1"/>
        <v>#REF!</v>
      </c>
      <c r="H61" s="153"/>
      <c r="I61" s="56"/>
      <c r="J61" s="37"/>
      <c r="K61" s="37"/>
      <c r="L61" s="37"/>
      <c r="M61" s="37"/>
      <c r="N61" s="30"/>
    </row>
    <row r="62" spans="1:14" s="32" customFormat="1">
      <c r="A62" s="59" t="s">
        <v>85</v>
      </c>
      <c r="B62" s="60" t="s">
        <v>85</v>
      </c>
      <c r="C62" s="61" t="s">
        <v>85</v>
      </c>
      <c r="D62" s="62">
        <v>0</v>
      </c>
      <c r="E62" s="59" t="s">
        <v>85</v>
      </c>
      <c r="F62" s="63">
        <v>0</v>
      </c>
      <c r="G62" s="69" t="e">
        <f t="shared" si="1"/>
        <v>#REF!</v>
      </c>
      <c r="H62" s="153"/>
      <c r="I62" s="56"/>
      <c r="J62" s="37"/>
      <c r="K62" s="37"/>
      <c r="L62" s="37"/>
      <c r="M62" s="37"/>
      <c r="N62" s="30"/>
    </row>
    <row r="63" spans="1:14" s="32" customFormat="1">
      <c r="A63" s="27" t="s">
        <v>85</v>
      </c>
      <c r="B63" s="82" t="s">
        <v>85</v>
      </c>
      <c r="C63" s="66" t="s">
        <v>85</v>
      </c>
      <c r="D63" s="83">
        <v>0</v>
      </c>
      <c r="E63" s="64" t="s">
        <v>85</v>
      </c>
      <c r="F63" s="68">
        <v>0</v>
      </c>
      <c r="G63" s="69" t="e">
        <f t="shared" si="1"/>
        <v>#REF!</v>
      </c>
      <c r="H63" s="153"/>
      <c r="I63" s="56"/>
      <c r="J63" s="37"/>
      <c r="K63" s="37"/>
      <c r="L63" s="37"/>
      <c r="M63" s="37"/>
      <c r="N63" s="30"/>
    </row>
    <row r="64" spans="1:14" s="32" customFormat="1">
      <c r="A64" s="59" t="s">
        <v>85</v>
      </c>
      <c r="B64" s="60" t="s">
        <v>85</v>
      </c>
      <c r="C64" s="61" t="s">
        <v>85</v>
      </c>
      <c r="D64" s="62">
        <v>0</v>
      </c>
      <c r="E64" s="59" t="s">
        <v>85</v>
      </c>
      <c r="F64" s="63">
        <v>0</v>
      </c>
      <c r="G64" s="69" t="e">
        <f t="shared" si="1"/>
        <v>#REF!</v>
      </c>
      <c r="H64" s="153"/>
      <c r="I64" s="56"/>
      <c r="J64" s="37"/>
      <c r="K64" s="37"/>
      <c r="L64" s="37"/>
      <c r="M64" s="37"/>
      <c r="N64" s="30"/>
    </row>
    <row r="65" spans="1:14" s="32" customFormat="1">
      <c r="A65" s="64"/>
      <c r="B65" s="65" t="s">
        <v>85</v>
      </c>
      <c r="C65" s="66" t="s">
        <v>85</v>
      </c>
      <c r="D65" s="67">
        <v>0</v>
      </c>
      <c r="E65" s="64" t="s">
        <v>85</v>
      </c>
      <c r="F65" s="68">
        <v>0</v>
      </c>
      <c r="G65" s="69" t="e">
        <f t="shared" si="1"/>
        <v>#REF!</v>
      </c>
      <c r="H65" s="153"/>
      <c r="I65" s="56"/>
      <c r="J65" s="37"/>
      <c r="K65" s="37"/>
      <c r="L65" s="37"/>
      <c r="M65" s="37"/>
      <c r="N65" s="30"/>
    </row>
    <row r="66" spans="1:14" s="32" customFormat="1">
      <c r="A66" s="59"/>
      <c r="B66" s="60" t="s">
        <v>85</v>
      </c>
      <c r="C66" s="61" t="s">
        <v>85</v>
      </c>
      <c r="D66" s="71">
        <v>0</v>
      </c>
      <c r="E66" s="59" t="s">
        <v>85</v>
      </c>
      <c r="F66" s="72">
        <v>0</v>
      </c>
      <c r="G66" s="69" t="e">
        <f t="shared" si="1"/>
        <v>#REF!</v>
      </c>
      <c r="H66" s="153"/>
      <c r="I66" s="56"/>
      <c r="J66" s="37"/>
      <c r="K66" s="37"/>
      <c r="L66" s="37"/>
      <c r="M66" s="37"/>
      <c r="N66" s="30"/>
    </row>
    <row r="67" spans="1:14">
      <c r="A67" s="64"/>
      <c r="B67" s="65" t="s">
        <v>85</v>
      </c>
      <c r="C67" s="66" t="s">
        <v>85</v>
      </c>
      <c r="D67" s="73">
        <v>0</v>
      </c>
      <c r="E67" s="64" t="s">
        <v>85</v>
      </c>
      <c r="F67" s="68">
        <v>0</v>
      </c>
      <c r="G67" s="69" t="e">
        <f t="shared" si="1"/>
        <v>#REF!</v>
      </c>
      <c r="H67" s="153"/>
      <c r="I67" s="56"/>
      <c r="J67" s="37"/>
      <c r="K67" s="37"/>
      <c r="L67" s="37"/>
      <c r="M67" s="37"/>
    </row>
    <row r="68" spans="1:14">
      <c r="A68" s="59"/>
      <c r="B68" s="60" t="s">
        <v>85</v>
      </c>
      <c r="C68" s="61" t="s">
        <v>85</v>
      </c>
      <c r="D68" s="71">
        <v>0</v>
      </c>
      <c r="E68" s="59" t="s">
        <v>85</v>
      </c>
      <c r="F68" s="63">
        <v>0</v>
      </c>
      <c r="G68" s="69" t="e">
        <f t="shared" si="1"/>
        <v>#REF!</v>
      </c>
      <c r="H68" s="153"/>
      <c r="I68" s="56"/>
      <c r="J68" s="37"/>
      <c r="K68" s="37"/>
      <c r="L68" s="37"/>
      <c r="M68" s="37"/>
    </row>
    <row r="69" spans="1:14">
      <c r="A69" s="64"/>
      <c r="B69" s="65" t="s">
        <v>85</v>
      </c>
      <c r="C69" s="66" t="s">
        <v>85</v>
      </c>
      <c r="D69" s="73">
        <v>0</v>
      </c>
      <c r="E69" s="64" t="s">
        <v>85</v>
      </c>
      <c r="F69" s="68">
        <v>0</v>
      </c>
      <c r="G69" s="69" t="e">
        <f t="shared" si="1"/>
        <v>#REF!</v>
      </c>
      <c r="H69" s="153"/>
      <c r="I69" s="56"/>
      <c r="J69" s="37"/>
      <c r="K69" s="37"/>
      <c r="L69" s="37"/>
      <c r="M69" s="37"/>
    </row>
    <row r="70" spans="1:14">
      <c r="A70" s="59"/>
      <c r="B70" s="74" t="s">
        <v>85</v>
      </c>
      <c r="C70" s="61" t="s">
        <v>85</v>
      </c>
      <c r="D70" s="71">
        <v>0</v>
      </c>
      <c r="E70" s="59" t="s">
        <v>85</v>
      </c>
      <c r="F70" s="63">
        <v>0</v>
      </c>
      <c r="G70" s="69" t="e">
        <f t="shared" si="1"/>
        <v>#REF!</v>
      </c>
      <c r="H70" s="153"/>
      <c r="I70" s="56"/>
      <c r="J70" s="37"/>
      <c r="K70" s="37"/>
      <c r="L70" s="37"/>
      <c r="M70" s="37"/>
    </row>
    <row r="71" spans="1:14">
      <c r="A71" s="64"/>
      <c r="B71" s="76" t="s">
        <v>85</v>
      </c>
      <c r="C71" s="66" t="s">
        <v>85</v>
      </c>
      <c r="D71" s="73">
        <v>0</v>
      </c>
      <c r="E71" s="64" t="s">
        <v>85</v>
      </c>
      <c r="F71" s="68">
        <v>0</v>
      </c>
      <c r="G71" s="69" t="e">
        <f t="shared" si="1"/>
        <v>#REF!</v>
      </c>
      <c r="H71" s="153"/>
      <c r="I71" s="56"/>
      <c r="J71" s="37"/>
      <c r="K71" s="37"/>
      <c r="L71" s="37"/>
      <c r="M71" s="37"/>
    </row>
    <row r="72" spans="1:14">
      <c r="A72" s="59"/>
      <c r="B72" s="74" t="s">
        <v>85</v>
      </c>
      <c r="C72" s="61" t="s">
        <v>85</v>
      </c>
      <c r="D72" s="71">
        <v>0</v>
      </c>
      <c r="E72" s="59" t="s">
        <v>85</v>
      </c>
      <c r="F72" s="63">
        <v>0</v>
      </c>
      <c r="G72" s="69" t="e">
        <f t="shared" si="1"/>
        <v>#REF!</v>
      </c>
      <c r="H72" s="153"/>
      <c r="I72" s="56"/>
      <c r="J72" s="37"/>
      <c r="K72" s="37"/>
      <c r="L72" s="37"/>
      <c r="M72" s="37"/>
    </row>
    <row r="73" spans="1:14">
      <c r="A73" s="64"/>
      <c r="B73" s="76" t="s">
        <v>85</v>
      </c>
      <c r="C73" s="66" t="s">
        <v>85</v>
      </c>
      <c r="D73" s="73">
        <v>0</v>
      </c>
      <c r="E73" s="64" t="s">
        <v>85</v>
      </c>
      <c r="F73" s="68">
        <v>0</v>
      </c>
      <c r="G73" s="69" t="e">
        <f t="shared" si="1"/>
        <v>#REF!</v>
      </c>
      <c r="H73" s="153"/>
      <c r="I73" s="56"/>
      <c r="J73" s="37"/>
      <c r="K73" s="37"/>
      <c r="L73" s="37"/>
      <c r="M73" s="37"/>
    </row>
    <row r="74" spans="1:14">
      <c r="A74" s="59" t="s">
        <v>85</v>
      </c>
      <c r="B74" s="74" t="s">
        <v>85</v>
      </c>
      <c r="C74" s="61" t="s">
        <v>85</v>
      </c>
      <c r="D74" s="71">
        <v>0</v>
      </c>
      <c r="E74" s="59" t="s">
        <v>85</v>
      </c>
      <c r="F74" s="63">
        <v>0</v>
      </c>
      <c r="G74" s="69" t="e">
        <f t="shared" si="1"/>
        <v>#REF!</v>
      </c>
      <c r="H74" s="153"/>
      <c r="I74" s="56"/>
      <c r="J74" s="37"/>
      <c r="K74" s="37"/>
      <c r="L74" s="37"/>
      <c r="M74" s="37"/>
    </row>
    <row r="75" spans="1:14">
      <c r="A75" s="64" t="s">
        <v>85</v>
      </c>
      <c r="B75" s="76" t="s">
        <v>85</v>
      </c>
      <c r="C75" s="66" t="s">
        <v>85</v>
      </c>
      <c r="D75" s="73">
        <v>0</v>
      </c>
      <c r="E75" s="64" t="s">
        <v>85</v>
      </c>
      <c r="F75" s="68">
        <v>0</v>
      </c>
      <c r="G75" s="69" t="e">
        <f t="shared" si="1"/>
        <v>#REF!</v>
      </c>
      <c r="H75" s="153"/>
      <c r="I75" s="56"/>
      <c r="J75" s="37"/>
      <c r="K75" s="37"/>
      <c r="L75" s="37"/>
      <c r="M75" s="37"/>
    </row>
    <row r="76" spans="1:14">
      <c r="A76" s="59" t="s">
        <v>85</v>
      </c>
      <c r="B76" s="74" t="s">
        <v>85</v>
      </c>
      <c r="C76" s="61" t="s">
        <v>85</v>
      </c>
      <c r="D76" s="71">
        <v>0</v>
      </c>
      <c r="E76" s="59" t="s">
        <v>85</v>
      </c>
      <c r="F76" s="63">
        <v>0</v>
      </c>
      <c r="G76" s="69" t="e">
        <f t="shared" si="1"/>
        <v>#REF!</v>
      </c>
      <c r="H76" s="153"/>
      <c r="I76" s="56"/>
      <c r="J76" s="37"/>
      <c r="K76" s="37"/>
      <c r="L76" s="37"/>
      <c r="M76" s="37"/>
    </row>
    <row r="77" spans="1:14">
      <c r="A77" s="64"/>
      <c r="B77" s="76" t="s">
        <v>85</v>
      </c>
      <c r="C77" s="66" t="s">
        <v>85</v>
      </c>
      <c r="D77" s="73">
        <v>0</v>
      </c>
      <c r="E77" s="64" t="s">
        <v>85</v>
      </c>
      <c r="F77" s="68">
        <v>0</v>
      </c>
      <c r="G77" s="69" t="e">
        <f t="shared" si="1"/>
        <v>#REF!</v>
      </c>
      <c r="H77" s="153"/>
      <c r="I77" s="56"/>
      <c r="J77" s="37"/>
      <c r="K77" s="37"/>
      <c r="L77" s="37"/>
      <c r="M77" s="37"/>
    </row>
    <row r="78" spans="1:14">
      <c r="A78" s="59"/>
      <c r="B78" s="74" t="s">
        <v>85</v>
      </c>
      <c r="C78" s="61" t="s">
        <v>85</v>
      </c>
      <c r="D78" s="71">
        <v>0</v>
      </c>
      <c r="E78" s="59" t="s">
        <v>85</v>
      </c>
      <c r="F78" s="63">
        <v>0</v>
      </c>
      <c r="G78" s="69" t="e">
        <f t="shared" si="1"/>
        <v>#REF!</v>
      </c>
      <c r="H78" s="153"/>
      <c r="I78" s="56"/>
      <c r="J78" s="37"/>
      <c r="K78" s="37"/>
      <c r="L78" s="37"/>
      <c r="M78" s="37"/>
    </row>
    <row r="79" spans="1:14">
      <c r="A79" s="64"/>
      <c r="B79" s="76" t="s">
        <v>85</v>
      </c>
      <c r="C79" s="66" t="s">
        <v>85</v>
      </c>
      <c r="D79" s="73">
        <v>0</v>
      </c>
      <c r="E79" s="64" t="s">
        <v>85</v>
      </c>
      <c r="F79" s="68">
        <v>0</v>
      </c>
      <c r="G79" s="69" t="e">
        <f t="shared" si="1"/>
        <v>#REF!</v>
      </c>
      <c r="H79" s="153"/>
      <c r="I79" s="56"/>
      <c r="J79" s="37"/>
      <c r="K79" s="37"/>
      <c r="L79" s="37"/>
      <c r="M79" s="37"/>
    </row>
    <row r="80" spans="1:14">
      <c r="A80" s="59"/>
      <c r="B80" s="74" t="s">
        <v>85</v>
      </c>
      <c r="C80" s="61" t="s">
        <v>85</v>
      </c>
      <c r="D80" s="71">
        <v>0</v>
      </c>
      <c r="E80" s="59" t="s">
        <v>85</v>
      </c>
      <c r="F80" s="63">
        <v>0</v>
      </c>
      <c r="G80" s="69" t="e">
        <f t="shared" si="1"/>
        <v>#REF!</v>
      </c>
      <c r="H80" s="153"/>
      <c r="I80" s="56"/>
      <c r="J80" s="37"/>
      <c r="K80" s="37"/>
      <c r="L80" s="37"/>
      <c r="M80" s="37"/>
    </row>
    <row r="81" spans="1:13">
      <c r="A81" s="64"/>
      <c r="B81" s="76" t="s">
        <v>85</v>
      </c>
      <c r="C81" s="66" t="s">
        <v>85</v>
      </c>
      <c r="D81" s="73">
        <v>0</v>
      </c>
      <c r="E81" s="64" t="s">
        <v>85</v>
      </c>
      <c r="F81" s="68">
        <v>0</v>
      </c>
      <c r="G81" s="69" t="e">
        <f t="shared" si="1"/>
        <v>#REF!</v>
      </c>
      <c r="H81" s="153"/>
      <c r="I81" s="56"/>
      <c r="J81" s="37"/>
      <c r="K81" s="37"/>
      <c r="L81" s="37"/>
      <c r="M81" s="37"/>
    </row>
    <row r="82" spans="1:13">
      <c r="A82" s="59"/>
      <c r="B82" s="74" t="s">
        <v>85</v>
      </c>
      <c r="C82" s="61" t="s">
        <v>85</v>
      </c>
      <c r="D82" s="71">
        <v>0</v>
      </c>
      <c r="E82" s="59" t="s">
        <v>85</v>
      </c>
      <c r="F82" s="63">
        <v>0</v>
      </c>
      <c r="G82" s="69" t="e">
        <f t="shared" si="1"/>
        <v>#REF!</v>
      </c>
      <c r="H82" s="153"/>
      <c r="I82" s="56"/>
      <c r="J82" s="37"/>
      <c r="K82" s="37"/>
      <c r="L82" s="37"/>
      <c r="M82" s="37"/>
    </row>
    <row r="83" spans="1:13">
      <c r="A83" s="64"/>
      <c r="B83" s="76" t="s">
        <v>85</v>
      </c>
      <c r="C83" s="66" t="s">
        <v>85</v>
      </c>
      <c r="D83" s="73">
        <v>0</v>
      </c>
      <c r="E83" s="64" t="s">
        <v>85</v>
      </c>
      <c r="F83" s="68">
        <v>0</v>
      </c>
      <c r="G83" s="69" t="e">
        <f t="shared" si="1"/>
        <v>#REF!</v>
      </c>
      <c r="H83" s="153"/>
      <c r="I83" s="56"/>
      <c r="J83" s="37"/>
      <c r="K83" s="37"/>
      <c r="L83" s="37"/>
      <c r="M83" s="37"/>
    </row>
    <row r="84" spans="1:13">
      <c r="A84" s="80" t="s">
        <v>85</v>
      </c>
      <c r="B84" s="60" t="s">
        <v>85</v>
      </c>
      <c r="C84" s="61" t="s">
        <v>85</v>
      </c>
      <c r="D84" s="62">
        <v>0</v>
      </c>
      <c r="E84" s="59" t="s">
        <v>85</v>
      </c>
      <c r="F84" s="63">
        <v>0</v>
      </c>
      <c r="G84" s="69" t="e">
        <f t="shared" si="1"/>
        <v>#REF!</v>
      </c>
      <c r="H84" s="153"/>
      <c r="I84" s="56"/>
      <c r="J84" s="37"/>
      <c r="K84" s="37"/>
      <c r="L84" s="37"/>
      <c r="M84" s="37"/>
    </row>
    <row r="85" spans="1:13">
      <c r="A85" s="81" t="s">
        <v>85</v>
      </c>
      <c r="B85" s="82" t="s">
        <v>85</v>
      </c>
      <c r="C85" s="66" t="s">
        <v>85</v>
      </c>
      <c r="D85" s="83">
        <v>0</v>
      </c>
      <c r="E85" s="64" t="s">
        <v>85</v>
      </c>
      <c r="F85" s="68">
        <v>0</v>
      </c>
      <c r="G85" s="69" t="e">
        <f t="shared" si="1"/>
        <v>#REF!</v>
      </c>
      <c r="H85" s="153"/>
      <c r="I85" s="56"/>
      <c r="J85" s="37"/>
      <c r="K85" s="37"/>
      <c r="L85" s="37"/>
      <c r="M85" s="37"/>
    </row>
    <row r="86" spans="1:13">
      <c r="A86" s="59" t="s">
        <v>85</v>
      </c>
      <c r="B86" s="60" t="s">
        <v>85</v>
      </c>
      <c r="C86" s="61" t="s">
        <v>85</v>
      </c>
      <c r="D86" s="62">
        <v>0</v>
      </c>
      <c r="E86" s="59" t="s">
        <v>85</v>
      </c>
      <c r="F86" s="63">
        <v>0</v>
      </c>
      <c r="G86" s="69" t="e">
        <f t="shared" si="1"/>
        <v>#REF!</v>
      </c>
      <c r="H86" s="153"/>
      <c r="I86" s="56"/>
      <c r="J86" s="37"/>
      <c r="K86" s="37"/>
      <c r="L86" s="37"/>
      <c r="M86" s="37"/>
    </row>
    <row r="87" spans="1:13">
      <c r="A87" s="27"/>
      <c r="B87" s="82" t="s">
        <v>85</v>
      </c>
      <c r="C87" s="66" t="s">
        <v>85</v>
      </c>
      <c r="D87" s="83">
        <v>0</v>
      </c>
      <c r="E87" s="64" t="s">
        <v>85</v>
      </c>
      <c r="F87" s="68">
        <v>0</v>
      </c>
      <c r="G87" s="69" t="e">
        <f t="shared" si="1"/>
        <v>#REF!</v>
      </c>
      <c r="H87" s="153"/>
      <c r="I87" s="56"/>
      <c r="J87" s="37"/>
      <c r="K87" s="37"/>
      <c r="L87" s="37"/>
      <c r="M87" s="37"/>
    </row>
    <row r="88" spans="1:13">
      <c r="A88" s="59"/>
      <c r="B88" s="60" t="s">
        <v>85</v>
      </c>
      <c r="C88" s="61" t="s">
        <v>85</v>
      </c>
      <c r="D88" s="62">
        <v>0</v>
      </c>
      <c r="E88" s="59" t="s">
        <v>85</v>
      </c>
      <c r="F88" s="63">
        <v>0</v>
      </c>
      <c r="G88" s="69" t="e">
        <f t="shared" si="1"/>
        <v>#REF!</v>
      </c>
      <c r="H88" s="153"/>
      <c r="I88" s="56"/>
      <c r="J88" s="37"/>
      <c r="K88" s="37"/>
      <c r="L88" s="37"/>
      <c r="M88" s="37"/>
    </row>
    <row r="89" spans="1:13">
      <c r="A89" s="64"/>
      <c r="B89" s="65" t="s">
        <v>85</v>
      </c>
      <c r="C89" s="66" t="s">
        <v>85</v>
      </c>
      <c r="D89" s="67">
        <v>0</v>
      </c>
      <c r="E89" s="64" t="s">
        <v>85</v>
      </c>
      <c r="F89" s="68">
        <v>0</v>
      </c>
      <c r="G89" s="69" t="e">
        <f t="shared" si="1"/>
        <v>#REF!</v>
      </c>
      <c r="H89" s="153"/>
      <c r="I89" s="56"/>
      <c r="J89" s="37"/>
      <c r="K89" s="37"/>
      <c r="L89" s="37"/>
      <c r="M89" s="37"/>
    </row>
    <row r="90" spans="1:13">
      <c r="A90" s="59"/>
      <c r="B90" s="60" t="s">
        <v>85</v>
      </c>
      <c r="C90" s="61" t="s">
        <v>85</v>
      </c>
      <c r="D90" s="71">
        <v>0</v>
      </c>
      <c r="E90" s="59" t="s">
        <v>85</v>
      </c>
      <c r="F90" s="72">
        <v>0</v>
      </c>
      <c r="G90" s="69" t="e">
        <f t="shared" si="1"/>
        <v>#REF!</v>
      </c>
      <c r="H90" s="153"/>
      <c r="I90" s="56"/>
      <c r="J90" s="37"/>
      <c r="K90" s="37"/>
      <c r="L90" s="37"/>
      <c r="M90" s="37"/>
    </row>
    <row r="91" spans="1:13">
      <c r="A91" s="64"/>
      <c r="B91" s="65" t="s">
        <v>85</v>
      </c>
      <c r="C91" s="66" t="s">
        <v>85</v>
      </c>
      <c r="D91" s="73">
        <v>0</v>
      </c>
      <c r="E91" s="64" t="s">
        <v>85</v>
      </c>
      <c r="F91" s="68">
        <v>0</v>
      </c>
      <c r="G91" s="69" t="e">
        <f t="shared" si="1"/>
        <v>#REF!</v>
      </c>
      <c r="H91" s="153"/>
      <c r="I91" s="56"/>
      <c r="J91" s="37"/>
      <c r="K91" s="37"/>
      <c r="L91" s="37"/>
      <c r="M91" s="37"/>
    </row>
    <row r="92" spans="1:13">
      <c r="A92" s="59"/>
      <c r="B92" s="60" t="s">
        <v>85</v>
      </c>
      <c r="C92" s="61" t="s">
        <v>85</v>
      </c>
      <c r="D92" s="71">
        <v>0</v>
      </c>
      <c r="E92" s="59" t="s">
        <v>85</v>
      </c>
      <c r="F92" s="63">
        <v>0</v>
      </c>
      <c r="G92" s="69" t="e">
        <f t="shared" si="1"/>
        <v>#REF!</v>
      </c>
      <c r="H92" s="153"/>
      <c r="I92" s="56"/>
      <c r="J92" s="37"/>
      <c r="K92" s="37"/>
      <c r="L92" s="37"/>
      <c r="M92" s="37"/>
    </row>
    <row r="93" spans="1:13">
      <c r="A93" s="64"/>
      <c r="B93" s="65" t="s">
        <v>85</v>
      </c>
      <c r="C93" s="66" t="s">
        <v>85</v>
      </c>
      <c r="D93" s="73">
        <v>0</v>
      </c>
      <c r="E93" s="64" t="s">
        <v>85</v>
      </c>
      <c r="F93" s="68">
        <v>0</v>
      </c>
      <c r="G93" s="69" t="e">
        <f t="shared" si="1"/>
        <v>#REF!</v>
      </c>
      <c r="H93" s="153"/>
      <c r="I93" s="56"/>
      <c r="J93" s="37"/>
      <c r="K93" s="37"/>
      <c r="L93" s="37"/>
      <c r="M93" s="37"/>
    </row>
    <row r="94" spans="1:13">
      <c r="A94" s="59"/>
      <c r="B94" s="74" t="s">
        <v>85</v>
      </c>
      <c r="C94" s="61" t="s">
        <v>85</v>
      </c>
      <c r="D94" s="71">
        <v>0</v>
      </c>
      <c r="E94" s="59" t="s">
        <v>85</v>
      </c>
      <c r="F94" s="63">
        <v>0</v>
      </c>
      <c r="G94" s="69" t="e">
        <f t="shared" si="1"/>
        <v>#REF!</v>
      </c>
      <c r="H94" s="153"/>
      <c r="I94" s="56"/>
      <c r="J94" s="37"/>
      <c r="K94" s="37"/>
      <c r="L94" s="37"/>
      <c r="M94" s="37"/>
    </row>
    <row r="95" spans="1:13">
      <c r="A95" s="64"/>
      <c r="B95" s="76" t="s">
        <v>85</v>
      </c>
      <c r="C95" s="66" t="s">
        <v>85</v>
      </c>
      <c r="D95" s="73">
        <v>0</v>
      </c>
      <c r="E95" s="64" t="s">
        <v>85</v>
      </c>
      <c r="F95" s="68">
        <v>0</v>
      </c>
      <c r="G95" s="69" t="e">
        <f t="shared" si="1"/>
        <v>#REF!</v>
      </c>
      <c r="H95" s="153"/>
      <c r="I95" s="56"/>
      <c r="J95" s="37"/>
      <c r="K95" s="37"/>
      <c r="L95" s="37"/>
      <c r="M95" s="37"/>
    </row>
    <row r="96" spans="1:13">
      <c r="A96" s="59"/>
      <c r="B96" s="74" t="s">
        <v>85</v>
      </c>
      <c r="C96" s="61" t="s">
        <v>85</v>
      </c>
      <c r="D96" s="71">
        <v>0</v>
      </c>
      <c r="E96" s="59" t="s">
        <v>85</v>
      </c>
      <c r="F96" s="63">
        <v>0</v>
      </c>
      <c r="G96" s="69" t="e">
        <f t="shared" si="1"/>
        <v>#REF!</v>
      </c>
      <c r="H96" s="153"/>
      <c r="I96" s="56"/>
      <c r="J96" s="37"/>
      <c r="K96" s="37"/>
      <c r="L96" s="37"/>
      <c r="M96" s="37"/>
    </row>
    <row r="97" spans="1:13">
      <c r="A97" s="64" t="s">
        <v>85</v>
      </c>
      <c r="B97" s="76" t="s">
        <v>85</v>
      </c>
      <c r="C97" s="66" t="s">
        <v>85</v>
      </c>
      <c r="D97" s="73">
        <v>0</v>
      </c>
      <c r="E97" s="64" t="s">
        <v>85</v>
      </c>
      <c r="F97" s="68">
        <v>0</v>
      </c>
      <c r="G97" s="69" t="e">
        <f t="shared" si="1"/>
        <v>#REF!</v>
      </c>
      <c r="H97" s="153"/>
      <c r="I97" s="56"/>
      <c r="J97" s="37"/>
      <c r="K97" s="37"/>
      <c r="L97" s="37"/>
      <c r="M97" s="37"/>
    </row>
    <row r="98" spans="1:13">
      <c r="A98" s="59"/>
      <c r="B98" s="74" t="s">
        <v>85</v>
      </c>
      <c r="C98" s="61" t="s">
        <v>85</v>
      </c>
      <c r="D98" s="71">
        <v>0</v>
      </c>
      <c r="E98" s="59" t="s">
        <v>85</v>
      </c>
      <c r="F98" s="63">
        <v>0</v>
      </c>
      <c r="G98" s="69" t="e">
        <f t="shared" si="1"/>
        <v>#REF!</v>
      </c>
      <c r="H98" s="153"/>
      <c r="I98" s="56"/>
      <c r="J98" s="37"/>
      <c r="K98" s="37"/>
      <c r="L98" s="37"/>
      <c r="M98" s="37"/>
    </row>
    <row r="99" spans="1:13">
      <c r="A99" s="64"/>
      <c r="B99" s="76" t="s">
        <v>85</v>
      </c>
      <c r="C99" s="66" t="s">
        <v>85</v>
      </c>
      <c r="D99" s="73">
        <v>0</v>
      </c>
      <c r="E99" s="64" t="s">
        <v>85</v>
      </c>
      <c r="F99" s="68">
        <v>0</v>
      </c>
      <c r="G99" s="69" t="e">
        <f t="shared" si="1"/>
        <v>#REF!</v>
      </c>
      <c r="H99" s="153"/>
      <c r="I99" s="56"/>
      <c r="J99" s="37"/>
      <c r="K99" s="37"/>
      <c r="L99" s="37"/>
      <c r="M99" s="37"/>
    </row>
    <row r="100" spans="1:13">
      <c r="A100" s="59"/>
      <c r="B100" s="74" t="s">
        <v>85</v>
      </c>
      <c r="C100" s="61" t="s">
        <v>85</v>
      </c>
      <c r="D100" s="71">
        <v>0</v>
      </c>
      <c r="E100" s="59" t="s">
        <v>85</v>
      </c>
      <c r="F100" s="63">
        <v>0</v>
      </c>
      <c r="G100" s="69" t="e">
        <f t="shared" si="1"/>
        <v>#REF!</v>
      </c>
      <c r="H100" s="153"/>
      <c r="I100" s="56"/>
      <c r="J100" s="37"/>
      <c r="K100" s="37"/>
      <c r="L100" s="37"/>
      <c r="M100" s="37"/>
    </row>
    <row r="101" spans="1:13">
      <c r="A101" s="64"/>
      <c r="B101" s="76" t="s">
        <v>85</v>
      </c>
      <c r="C101" s="66" t="s">
        <v>85</v>
      </c>
      <c r="D101" s="73">
        <v>0</v>
      </c>
      <c r="E101" s="64" t="s">
        <v>85</v>
      </c>
      <c r="F101" s="68">
        <v>0</v>
      </c>
      <c r="G101" s="69" t="e">
        <f t="shared" ref="G101:G140" si="2">IF(AND(ISBLANK(E101),ISBLANK(F101)),"",G100-D101+F101)</f>
        <v>#REF!</v>
      </c>
      <c r="H101" s="153"/>
      <c r="I101" s="56"/>
      <c r="J101" s="37"/>
      <c r="K101" s="37"/>
      <c r="L101" s="37"/>
      <c r="M101" s="37"/>
    </row>
    <row r="102" spans="1:13">
      <c r="A102" s="59"/>
      <c r="B102" s="74" t="s">
        <v>85</v>
      </c>
      <c r="C102" s="61" t="s">
        <v>85</v>
      </c>
      <c r="D102" s="71">
        <v>0</v>
      </c>
      <c r="E102" s="59" t="s">
        <v>85</v>
      </c>
      <c r="F102" s="63">
        <v>0</v>
      </c>
      <c r="G102" s="69" t="e">
        <f t="shared" si="2"/>
        <v>#REF!</v>
      </c>
      <c r="H102" s="153"/>
      <c r="I102" s="56"/>
      <c r="J102" s="37"/>
      <c r="K102" s="37"/>
      <c r="L102" s="37"/>
      <c r="M102" s="37"/>
    </row>
    <row r="103" spans="1:13">
      <c r="A103" s="64"/>
      <c r="B103" s="76" t="s">
        <v>85</v>
      </c>
      <c r="C103" s="66" t="s">
        <v>85</v>
      </c>
      <c r="D103" s="73">
        <v>0</v>
      </c>
      <c r="E103" s="64" t="s">
        <v>85</v>
      </c>
      <c r="F103" s="68">
        <v>0</v>
      </c>
      <c r="G103" s="69" t="e">
        <f t="shared" si="2"/>
        <v>#REF!</v>
      </c>
      <c r="H103" s="153"/>
      <c r="I103" s="56"/>
      <c r="J103" s="37"/>
      <c r="K103" s="37"/>
      <c r="L103" s="37"/>
      <c r="M103" s="37"/>
    </row>
    <row r="104" spans="1:13">
      <c r="A104" s="59"/>
      <c r="B104" s="74" t="s">
        <v>85</v>
      </c>
      <c r="C104" s="61" t="s">
        <v>85</v>
      </c>
      <c r="D104" s="71">
        <v>0</v>
      </c>
      <c r="E104" s="59" t="s">
        <v>85</v>
      </c>
      <c r="F104" s="63">
        <v>0</v>
      </c>
      <c r="G104" s="69" t="e">
        <f t="shared" si="2"/>
        <v>#REF!</v>
      </c>
      <c r="H104" s="153"/>
      <c r="I104" s="56"/>
      <c r="J104" s="37"/>
      <c r="K104" s="37"/>
      <c r="L104" s="37"/>
      <c r="M104" s="37"/>
    </row>
    <row r="105" spans="1:13">
      <c r="A105" s="64"/>
      <c r="B105" s="76" t="s">
        <v>85</v>
      </c>
      <c r="C105" s="66" t="s">
        <v>85</v>
      </c>
      <c r="D105" s="73">
        <v>0</v>
      </c>
      <c r="E105" s="64" t="s">
        <v>85</v>
      </c>
      <c r="F105" s="68">
        <v>0</v>
      </c>
      <c r="G105" s="69" t="e">
        <f t="shared" si="2"/>
        <v>#REF!</v>
      </c>
      <c r="H105" s="153"/>
      <c r="I105" s="56"/>
      <c r="J105" s="37"/>
      <c r="K105" s="37"/>
      <c r="L105" s="37"/>
      <c r="M105" s="37"/>
    </row>
    <row r="106" spans="1:13">
      <c r="A106" s="59"/>
      <c r="B106" s="74" t="s">
        <v>85</v>
      </c>
      <c r="C106" s="61" t="s">
        <v>85</v>
      </c>
      <c r="D106" s="71">
        <v>0</v>
      </c>
      <c r="E106" s="59" t="s">
        <v>85</v>
      </c>
      <c r="F106" s="63">
        <v>0</v>
      </c>
      <c r="G106" s="69" t="e">
        <f t="shared" si="2"/>
        <v>#REF!</v>
      </c>
      <c r="H106" s="153"/>
      <c r="I106" s="56"/>
      <c r="J106" s="37"/>
      <c r="K106" s="37"/>
      <c r="L106" s="37"/>
      <c r="M106" s="37"/>
    </row>
    <row r="107" spans="1:13">
      <c r="A107" s="64"/>
      <c r="B107" s="76" t="s">
        <v>85</v>
      </c>
      <c r="C107" s="66" t="s">
        <v>85</v>
      </c>
      <c r="D107" s="73">
        <v>0</v>
      </c>
      <c r="E107" s="64" t="s">
        <v>85</v>
      </c>
      <c r="F107" s="68">
        <v>0</v>
      </c>
      <c r="G107" s="69" t="e">
        <f t="shared" si="2"/>
        <v>#REF!</v>
      </c>
      <c r="H107" s="153"/>
      <c r="I107" s="56"/>
      <c r="J107" s="37"/>
      <c r="K107" s="37"/>
      <c r="L107" s="37"/>
      <c r="M107" s="37"/>
    </row>
    <row r="108" spans="1:13">
      <c r="A108" s="59"/>
      <c r="B108" s="74" t="s">
        <v>85</v>
      </c>
      <c r="C108" s="61" t="s">
        <v>85</v>
      </c>
      <c r="D108" s="71">
        <v>0</v>
      </c>
      <c r="E108" s="59" t="s">
        <v>85</v>
      </c>
      <c r="F108" s="63">
        <v>0</v>
      </c>
      <c r="G108" s="69" t="e">
        <f t="shared" si="2"/>
        <v>#REF!</v>
      </c>
      <c r="H108" s="146"/>
    </row>
    <row r="109" spans="1:13">
      <c r="A109" s="64"/>
      <c r="B109" s="76" t="s">
        <v>85</v>
      </c>
      <c r="C109" s="66" t="s">
        <v>85</v>
      </c>
      <c r="D109" s="73">
        <v>0</v>
      </c>
      <c r="E109" s="64" t="s">
        <v>85</v>
      </c>
      <c r="F109" s="68">
        <v>0</v>
      </c>
      <c r="G109" s="69" t="e">
        <f t="shared" si="2"/>
        <v>#REF!</v>
      </c>
      <c r="H109" s="146"/>
    </row>
    <row r="110" spans="1:13">
      <c r="A110" s="59"/>
      <c r="B110" s="74" t="s">
        <v>85</v>
      </c>
      <c r="C110" s="61" t="s">
        <v>85</v>
      </c>
      <c r="D110" s="71">
        <v>0</v>
      </c>
      <c r="E110" s="59" t="s">
        <v>85</v>
      </c>
      <c r="F110" s="63">
        <v>0</v>
      </c>
      <c r="G110" s="69" t="e">
        <f t="shared" si="2"/>
        <v>#REF!</v>
      </c>
      <c r="H110" s="146"/>
    </row>
    <row r="111" spans="1:13">
      <c r="A111" s="64"/>
      <c r="B111" s="76" t="s">
        <v>85</v>
      </c>
      <c r="C111" s="66" t="s">
        <v>85</v>
      </c>
      <c r="D111" s="78">
        <v>0</v>
      </c>
      <c r="E111" s="64" t="s">
        <v>85</v>
      </c>
      <c r="F111" s="79">
        <v>0</v>
      </c>
      <c r="G111" s="69" t="e">
        <f t="shared" si="2"/>
        <v>#REF!</v>
      </c>
      <c r="H111" s="146"/>
    </row>
    <row r="112" spans="1:13">
      <c r="A112" s="80" t="s">
        <v>85</v>
      </c>
      <c r="B112" s="60" t="s">
        <v>85</v>
      </c>
      <c r="C112" s="61" t="s">
        <v>85</v>
      </c>
      <c r="D112" s="62">
        <v>0</v>
      </c>
      <c r="E112" s="59" t="s">
        <v>85</v>
      </c>
      <c r="F112" s="63">
        <v>0</v>
      </c>
      <c r="G112" s="69" t="e">
        <f t="shared" si="2"/>
        <v>#REF!</v>
      </c>
      <c r="H112" s="146"/>
    </row>
    <row r="113" spans="1:8">
      <c r="A113" s="81" t="s">
        <v>85</v>
      </c>
      <c r="B113" s="82" t="s">
        <v>85</v>
      </c>
      <c r="C113" s="66" t="s">
        <v>85</v>
      </c>
      <c r="D113" s="83">
        <v>0</v>
      </c>
      <c r="E113" s="64" t="s">
        <v>85</v>
      </c>
      <c r="F113" s="68">
        <v>0</v>
      </c>
      <c r="G113" s="69" t="e">
        <f t="shared" si="2"/>
        <v>#REF!</v>
      </c>
      <c r="H113" s="146"/>
    </row>
    <row r="114" spans="1:8">
      <c r="A114" s="59" t="s">
        <v>85</v>
      </c>
      <c r="B114" s="60" t="s">
        <v>85</v>
      </c>
      <c r="C114" s="61" t="s">
        <v>85</v>
      </c>
      <c r="D114" s="62">
        <v>0</v>
      </c>
      <c r="E114" s="59" t="s">
        <v>85</v>
      </c>
      <c r="F114" s="63">
        <v>0</v>
      </c>
      <c r="G114" s="69" t="e">
        <f t="shared" si="2"/>
        <v>#REF!</v>
      </c>
      <c r="H114" s="146"/>
    </row>
    <row r="115" spans="1:8">
      <c r="A115" s="27"/>
      <c r="B115" s="82" t="s">
        <v>85</v>
      </c>
      <c r="C115" s="66" t="s">
        <v>85</v>
      </c>
      <c r="D115" s="83">
        <v>0</v>
      </c>
      <c r="E115" s="64" t="s">
        <v>85</v>
      </c>
      <c r="F115" s="68">
        <v>0</v>
      </c>
      <c r="G115" s="69" t="e">
        <f t="shared" si="2"/>
        <v>#REF!</v>
      </c>
      <c r="H115" s="146"/>
    </row>
    <row r="116" spans="1:8">
      <c r="A116" s="59"/>
      <c r="B116" s="60" t="s">
        <v>85</v>
      </c>
      <c r="C116" s="61" t="s">
        <v>85</v>
      </c>
      <c r="D116" s="62">
        <v>0</v>
      </c>
      <c r="E116" s="59" t="s">
        <v>85</v>
      </c>
      <c r="F116" s="63">
        <v>0</v>
      </c>
      <c r="G116" s="69" t="e">
        <f t="shared" si="2"/>
        <v>#REF!</v>
      </c>
      <c r="H116" s="146"/>
    </row>
    <row r="117" spans="1:8">
      <c r="A117" s="64"/>
      <c r="B117" s="65" t="s">
        <v>85</v>
      </c>
      <c r="C117" s="66" t="s">
        <v>85</v>
      </c>
      <c r="D117" s="67">
        <v>0</v>
      </c>
      <c r="E117" s="64" t="s">
        <v>85</v>
      </c>
      <c r="F117" s="68">
        <v>0</v>
      </c>
      <c r="G117" s="69" t="e">
        <f t="shared" si="2"/>
        <v>#REF!</v>
      </c>
      <c r="H117" s="146"/>
    </row>
    <row r="118" spans="1:8">
      <c r="A118" s="59"/>
      <c r="B118" s="60" t="s">
        <v>85</v>
      </c>
      <c r="C118" s="61" t="s">
        <v>85</v>
      </c>
      <c r="D118" s="71">
        <v>0</v>
      </c>
      <c r="E118" s="59" t="s">
        <v>85</v>
      </c>
      <c r="F118" s="72">
        <v>0</v>
      </c>
      <c r="G118" s="69" t="e">
        <f t="shared" si="2"/>
        <v>#REF!</v>
      </c>
      <c r="H118" s="146"/>
    </row>
    <row r="119" spans="1:8">
      <c r="A119" s="64"/>
      <c r="B119" s="65" t="s">
        <v>85</v>
      </c>
      <c r="C119" s="66" t="s">
        <v>85</v>
      </c>
      <c r="D119" s="73">
        <v>0</v>
      </c>
      <c r="E119" s="64" t="s">
        <v>85</v>
      </c>
      <c r="F119" s="68">
        <v>0</v>
      </c>
      <c r="G119" s="69" t="e">
        <f t="shared" si="2"/>
        <v>#REF!</v>
      </c>
      <c r="H119" s="146"/>
    </row>
    <row r="120" spans="1:8">
      <c r="A120" s="59"/>
      <c r="B120" s="60" t="s">
        <v>85</v>
      </c>
      <c r="C120" s="61" t="s">
        <v>85</v>
      </c>
      <c r="D120" s="71">
        <v>0</v>
      </c>
      <c r="E120" s="59" t="s">
        <v>85</v>
      </c>
      <c r="F120" s="63">
        <v>0</v>
      </c>
      <c r="G120" s="69" t="e">
        <f t="shared" si="2"/>
        <v>#REF!</v>
      </c>
      <c r="H120" s="146"/>
    </row>
    <row r="121" spans="1:8">
      <c r="A121" s="64"/>
      <c r="B121" s="65" t="s">
        <v>85</v>
      </c>
      <c r="C121" s="66" t="s">
        <v>85</v>
      </c>
      <c r="D121" s="73">
        <v>0</v>
      </c>
      <c r="E121" s="64" t="s">
        <v>85</v>
      </c>
      <c r="F121" s="68">
        <v>0</v>
      </c>
      <c r="G121" s="69" t="e">
        <f t="shared" si="2"/>
        <v>#REF!</v>
      </c>
      <c r="H121" s="146"/>
    </row>
    <row r="122" spans="1:8">
      <c r="A122" s="59"/>
      <c r="B122" s="74" t="s">
        <v>85</v>
      </c>
      <c r="C122" s="61" t="s">
        <v>85</v>
      </c>
      <c r="D122" s="71">
        <v>0</v>
      </c>
      <c r="E122" s="59" t="s">
        <v>85</v>
      </c>
      <c r="F122" s="63">
        <v>0</v>
      </c>
      <c r="G122" s="69" t="e">
        <f t="shared" si="2"/>
        <v>#REF!</v>
      </c>
      <c r="H122" s="146"/>
    </row>
    <row r="123" spans="1:8">
      <c r="A123" s="64"/>
      <c r="B123" s="76" t="s">
        <v>85</v>
      </c>
      <c r="C123" s="66" t="s">
        <v>85</v>
      </c>
      <c r="D123" s="73">
        <v>0</v>
      </c>
      <c r="E123" s="64" t="s">
        <v>85</v>
      </c>
      <c r="F123" s="68">
        <v>0</v>
      </c>
      <c r="G123" s="69" t="e">
        <f t="shared" si="2"/>
        <v>#REF!</v>
      </c>
      <c r="H123" s="146"/>
    </row>
    <row r="124" spans="1:8">
      <c r="A124" s="59"/>
      <c r="B124" s="74" t="s">
        <v>85</v>
      </c>
      <c r="C124" s="61" t="s">
        <v>85</v>
      </c>
      <c r="D124" s="71">
        <v>0</v>
      </c>
      <c r="E124" s="59" t="s">
        <v>85</v>
      </c>
      <c r="F124" s="63">
        <v>0</v>
      </c>
      <c r="G124" s="69" t="e">
        <f t="shared" si="2"/>
        <v>#REF!</v>
      </c>
      <c r="H124" s="146"/>
    </row>
    <row r="125" spans="1:8">
      <c r="A125" s="64" t="s">
        <v>85</v>
      </c>
      <c r="B125" s="76" t="s">
        <v>85</v>
      </c>
      <c r="C125" s="66" t="s">
        <v>85</v>
      </c>
      <c r="D125" s="73">
        <v>0</v>
      </c>
      <c r="E125" s="64" t="s">
        <v>85</v>
      </c>
      <c r="F125" s="68">
        <v>0</v>
      </c>
      <c r="G125" s="69" t="e">
        <f t="shared" si="2"/>
        <v>#REF!</v>
      </c>
      <c r="H125" s="146"/>
    </row>
    <row r="126" spans="1:8">
      <c r="A126" s="59" t="s">
        <v>85</v>
      </c>
      <c r="B126" s="74" t="s">
        <v>85</v>
      </c>
      <c r="C126" s="61" t="s">
        <v>85</v>
      </c>
      <c r="D126" s="71">
        <v>0</v>
      </c>
      <c r="E126" s="59" t="s">
        <v>85</v>
      </c>
      <c r="F126" s="63">
        <v>0</v>
      </c>
      <c r="G126" s="69" t="e">
        <f t="shared" si="2"/>
        <v>#REF!</v>
      </c>
      <c r="H126" s="146"/>
    </row>
    <row r="127" spans="1:8">
      <c r="A127" s="64"/>
      <c r="B127" s="76" t="s">
        <v>85</v>
      </c>
      <c r="C127" s="66" t="s">
        <v>85</v>
      </c>
      <c r="D127" s="73">
        <v>0</v>
      </c>
      <c r="E127" s="64" t="s">
        <v>85</v>
      </c>
      <c r="F127" s="68">
        <v>0</v>
      </c>
      <c r="G127" s="69" t="e">
        <f t="shared" si="2"/>
        <v>#REF!</v>
      </c>
      <c r="H127" s="146"/>
    </row>
    <row r="128" spans="1:8">
      <c r="A128" s="59"/>
      <c r="B128" s="74" t="s">
        <v>85</v>
      </c>
      <c r="C128" s="61" t="s">
        <v>85</v>
      </c>
      <c r="D128" s="71">
        <v>0</v>
      </c>
      <c r="E128" s="59" t="s">
        <v>85</v>
      </c>
      <c r="F128" s="63">
        <v>0</v>
      </c>
      <c r="G128" s="69" t="e">
        <f t="shared" si="2"/>
        <v>#REF!</v>
      </c>
      <c r="H128" s="146"/>
    </row>
    <row r="129" spans="1:20">
      <c r="A129" s="64"/>
      <c r="B129" s="76" t="s">
        <v>85</v>
      </c>
      <c r="C129" s="66" t="s">
        <v>85</v>
      </c>
      <c r="D129" s="73">
        <v>0</v>
      </c>
      <c r="E129" s="64" t="s">
        <v>85</v>
      </c>
      <c r="F129" s="68">
        <v>0</v>
      </c>
      <c r="G129" s="69" t="e">
        <f t="shared" si="2"/>
        <v>#REF!</v>
      </c>
      <c r="H129" s="146"/>
    </row>
    <row r="130" spans="1:20">
      <c r="A130" s="59"/>
      <c r="B130" s="74" t="s">
        <v>85</v>
      </c>
      <c r="C130" s="61" t="s">
        <v>85</v>
      </c>
      <c r="D130" s="71">
        <v>0</v>
      </c>
      <c r="E130" s="59" t="s">
        <v>85</v>
      </c>
      <c r="F130" s="63">
        <v>0</v>
      </c>
      <c r="G130" s="69" t="e">
        <f t="shared" si="2"/>
        <v>#REF!</v>
      </c>
      <c r="H130" s="146"/>
    </row>
    <row r="131" spans="1:20">
      <c r="A131" s="64"/>
      <c r="B131" s="76" t="s">
        <v>85</v>
      </c>
      <c r="C131" s="66" t="s">
        <v>85</v>
      </c>
      <c r="D131" s="73">
        <v>0</v>
      </c>
      <c r="E131" s="64" t="s">
        <v>85</v>
      </c>
      <c r="F131" s="68">
        <v>0</v>
      </c>
      <c r="G131" s="69" t="e">
        <f t="shared" si="2"/>
        <v>#REF!</v>
      </c>
      <c r="H131" s="146"/>
    </row>
    <row r="132" spans="1:20">
      <c r="A132" s="59"/>
      <c r="B132" s="74" t="s">
        <v>85</v>
      </c>
      <c r="C132" s="61" t="s">
        <v>85</v>
      </c>
      <c r="D132" s="71">
        <v>0</v>
      </c>
      <c r="E132" s="59" t="s">
        <v>85</v>
      </c>
      <c r="F132" s="63">
        <v>0</v>
      </c>
      <c r="G132" s="69" t="e">
        <f t="shared" si="2"/>
        <v>#REF!</v>
      </c>
      <c r="H132" s="146"/>
    </row>
    <row r="133" spans="1:20">
      <c r="A133" s="64"/>
      <c r="B133" s="76" t="s">
        <v>85</v>
      </c>
      <c r="C133" s="66" t="s">
        <v>85</v>
      </c>
      <c r="D133" s="73">
        <v>0</v>
      </c>
      <c r="E133" s="64" t="s">
        <v>85</v>
      </c>
      <c r="F133" s="68">
        <v>0</v>
      </c>
      <c r="G133" s="69" t="e">
        <f t="shared" si="2"/>
        <v>#REF!</v>
      </c>
      <c r="H133" s="146"/>
    </row>
    <row r="134" spans="1:20">
      <c r="A134" s="59" t="s">
        <v>85</v>
      </c>
      <c r="B134" s="74" t="s">
        <v>85</v>
      </c>
      <c r="C134" s="61" t="s">
        <v>85</v>
      </c>
      <c r="D134" s="71">
        <v>0</v>
      </c>
      <c r="E134" s="59" t="s">
        <v>85</v>
      </c>
      <c r="F134" s="63">
        <v>0</v>
      </c>
      <c r="G134" s="69" t="e">
        <f t="shared" si="2"/>
        <v>#REF!</v>
      </c>
      <c r="H134" s="146"/>
    </row>
    <row r="135" spans="1:20">
      <c r="A135" s="64"/>
      <c r="B135" s="76" t="s">
        <v>85</v>
      </c>
      <c r="C135" s="66" t="s">
        <v>85</v>
      </c>
      <c r="D135" s="73">
        <v>0</v>
      </c>
      <c r="E135" s="64" t="s">
        <v>85</v>
      </c>
      <c r="F135" s="68">
        <v>0</v>
      </c>
      <c r="G135" s="69" t="e">
        <f t="shared" si="2"/>
        <v>#REF!</v>
      </c>
      <c r="H135" s="146"/>
    </row>
    <row r="136" spans="1:20">
      <c r="A136" s="59"/>
      <c r="B136" s="74" t="s">
        <v>85</v>
      </c>
      <c r="C136" s="61" t="s">
        <v>85</v>
      </c>
      <c r="D136" s="71">
        <v>0</v>
      </c>
      <c r="E136" s="59" t="s">
        <v>85</v>
      </c>
      <c r="F136" s="63">
        <v>0</v>
      </c>
      <c r="G136" s="69" t="e">
        <f t="shared" si="2"/>
        <v>#REF!</v>
      </c>
      <c r="H136" s="146"/>
    </row>
    <row r="137" spans="1:20">
      <c r="A137" s="64"/>
      <c r="B137" s="76" t="s">
        <v>85</v>
      </c>
      <c r="C137" s="66" t="s">
        <v>85</v>
      </c>
      <c r="D137" s="73">
        <v>0</v>
      </c>
      <c r="E137" s="64" t="s">
        <v>85</v>
      </c>
      <c r="F137" s="68">
        <v>0</v>
      </c>
      <c r="G137" s="69" t="e">
        <f t="shared" si="2"/>
        <v>#REF!</v>
      </c>
      <c r="H137" s="146"/>
    </row>
    <row r="138" spans="1:20">
      <c r="A138" s="59"/>
      <c r="B138" s="74" t="s">
        <v>85</v>
      </c>
      <c r="C138" s="61" t="s">
        <v>85</v>
      </c>
      <c r="D138" s="71">
        <v>0</v>
      </c>
      <c r="E138" s="59" t="s">
        <v>85</v>
      </c>
      <c r="F138" s="63">
        <v>0</v>
      </c>
      <c r="G138" s="69" t="e">
        <f t="shared" si="2"/>
        <v>#REF!</v>
      </c>
      <c r="H138" s="146"/>
    </row>
    <row r="139" spans="1:20">
      <c r="A139" s="64"/>
      <c r="B139" s="76" t="s">
        <v>85</v>
      </c>
      <c r="C139" s="66" t="s">
        <v>85</v>
      </c>
      <c r="D139" s="73">
        <v>0</v>
      </c>
      <c r="E139" s="64" t="s">
        <v>85</v>
      </c>
      <c r="F139" s="68">
        <v>0</v>
      </c>
      <c r="G139" s="69" t="e">
        <f t="shared" si="2"/>
        <v>#REF!</v>
      </c>
      <c r="H139" s="146"/>
    </row>
    <row r="140" spans="1:20">
      <c r="A140" s="59"/>
      <c r="B140" s="74" t="s">
        <v>85</v>
      </c>
      <c r="C140" s="61" t="s">
        <v>85</v>
      </c>
      <c r="D140" s="90">
        <v>0</v>
      </c>
      <c r="E140" s="59" t="s">
        <v>85</v>
      </c>
      <c r="F140" s="141">
        <v>0</v>
      </c>
      <c r="G140" s="69" t="e">
        <f t="shared" si="2"/>
        <v>#REF!</v>
      </c>
      <c r="H140" s="146"/>
    </row>
    <row r="141" spans="1:20" s="2" customFormat="1">
      <c r="A141" s="86"/>
      <c r="B141" s="87" t="s">
        <v>85</v>
      </c>
      <c r="C141" s="88" t="s">
        <v>14</v>
      </c>
      <c r="D141" s="156">
        <f>SUMIF($E:$E,"C",D:D)</f>
        <v>0</v>
      </c>
      <c r="E141" s="86" t="s">
        <v>85</v>
      </c>
      <c r="F141" s="156">
        <f>SUMIF($E:$E,"C",F:F)</f>
        <v>0</v>
      </c>
      <c r="G141" s="69" t="s">
        <v>85</v>
      </c>
      <c r="H141" s="146"/>
      <c r="J141" s="3"/>
      <c r="K141" s="3"/>
      <c r="L141" s="3"/>
      <c r="M141" s="3"/>
      <c r="N141" s="3"/>
      <c r="O141" s="3"/>
      <c r="P141" s="3"/>
      <c r="Q141" s="3"/>
      <c r="R141" s="3"/>
      <c r="S141" s="3"/>
      <c r="T141" s="3"/>
    </row>
    <row r="142" spans="1:20" s="2" customFormat="1">
      <c r="A142" s="38"/>
      <c r="B142" s="39"/>
      <c r="C142" s="40" t="s">
        <v>12</v>
      </c>
      <c r="D142" s="85">
        <f>SUMIF($E:$E,"CE",D:D)</f>
        <v>0</v>
      </c>
      <c r="E142" s="38"/>
      <c r="F142" s="85">
        <f>SUMIF($E:$E,"CE",F:F)</f>
        <v>0</v>
      </c>
      <c r="G142" s="69" t="s">
        <v>85</v>
      </c>
      <c r="H142" s="146"/>
      <c r="J142" s="3"/>
      <c r="K142" s="3"/>
      <c r="L142" s="3"/>
      <c r="M142" s="3"/>
      <c r="N142" s="3"/>
      <c r="O142" s="3"/>
      <c r="P142" s="3"/>
      <c r="Q142" s="3"/>
      <c r="R142" s="3"/>
      <c r="S142" s="3"/>
      <c r="T142" s="3"/>
    </row>
    <row r="143" spans="1:20" s="2" customFormat="1">
      <c r="A143" s="142"/>
      <c r="B143" s="143" t="s">
        <v>85</v>
      </c>
      <c r="C143" s="144" t="s">
        <v>13</v>
      </c>
      <c r="D143" s="145">
        <f>SUMIF($E:$E,"S",D:D)</f>
        <v>0</v>
      </c>
      <c r="E143" s="142"/>
      <c r="F143" s="145">
        <f>SUMIF($E:$E,"S",F:F)</f>
        <v>0</v>
      </c>
      <c r="G143" s="91" t="s">
        <v>85</v>
      </c>
      <c r="H143" s="146"/>
      <c r="J143" s="3"/>
      <c r="K143" s="3"/>
      <c r="L143" s="3"/>
      <c r="M143" s="3"/>
      <c r="N143" s="3"/>
      <c r="O143" s="3"/>
      <c r="P143" s="3"/>
      <c r="Q143" s="3"/>
      <c r="R143" s="3"/>
      <c r="S143" s="3"/>
      <c r="T143" s="3"/>
    </row>
    <row r="144" spans="1:20" s="2" customFormat="1">
      <c r="A144" s="6"/>
      <c r="B144" s="148"/>
      <c r="C144" s="149"/>
      <c r="D144" s="150" t="e">
        <f>SUM(D4:D140 )</f>
        <v>#REF!</v>
      </c>
      <c r="E144" s="6"/>
      <c r="F144" s="150" t="e">
        <f>SUM(F4:F140 )</f>
        <v>#REF!</v>
      </c>
      <c r="G144" s="152" t="s">
        <v>85</v>
      </c>
      <c r="H144" s="146"/>
      <c r="J144" s="3"/>
      <c r="K144" s="3"/>
      <c r="L144" s="3"/>
      <c r="M144" s="3"/>
      <c r="N144" s="3"/>
      <c r="O144" s="3"/>
      <c r="P144" s="3"/>
      <c r="Q144" s="3"/>
      <c r="R144" s="3"/>
      <c r="S144" s="3"/>
      <c r="T144" s="3"/>
    </row>
    <row r="145" spans="1:9" s="37" customFormat="1">
      <c r="A145" s="92"/>
      <c r="B145" s="93"/>
      <c r="C145" s="94"/>
      <c r="D145" s="95"/>
      <c r="E145" s="92"/>
      <c r="F145" s="96"/>
      <c r="G145" s="97"/>
      <c r="H145" s="153"/>
      <c r="I145" s="56"/>
    </row>
    <row r="146" spans="1:9" s="37" customFormat="1">
      <c r="A146" s="92"/>
      <c r="B146" s="93"/>
      <c r="C146" s="94"/>
      <c r="D146" s="95"/>
      <c r="E146" s="92"/>
      <c r="F146" s="96"/>
      <c r="G146" s="97"/>
      <c r="H146" s="116"/>
      <c r="I146" s="56"/>
    </row>
    <row r="147" spans="1:9" s="37" customFormat="1">
      <c r="A147" s="92"/>
      <c r="B147" s="93"/>
      <c r="C147" s="94"/>
      <c r="D147" s="95"/>
      <c r="E147" s="92"/>
      <c r="F147" s="96"/>
      <c r="G147" s="97"/>
      <c r="H147" s="116"/>
      <c r="I147" s="56"/>
    </row>
    <row r="148" spans="1:9" s="37" customFormat="1">
      <c r="A148" s="92"/>
      <c r="B148" s="93"/>
      <c r="C148" s="94"/>
      <c r="D148" s="95"/>
      <c r="E148" s="92"/>
      <c r="F148" s="96"/>
      <c r="G148" s="97"/>
      <c r="H148" s="116"/>
      <c r="I148" s="56"/>
    </row>
    <row r="149" spans="1:9" s="37" customFormat="1">
      <c r="A149" s="92"/>
      <c r="B149" s="93"/>
      <c r="C149" s="94"/>
      <c r="D149" s="95"/>
      <c r="E149" s="92"/>
      <c r="F149" s="96"/>
      <c r="G149" s="97"/>
      <c r="H149" s="116"/>
      <c r="I149" s="56"/>
    </row>
    <row r="150" spans="1:9" s="37" customFormat="1">
      <c r="A150" s="92"/>
      <c r="B150" s="93"/>
      <c r="C150" s="94"/>
      <c r="D150" s="95"/>
      <c r="E150" s="92"/>
      <c r="F150" s="96"/>
      <c r="G150" s="97"/>
      <c r="H150" s="116"/>
      <c r="I150" s="56"/>
    </row>
    <row r="151" spans="1:9" s="37" customFormat="1">
      <c r="A151" s="92"/>
      <c r="B151" s="93"/>
      <c r="C151" s="94"/>
      <c r="D151" s="95"/>
      <c r="E151" s="92"/>
      <c r="F151" s="96"/>
      <c r="G151" s="97"/>
      <c r="H151" s="116"/>
      <c r="I151" s="56"/>
    </row>
    <row r="152" spans="1:9" s="37" customFormat="1">
      <c r="A152" s="92"/>
      <c r="B152" s="93"/>
      <c r="C152" s="94"/>
      <c r="D152" s="95"/>
      <c r="E152" s="92"/>
      <c r="F152" s="96"/>
      <c r="G152" s="97"/>
      <c r="H152" s="116"/>
      <c r="I152" s="56"/>
    </row>
    <row r="153" spans="1:9" s="37" customFormat="1">
      <c r="A153" s="92"/>
      <c r="B153" s="93"/>
      <c r="C153" s="94"/>
      <c r="D153" s="95"/>
      <c r="E153" s="92"/>
      <c r="F153" s="96"/>
      <c r="G153" s="97"/>
      <c r="H153" s="116"/>
      <c r="I153" s="56"/>
    </row>
    <row r="154" spans="1:9" s="37" customFormat="1">
      <c r="A154" s="92"/>
      <c r="B154" s="93"/>
      <c r="C154" s="94"/>
      <c r="D154" s="95"/>
      <c r="E154" s="92"/>
      <c r="F154" s="96"/>
      <c r="G154" s="97"/>
      <c r="H154" s="116"/>
      <c r="I154" s="56"/>
    </row>
    <row r="155" spans="1:9" s="37" customFormat="1">
      <c r="A155" s="92"/>
      <c r="B155" s="93"/>
      <c r="C155" s="94"/>
      <c r="D155" s="95"/>
      <c r="E155" s="92"/>
      <c r="F155" s="96"/>
      <c r="G155" s="97"/>
      <c r="H155" s="116"/>
      <c r="I155" s="56"/>
    </row>
    <row r="156" spans="1:9" s="37" customFormat="1">
      <c r="A156" s="92"/>
      <c r="B156" s="93"/>
      <c r="C156" s="94"/>
      <c r="D156" s="95"/>
      <c r="E156" s="92"/>
      <c r="F156" s="96"/>
      <c r="G156" s="97"/>
      <c r="H156" s="116"/>
      <c r="I156" s="56"/>
    </row>
    <row r="157" spans="1:9" s="37" customFormat="1">
      <c r="A157" s="92"/>
      <c r="B157" s="93"/>
      <c r="C157" s="94"/>
      <c r="D157" s="95"/>
      <c r="E157" s="92"/>
      <c r="F157" s="96"/>
      <c r="G157" s="97"/>
      <c r="H157" s="116"/>
      <c r="I157" s="56"/>
    </row>
    <row r="158" spans="1:9" s="37" customFormat="1">
      <c r="A158" s="92"/>
      <c r="B158" s="93"/>
      <c r="C158" s="94"/>
      <c r="D158" s="95"/>
      <c r="E158" s="92"/>
      <c r="F158" s="96"/>
      <c r="G158" s="97"/>
      <c r="H158" s="116"/>
      <c r="I158" s="56"/>
    </row>
    <row r="159" spans="1:9" s="37" customFormat="1">
      <c r="A159" s="92"/>
      <c r="B159" s="93"/>
      <c r="C159" s="94"/>
      <c r="D159" s="95"/>
      <c r="E159" s="92"/>
      <c r="F159" s="96"/>
      <c r="G159" s="97"/>
      <c r="H159" s="116"/>
      <c r="I159" s="56"/>
    </row>
    <row r="160" spans="1:9" s="37" customFormat="1">
      <c r="A160" s="92"/>
      <c r="B160" s="93"/>
      <c r="C160" s="94"/>
      <c r="D160" s="95"/>
      <c r="E160" s="92"/>
      <c r="F160" s="96"/>
      <c r="G160" s="97"/>
      <c r="H160" s="116"/>
      <c r="I160" s="56"/>
    </row>
    <row r="161" spans="1:9" s="37" customFormat="1">
      <c r="A161" s="92"/>
      <c r="B161" s="93"/>
      <c r="C161" s="94"/>
      <c r="D161" s="95"/>
      <c r="E161" s="92"/>
      <c r="F161" s="96"/>
      <c r="G161" s="97"/>
      <c r="H161" s="116"/>
      <c r="I161" s="56"/>
    </row>
    <row r="162" spans="1:9" s="37" customFormat="1">
      <c r="A162" s="92"/>
      <c r="B162" s="93"/>
      <c r="C162" s="94"/>
      <c r="D162" s="95"/>
      <c r="E162" s="92"/>
      <c r="F162" s="96"/>
      <c r="G162" s="97"/>
      <c r="H162" s="116"/>
      <c r="I162" s="56"/>
    </row>
    <row r="163" spans="1:9" s="37" customFormat="1">
      <c r="A163" s="92"/>
      <c r="B163" s="93"/>
      <c r="C163" s="94"/>
      <c r="D163" s="95"/>
      <c r="E163" s="92"/>
      <c r="F163" s="96"/>
      <c r="G163" s="97"/>
      <c r="H163" s="116"/>
      <c r="I163" s="56"/>
    </row>
    <row r="164" spans="1:9" s="37" customFormat="1">
      <c r="A164" s="92"/>
      <c r="B164" s="93"/>
      <c r="C164" s="94"/>
      <c r="D164" s="95"/>
      <c r="E164" s="92"/>
      <c r="F164" s="96"/>
      <c r="G164" s="97"/>
      <c r="H164" s="116"/>
      <c r="I164" s="56"/>
    </row>
    <row r="165" spans="1:9" s="37" customFormat="1">
      <c r="A165" s="92"/>
      <c r="B165" s="93"/>
      <c r="C165" s="94"/>
      <c r="D165" s="95"/>
      <c r="E165" s="92"/>
      <c r="F165" s="96"/>
      <c r="G165" s="97"/>
      <c r="H165" s="116"/>
      <c r="I165" s="56"/>
    </row>
    <row r="166" spans="1:9" s="37" customFormat="1">
      <c r="A166" s="92"/>
      <c r="B166" s="93"/>
      <c r="C166" s="94"/>
      <c r="D166" s="95"/>
      <c r="E166" s="92"/>
      <c r="F166" s="96"/>
      <c r="G166" s="97"/>
      <c r="H166" s="116"/>
      <c r="I166" s="56"/>
    </row>
    <row r="167" spans="1:9" s="37" customFormat="1">
      <c r="A167" s="92"/>
      <c r="B167" s="93"/>
      <c r="C167" s="94"/>
      <c r="D167" s="95"/>
      <c r="E167" s="92"/>
      <c r="F167" s="96"/>
      <c r="G167" s="97"/>
      <c r="H167" s="116"/>
      <c r="I167" s="56"/>
    </row>
    <row r="168" spans="1:9" s="37" customFormat="1">
      <c r="A168" s="92"/>
      <c r="B168" s="93"/>
      <c r="C168" s="94"/>
      <c r="D168" s="95"/>
      <c r="E168" s="92"/>
      <c r="F168" s="96"/>
      <c r="G168" s="97"/>
      <c r="H168" s="116"/>
      <c r="I168" s="56"/>
    </row>
    <row r="169" spans="1:9" s="37" customFormat="1">
      <c r="A169" s="92"/>
      <c r="B169" s="93"/>
      <c r="C169" s="94"/>
      <c r="D169" s="95"/>
      <c r="E169" s="92"/>
      <c r="F169" s="96"/>
      <c r="G169" s="97"/>
      <c r="H169" s="116"/>
      <c r="I169" s="56"/>
    </row>
    <row r="170" spans="1:9" s="37" customFormat="1">
      <c r="A170" s="92"/>
      <c r="B170" s="93"/>
      <c r="C170" s="94"/>
      <c r="D170" s="95"/>
      <c r="E170" s="92"/>
      <c r="F170" s="96"/>
      <c r="G170" s="97"/>
      <c r="H170" s="116"/>
      <c r="I170" s="56"/>
    </row>
    <row r="171" spans="1:9" s="37" customFormat="1">
      <c r="A171" s="92"/>
      <c r="B171" s="93"/>
      <c r="C171" s="94"/>
      <c r="D171" s="95"/>
      <c r="E171" s="92"/>
      <c r="F171" s="96"/>
      <c r="G171" s="97"/>
      <c r="H171" s="116"/>
      <c r="I171" s="56"/>
    </row>
    <row r="172" spans="1:9" s="37" customFormat="1">
      <c r="A172" s="92"/>
      <c r="B172" s="93"/>
      <c r="C172" s="94"/>
      <c r="D172" s="95"/>
      <c r="E172" s="92"/>
      <c r="F172" s="96"/>
      <c r="G172" s="97"/>
      <c r="H172" s="116"/>
      <c r="I172" s="56"/>
    </row>
    <row r="173" spans="1:9" s="37" customFormat="1">
      <c r="A173" s="92"/>
      <c r="B173" s="93"/>
      <c r="C173" s="94"/>
      <c r="D173" s="95"/>
      <c r="E173" s="92"/>
      <c r="F173" s="96"/>
      <c r="G173" s="97"/>
      <c r="H173" s="116"/>
      <c r="I173" s="56"/>
    </row>
    <row r="174" spans="1:9" s="37" customFormat="1">
      <c r="A174" s="92"/>
      <c r="B174" s="93"/>
      <c r="C174" s="94"/>
      <c r="D174" s="95"/>
      <c r="E174" s="92"/>
      <c r="F174" s="96"/>
      <c r="G174" s="97"/>
      <c r="H174" s="116"/>
      <c r="I174" s="56"/>
    </row>
    <row r="175" spans="1:9" s="37" customFormat="1">
      <c r="A175" s="92"/>
      <c r="B175" s="93"/>
      <c r="C175" s="94"/>
      <c r="D175" s="95"/>
      <c r="E175" s="92"/>
      <c r="F175" s="96"/>
      <c r="G175" s="97"/>
      <c r="H175" s="116"/>
      <c r="I175" s="56"/>
    </row>
    <row r="176" spans="1:9" s="37" customFormat="1">
      <c r="A176" s="92"/>
      <c r="B176" s="93"/>
      <c r="C176" s="94"/>
      <c r="D176" s="95"/>
      <c r="E176" s="92"/>
      <c r="F176" s="96"/>
      <c r="G176" s="97"/>
      <c r="H176" s="116"/>
      <c r="I176" s="56"/>
    </row>
    <row r="177" spans="1:9" s="37" customFormat="1">
      <c r="A177" s="92"/>
      <c r="B177" s="93"/>
      <c r="C177" s="94"/>
      <c r="D177" s="95"/>
      <c r="E177" s="92"/>
      <c r="F177" s="96"/>
      <c r="G177" s="97"/>
      <c r="H177" s="116"/>
      <c r="I177" s="56"/>
    </row>
    <row r="178" spans="1:9" s="37" customFormat="1">
      <c r="A178" s="92"/>
      <c r="B178" s="93"/>
      <c r="C178" s="94"/>
      <c r="D178" s="95"/>
      <c r="E178" s="92"/>
      <c r="F178" s="96"/>
      <c r="G178" s="97"/>
      <c r="H178" s="116"/>
      <c r="I178" s="56"/>
    </row>
    <row r="179" spans="1:9" s="37" customFormat="1">
      <c r="A179" s="92"/>
      <c r="B179" s="93"/>
      <c r="C179" s="94"/>
      <c r="D179" s="95"/>
      <c r="E179" s="92"/>
      <c r="F179" s="96"/>
      <c r="G179" s="97"/>
      <c r="H179" s="116"/>
      <c r="I179" s="56"/>
    </row>
    <row r="180" spans="1:9" s="37" customFormat="1">
      <c r="A180" s="92"/>
      <c r="B180" s="93"/>
      <c r="C180" s="94"/>
      <c r="D180" s="95"/>
      <c r="E180" s="92"/>
      <c r="F180" s="96"/>
      <c r="G180" s="97"/>
      <c r="H180" s="116"/>
      <c r="I180" s="56"/>
    </row>
    <row r="181" spans="1:9" s="37" customFormat="1">
      <c r="A181" s="92"/>
      <c r="B181" s="93"/>
      <c r="C181" s="94"/>
      <c r="D181" s="95"/>
      <c r="E181" s="92"/>
      <c r="F181" s="96"/>
      <c r="G181" s="97"/>
      <c r="H181" s="116"/>
      <c r="I181" s="56"/>
    </row>
    <row r="182" spans="1:9" s="37" customFormat="1">
      <c r="A182" s="92"/>
      <c r="B182" s="93"/>
      <c r="C182" s="94"/>
      <c r="D182" s="95"/>
      <c r="E182" s="92"/>
      <c r="F182" s="96"/>
      <c r="G182" s="97"/>
      <c r="H182" s="116"/>
      <c r="I182" s="56"/>
    </row>
    <row r="183" spans="1:9" s="37" customFormat="1">
      <c r="A183" s="92"/>
      <c r="B183" s="93"/>
      <c r="C183" s="94"/>
      <c r="D183" s="95"/>
      <c r="E183" s="92"/>
      <c r="F183" s="96"/>
      <c r="G183" s="97"/>
      <c r="H183" s="116"/>
      <c r="I183" s="56"/>
    </row>
    <row r="184" spans="1:9" s="37" customFormat="1">
      <c r="A184" s="92"/>
      <c r="B184" s="93"/>
      <c r="C184" s="94"/>
      <c r="D184" s="95"/>
      <c r="E184" s="92"/>
      <c r="F184" s="96"/>
      <c r="G184" s="97"/>
      <c r="H184" s="116"/>
      <c r="I184" s="56"/>
    </row>
    <row r="185" spans="1:9" s="37" customFormat="1">
      <c r="A185" s="92"/>
      <c r="B185" s="93"/>
      <c r="C185" s="94"/>
      <c r="D185" s="95"/>
      <c r="E185" s="92"/>
      <c r="F185" s="96"/>
      <c r="G185" s="97"/>
      <c r="H185" s="116"/>
      <c r="I185" s="56"/>
    </row>
    <row r="186" spans="1:9" s="37" customFormat="1">
      <c r="A186" s="92"/>
      <c r="B186" s="93"/>
      <c r="C186" s="94"/>
      <c r="D186" s="95"/>
      <c r="E186" s="92"/>
      <c r="F186" s="96"/>
      <c r="G186" s="97"/>
      <c r="H186" s="116"/>
      <c r="I186" s="56"/>
    </row>
    <row r="187" spans="1:9" s="37" customFormat="1">
      <c r="A187" s="92"/>
      <c r="B187" s="93"/>
      <c r="C187" s="94"/>
      <c r="D187" s="95"/>
      <c r="E187" s="92"/>
      <c r="F187" s="96"/>
      <c r="G187" s="97"/>
      <c r="H187" s="116"/>
      <c r="I187" s="56"/>
    </row>
    <row r="188" spans="1:9" s="37" customFormat="1">
      <c r="A188" s="92"/>
      <c r="B188" s="93"/>
      <c r="C188" s="94"/>
      <c r="D188" s="95"/>
      <c r="E188" s="92"/>
      <c r="F188" s="96"/>
      <c r="G188" s="97"/>
      <c r="H188" s="116"/>
      <c r="I188" s="56"/>
    </row>
    <row r="189" spans="1:9" s="37" customFormat="1">
      <c r="A189" s="92"/>
      <c r="B189" s="93"/>
      <c r="C189" s="94"/>
      <c r="D189" s="95"/>
      <c r="E189" s="92"/>
      <c r="F189" s="96"/>
      <c r="G189" s="97"/>
      <c r="H189" s="116"/>
      <c r="I189" s="56"/>
    </row>
    <row r="190" spans="1:9" s="37" customFormat="1">
      <c r="A190" s="92"/>
      <c r="B190" s="93"/>
      <c r="C190" s="94"/>
      <c r="D190" s="95"/>
      <c r="E190" s="92"/>
      <c r="F190" s="96"/>
      <c r="G190" s="97"/>
      <c r="H190" s="116"/>
      <c r="I190" s="56"/>
    </row>
    <row r="191" spans="1:9" s="37" customFormat="1">
      <c r="A191" s="92"/>
      <c r="B191" s="93"/>
      <c r="C191" s="94"/>
      <c r="D191" s="95"/>
      <c r="E191" s="92"/>
      <c r="F191" s="96"/>
      <c r="G191" s="97"/>
      <c r="H191" s="116"/>
      <c r="I191" s="56"/>
    </row>
    <row r="192" spans="1:9" s="37" customFormat="1">
      <c r="A192" s="92"/>
      <c r="B192" s="93"/>
      <c r="C192" s="94"/>
      <c r="D192" s="95"/>
      <c r="E192" s="92"/>
      <c r="F192" s="96"/>
      <c r="G192" s="97"/>
      <c r="H192" s="116"/>
      <c r="I192" s="56"/>
    </row>
    <row r="193" spans="1:9" s="37" customFormat="1">
      <c r="A193" s="92"/>
      <c r="B193" s="93"/>
      <c r="C193" s="94"/>
      <c r="D193" s="95"/>
      <c r="E193" s="92"/>
      <c r="F193" s="96"/>
      <c r="G193" s="97"/>
      <c r="H193" s="116"/>
      <c r="I193" s="56"/>
    </row>
    <row r="194" spans="1:9" s="37" customFormat="1">
      <c r="A194" s="92"/>
      <c r="B194" s="93"/>
      <c r="C194" s="94"/>
      <c r="D194" s="95"/>
      <c r="E194" s="92"/>
      <c r="F194" s="96"/>
      <c r="G194" s="97"/>
      <c r="H194" s="116"/>
      <c r="I194" s="56"/>
    </row>
    <row r="195" spans="1:9" s="37" customFormat="1">
      <c r="A195" s="92"/>
      <c r="B195" s="93"/>
      <c r="C195" s="94"/>
      <c r="D195" s="95"/>
      <c r="E195" s="92"/>
      <c r="F195" s="96"/>
      <c r="G195" s="97"/>
      <c r="H195" s="116"/>
      <c r="I195" s="56"/>
    </row>
    <row r="196" spans="1:9" s="37" customFormat="1">
      <c r="A196" s="92"/>
      <c r="B196" s="93"/>
      <c r="C196" s="94"/>
      <c r="D196" s="95"/>
      <c r="E196" s="92"/>
      <c r="F196" s="96"/>
      <c r="G196" s="97"/>
      <c r="H196" s="116"/>
      <c r="I196" s="56"/>
    </row>
    <row r="197" spans="1:9" s="37" customFormat="1">
      <c r="A197" s="92"/>
      <c r="B197" s="93"/>
      <c r="C197" s="94"/>
      <c r="D197" s="95"/>
      <c r="E197" s="92"/>
      <c r="F197" s="96"/>
      <c r="G197" s="97"/>
      <c r="H197" s="116"/>
      <c r="I197" s="56"/>
    </row>
    <row r="198" spans="1:9" s="37" customFormat="1">
      <c r="A198" s="92"/>
      <c r="B198" s="93"/>
      <c r="C198" s="94"/>
      <c r="D198" s="95"/>
      <c r="E198" s="92"/>
      <c r="F198" s="96"/>
      <c r="G198" s="97"/>
      <c r="H198" s="116"/>
      <c r="I198" s="56"/>
    </row>
    <row r="199" spans="1:9" s="37" customFormat="1">
      <c r="A199" s="92"/>
      <c r="B199" s="93"/>
      <c r="C199" s="94"/>
      <c r="D199" s="95"/>
      <c r="E199" s="92"/>
      <c r="F199" s="96"/>
      <c r="G199" s="97"/>
      <c r="H199" s="116"/>
      <c r="I199" s="56"/>
    </row>
    <row r="200" spans="1:9" s="37" customFormat="1">
      <c r="A200" s="92"/>
      <c r="B200" s="93"/>
      <c r="C200" s="94"/>
      <c r="D200" s="95"/>
      <c r="E200" s="92"/>
      <c r="F200" s="96"/>
      <c r="G200" s="97"/>
      <c r="H200" s="116"/>
      <c r="I200" s="56"/>
    </row>
    <row r="201" spans="1:9" s="37" customFormat="1">
      <c r="A201" s="92"/>
      <c r="B201" s="93"/>
      <c r="C201" s="94"/>
      <c r="D201" s="95"/>
      <c r="E201" s="92"/>
      <c r="F201" s="96"/>
      <c r="G201" s="97"/>
      <c r="H201" s="116"/>
      <c r="I201" s="56"/>
    </row>
    <row r="202" spans="1:9" s="37" customFormat="1">
      <c r="A202" s="92"/>
      <c r="B202" s="93"/>
      <c r="C202" s="94"/>
      <c r="D202" s="95"/>
      <c r="E202" s="92"/>
      <c r="F202" s="96"/>
      <c r="G202" s="97"/>
      <c r="H202" s="116"/>
      <c r="I202" s="56"/>
    </row>
    <row r="203" spans="1:9" s="37" customFormat="1">
      <c r="A203" s="92"/>
      <c r="B203" s="93"/>
      <c r="C203" s="94"/>
      <c r="D203" s="95"/>
      <c r="E203" s="92"/>
      <c r="F203" s="96"/>
      <c r="G203" s="97"/>
      <c r="H203" s="116"/>
      <c r="I203" s="56"/>
    </row>
    <row r="204" spans="1:9" s="37" customFormat="1">
      <c r="A204" s="92"/>
      <c r="B204" s="93"/>
      <c r="C204" s="94"/>
      <c r="D204" s="95"/>
      <c r="E204" s="92"/>
      <c r="F204" s="96"/>
      <c r="G204" s="97"/>
      <c r="H204" s="116"/>
      <c r="I204" s="56"/>
    </row>
    <row r="205" spans="1:9" s="37" customFormat="1">
      <c r="A205" s="92"/>
      <c r="B205" s="93"/>
      <c r="C205" s="94"/>
      <c r="D205" s="95"/>
      <c r="E205" s="92"/>
      <c r="F205" s="96"/>
      <c r="G205" s="97"/>
      <c r="H205" s="116"/>
      <c r="I205" s="56"/>
    </row>
    <row r="206" spans="1:9" s="37" customFormat="1">
      <c r="A206" s="92"/>
      <c r="B206" s="93"/>
      <c r="C206" s="94"/>
      <c r="D206" s="95"/>
      <c r="E206" s="92"/>
      <c r="F206" s="96"/>
      <c r="G206" s="97"/>
      <c r="H206" s="116"/>
      <c r="I206" s="56"/>
    </row>
    <row r="207" spans="1:9" s="37" customFormat="1">
      <c r="A207" s="92"/>
      <c r="B207" s="93"/>
      <c r="C207" s="94"/>
      <c r="D207" s="95"/>
      <c r="E207" s="92"/>
      <c r="F207" s="96"/>
      <c r="G207" s="97"/>
      <c r="H207" s="116"/>
      <c r="I207" s="56"/>
    </row>
    <row r="208" spans="1:9" s="37" customFormat="1">
      <c r="A208" s="92"/>
      <c r="B208" s="93"/>
      <c r="C208" s="94"/>
      <c r="D208" s="95"/>
      <c r="E208" s="92"/>
      <c r="F208" s="96"/>
      <c r="G208" s="97"/>
      <c r="H208" s="116"/>
      <c r="I208" s="56"/>
    </row>
    <row r="209" spans="1:9" s="37" customFormat="1">
      <c r="A209" s="92"/>
      <c r="B209" s="93"/>
      <c r="C209" s="94"/>
      <c r="D209" s="95"/>
      <c r="E209" s="92"/>
      <c r="F209" s="96"/>
      <c r="G209" s="97"/>
      <c r="H209" s="116"/>
      <c r="I209" s="56"/>
    </row>
    <row r="210" spans="1:9" s="37" customFormat="1">
      <c r="A210" s="92"/>
      <c r="B210" s="93"/>
      <c r="C210" s="94"/>
      <c r="D210" s="95"/>
      <c r="E210" s="92"/>
      <c r="F210" s="96"/>
      <c r="G210" s="97"/>
      <c r="H210" s="116"/>
      <c r="I210" s="56"/>
    </row>
    <row r="211" spans="1:9" s="37" customFormat="1">
      <c r="A211" s="92"/>
      <c r="B211" s="93"/>
      <c r="C211" s="94"/>
      <c r="D211" s="95"/>
      <c r="E211" s="92"/>
      <c r="F211" s="96"/>
      <c r="G211" s="97"/>
      <c r="H211" s="116"/>
      <c r="I211" s="56"/>
    </row>
    <row r="212" spans="1:9" s="37" customFormat="1">
      <c r="A212" s="92"/>
      <c r="B212" s="93"/>
      <c r="C212" s="94"/>
      <c r="D212" s="95"/>
      <c r="E212" s="92"/>
      <c r="F212" s="96"/>
      <c r="G212" s="97"/>
      <c r="H212" s="116"/>
      <c r="I212" s="56"/>
    </row>
    <row r="213" spans="1:9" s="37" customFormat="1">
      <c r="A213" s="92"/>
      <c r="B213" s="93"/>
      <c r="C213" s="94"/>
      <c r="D213" s="95"/>
      <c r="E213" s="92"/>
      <c r="F213" s="96"/>
      <c r="G213" s="97"/>
      <c r="H213" s="116"/>
      <c r="I213" s="56"/>
    </row>
    <row r="214" spans="1:9" s="37" customFormat="1">
      <c r="A214" s="92"/>
      <c r="B214" s="93"/>
      <c r="C214" s="94"/>
      <c r="D214" s="95"/>
      <c r="E214" s="92"/>
      <c r="F214" s="96"/>
      <c r="G214" s="97"/>
      <c r="H214" s="116"/>
      <c r="I214" s="56"/>
    </row>
    <row r="215" spans="1:9" s="37" customFormat="1">
      <c r="A215" s="92"/>
      <c r="B215" s="93"/>
      <c r="C215" s="94"/>
      <c r="D215" s="95"/>
      <c r="E215" s="92"/>
      <c r="F215" s="96"/>
      <c r="G215" s="97"/>
      <c r="H215" s="116"/>
      <c r="I215" s="56"/>
    </row>
    <row r="216" spans="1:9" s="37" customFormat="1">
      <c r="A216" s="92"/>
      <c r="B216" s="93"/>
      <c r="C216" s="94"/>
      <c r="D216" s="95"/>
      <c r="E216" s="92"/>
      <c r="F216" s="96"/>
      <c r="G216" s="97"/>
      <c r="H216" s="116"/>
      <c r="I216" s="56"/>
    </row>
    <row r="217" spans="1:9" s="37" customFormat="1">
      <c r="A217" s="92"/>
      <c r="B217" s="93"/>
      <c r="C217" s="94"/>
      <c r="D217" s="95"/>
      <c r="E217" s="92"/>
      <c r="F217" s="96"/>
      <c r="G217" s="97"/>
      <c r="H217" s="116"/>
      <c r="I217" s="56"/>
    </row>
    <row r="218" spans="1:9" s="37" customFormat="1">
      <c r="A218" s="92"/>
      <c r="B218" s="93"/>
      <c r="C218" s="94"/>
      <c r="D218" s="95"/>
      <c r="E218" s="92"/>
      <c r="F218" s="96"/>
      <c r="G218" s="97"/>
      <c r="H218" s="116"/>
      <c r="I218" s="56"/>
    </row>
    <row r="219" spans="1:9" s="37" customFormat="1">
      <c r="A219" s="92"/>
      <c r="B219" s="93"/>
      <c r="C219" s="94"/>
      <c r="D219" s="95"/>
      <c r="E219" s="92"/>
      <c r="F219" s="96"/>
      <c r="G219" s="97"/>
      <c r="H219" s="116"/>
      <c r="I219" s="56"/>
    </row>
    <row r="220" spans="1:9" s="37" customFormat="1">
      <c r="A220" s="92"/>
      <c r="B220" s="93"/>
      <c r="C220" s="94"/>
      <c r="D220" s="95"/>
      <c r="E220" s="92"/>
      <c r="F220" s="96"/>
      <c r="G220" s="97"/>
      <c r="H220" s="116"/>
      <c r="I220" s="56"/>
    </row>
    <row r="221" spans="1:9" s="37" customFormat="1">
      <c r="A221" s="92"/>
      <c r="B221" s="93"/>
      <c r="C221" s="94"/>
      <c r="D221" s="95"/>
      <c r="E221" s="92"/>
      <c r="F221" s="96"/>
      <c r="G221" s="97"/>
      <c r="H221" s="116"/>
      <c r="I221" s="56"/>
    </row>
    <row r="222" spans="1:9" s="37" customFormat="1">
      <c r="A222" s="92"/>
      <c r="B222" s="93"/>
      <c r="C222" s="94"/>
      <c r="D222" s="95"/>
      <c r="E222" s="92"/>
      <c r="F222" s="96"/>
      <c r="G222" s="97"/>
      <c r="H222" s="116"/>
      <c r="I222" s="56"/>
    </row>
    <row r="223" spans="1:9" s="37" customFormat="1">
      <c r="A223" s="92"/>
      <c r="B223" s="93"/>
      <c r="C223" s="94"/>
      <c r="D223" s="95"/>
      <c r="E223" s="92"/>
      <c r="F223" s="96"/>
      <c r="G223" s="97"/>
      <c r="H223" s="116"/>
      <c r="I223" s="56"/>
    </row>
    <row r="224" spans="1:9" s="37" customFormat="1">
      <c r="A224" s="92"/>
      <c r="B224" s="93"/>
      <c r="C224" s="94"/>
      <c r="D224" s="95"/>
      <c r="E224" s="92"/>
      <c r="F224" s="96"/>
      <c r="G224" s="97"/>
      <c r="H224" s="116"/>
      <c r="I224" s="56"/>
    </row>
    <row r="225" spans="1:9" s="37" customFormat="1">
      <c r="A225" s="92"/>
      <c r="B225" s="93"/>
      <c r="C225" s="94"/>
      <c r="D225" s="95"/>
      <c r="E225" s="92"/>
      <c r="F225" s="96"/>
      <c r="G225" s="97"/>
      <c r="H225" s="116"/>
      <c r="I225" s="56"/>
    </row>
    <row r="226" spans="1:9" s="37" customFormat="1">
      <c r="A226" s="92"/>
      <c r="B226" s="93"/>
      <c r="C226" s="94"/>
      <c r="D226" s="95"/>
      <c r="E226" s="92"/>
      <c r="F226" s="96"/>
      <c r="G226" s="97"/>
      <c r="H226" s="116"/>
      <c r="I226" s="56"/>
    </row>
    <row r="227" spans="1:9" s="37" customFormat="1">
      <c r="A227" s="92"/>
      <c r="B227" s="93"/>
      <c r="C227" s="94"/>
      <c r="D227" s="95"/>
      <c r="E227" s="92"/>
      <c r="F227" s="96"/>
      <c r="G227" s="97"/>
      <c r="H227" s="116"/>
      <c r="I227" s="56"/>
    </row>
    <row r="228" spans="1:9" s="37" customFormat="1">
      <c r="A228" s="92"/>
      <c r="B228" s="93"/>
      <c r="C228" s="94"/>
      <c r="D228" s="95"/>
      <c r="E228" s="92"/>
      <c r="F228" s="96"/>
      <c r="G228" s="97"/>
      <c r="H228" s="116"/>
      <c r="I228" s="56"/>
    </row>
    <row r="229" spans="1:9" s="37" customFormat="1">
      <c r="A229" s="92"/>
      <c r="B229" s="93"/>
      <c r="C229" s="94"/>
      <c r="D229" s="95"/>
      <c r="E229" s="92"/>
      <c r="F229" s="96"/>
      <c r="G229" s="97"/>
      <c r="H229" s="116"/>
      <c r="I229" s="56"/>
    </row>
    <row r="230" spans="1:9" s="37" customFormat="1">
      <c r="A230" s="92"/>
      <c r="B230" s="93"/>
      <c r="C230" s="94"/>
      <c r="D230" s="95"/>
      <c r="E230" s="92"/>
      <c r="F230" s="96"/>
      <c r="G230" s="97"/>
      <c r="H230" s="116"/>
      <c r="I230" s="56"/>
    </row>
    <row r="231" spans="1:9" s="37" customFormat="1">
      <c r="A231" s="92"/>
      <c r="B231" s="93"/>
      <c r="C231" s="94"/>
      <c r="D231" s="95"/>
      <c r="E231" s="92"/>
      <c r="F231" s="96"/>
      <c r="G231" s="97"/>
      <c r="H231" s="116"/>
      <c r="I231" s="56"/>
    </row>
    <row r="232" spans="1:9" s="37" customFormat="1">
      <c r="A232" s="92"/>
      <c r="B232" s="93"/>
      <c r="C232" s="94"/>
      <c r="D232" s="95"/>
      <c r="E232" s="92"/>
      <c r="F232" s="96"/>
      <c r="G232" s="97"/>
      <c r="H232" s="116"/>
      <c r="I232" s="56"/>
    </row>
    <row r="233" spans="1:9" s="37" customFormat="1">
      <c r="A233" s="92"/>
      <c r="B233" s="93"/>
      <c r="C233" s="94"/>
      <c r="D233" s="95"/>
      <c r="E233" s="92"/>
      <c r="F233" s="96"/>
      <c r="G233" s="97"/>
      <c r="H233" s="116"/>
      <c r="I233" s="56"/>
    </row>
    <row r="234" spans="1:9" s="37" customFormat="1">
      <c r="A234" s="92"/>
      <c r="B234" s="93"/>
      <c r="C234" s="94"/>
      <c r="D234" s="95"/>
      <c r="E234" s="92"/>
      <c r="F234" s="96"/>
      <c r="G234" s="97"/>
      <c r="H234" s="116"/>
      <c r="I234" s="56"/>
    </row>
    <row r="235" spans="1:9" s="37" customFormat="1">
      <c r="A235" s="92"/>
      <c r="B235" s="93"/>
      <c r="C235" s="94"/>
      <c r="D235" s="95"/>
      <c r="E235" s="92"/>
      <c r="F235" s="96"/>
      <c r="G235" s="97"/>
      <c r="H235" s="116"/>
      <c r="I235" s="56"/>
    </row>
    <row r="236" spans="1:9" s="37" customFormat="1">
      <c r="A236" s="92"/>
      <c r="B236" s="93"/>
      <c r="C236" s="94"/>
      <c r="D236" s="95"/>
      <c r="E236" s="92"/>
      <c r="F236" s="96"/>
      <c r="G236" s="97"/>
      <c r="H236" s="116"/>
      <c r="I236" s="56"/>
    </row>
    <row r="237" spans="1:9" s="37" customFormat="1">
      <c r="A237" s="92"/>
      <c r="B237" s="93"/>
      <c r="C237" s="94"/>
      <c r="D237" s="95"/>
      <c r="E237" s="92"/>
      <c r="F237" s="96"/>
      <c r="G237" s="97"/>
      <c r="H237" s="116"/>
      <c r="I237" s="56"/>
    </row>
    <row r="238" spans="1:9" s="37" customFormat="1">
      <c r="A238" s="92"/>
      <c r="B238" s="93"/>
      <c r="C238" s="94"/>
      <c r="D238" s="95"/>
      <c r="E238" s="92"/>
      <c r="F238" s="96"/>
      <c r="G238" s="97"/>
      <c r="H238" s="116"/>
      <c r="I238" s="56"/>
    </row>
    <row r="239" spans="1:9" s="37" customFormat="1">
      <c r="A239" s="92"/>
      <c r="B239" s="93"/>
      <c r="C239" s="94"/>
      <c r="D239" s="95"/>
      <c r="E239" s="92"/>
      <c r="F239" s="96"/>
      <c r="G239" s="97"/>
      <c r="H239" s="116"/>
      <c r="I239" s="56"/>
    </row>
    <row r="240" spans="1:9" s="37" customFormat="1">
      <c r="A240" s="92"/>
      <c r="B240" s="93"/>
      <c r="C240" s="94"/>
      <c r="D240" s="95"/>
      <c r="E240" s="92"/>
      <c r="F240" s="96"/>
      <c r="G240" s="97"/>
      <c r="H240" s="116"/>
      <c r="I240" s="56"/>
    </row>
    <row r="241" spans="1:9" s="37" customFormat="1">
      <c r="A241" s="92"/>
      <c r="B241" s="93"/>
      <c r="C241" s="94"/>
      <c r="D241" s="95"/>
      <c r="E241" s="92"/>
      <c r="F241" s="96"/>
      <c r="G241" s="97"/>
      <c r="H241" s="116"/>
      <c r="I241" s="56"/>
    </row>
    <row r="242" spans="1:9" s="37" customFormat="1">
      <c r="A242" s="92"/>
      <c r="B242" s="93"/>
      <c r="C242" s="94"/>
      <c r="D242" s="95"/>
      <c r="E242" s="92"/>
      <c r="F242" s="96"/>
      <c r="G242" s="97"/>
      <c r="H242" s="116"/>
      <c r="I242" s="56"/>
    </row>
    <row r="243" spans="1:9" s="37" customFormat="1">
      <c r="A243" s="92"/>
      <c r="B243" s="93"/>
      <c r="C243" s="94"/>
      <c r="D243" s="95"/>
      <c r="E243" s="92"/>
      <c r="F243" s="96"/>
      <c r="G243" s="97"/>
      <c r="H243" s="116"/>
      <c r="I243" s="56"/>
    </row>
    <row r="244" spans="1:9" s="37" customFormat="1">
      <c r="A244" s="92"/>
      <c r="B244" s="93"/>
      <c r="C244" s="94"/>
      <c r="D244" s="95"/>
      <c r="E244" s="92"/>
      <c r="F244" s="96"/>
      <c r="G244" s="97"/>
      <c r="H244" s="116"/>
      <c r="I244" s="56"/>
    </row>
    <row r="245" spans="1:9" s="37" customFormat="1">
      <c r="A245" s="92"/>
      <c r="B245" s="93"/>
      <c r="C245" s="94"/>
      <c r="D245" s="95"/>
      <c r="E245" s="92"/>
      <c r="F245" s="96"/>
      <c r="G245" s="97"/>
      <c r="H245" s="116"/>
      <c r="I245" s="56"/>
    </row>
    <row r="246" spans="1:9" s="37" customFormat="1">
      <c r="A246" s="92"/>
      <c r="B246" s="93"/>
      <c r="C246" s="94"/>
      <c r="D246" s="95"/>
      <c r="E246" s="92"/>
      <c r="F246" s="96"/>
      <c r="G246" s="97"/>
      <c r="H246" s="116"/>
      <c r="I246" s="56"/>
    </row>
    <row r="247" spans="1:9" s="37" customFormat="1">
      <c r="A247" s="92"/>
      <c r="B247" s="93"/>
      <c r="C247" s="94"/>
      <c r="D247" s="95"/>
      <c r="E247" s="92"/>
      <c r="F247" s="96"/>
      <c r="G247" s="97"/>
      <c r="H247" s="116"/>
      <c r="I247" s="56"/>
    </row>
    <row r="248" spans="1:9" s="37" customFormat="1">
      <c r="A248" s="92"/>
      <c r="B248" s="93"/>
      <c r="C248" s="94"/>
      <c r="D248" s="95"/>
      <c r="E248" s="92"/>
      <c r="F248" s="96"/>
      <c r="G248" s="97"/>
      <c r="H248" s="116"/>
      <c r="I248" s="56"/>
    </row>
    <row r="249" spans="1:9" s="37" customFormat="1">
      <c r="A249" s="92"/>
      <c r="B249" s="93"/>
      <c r="C249" s="94"/>
      <c r="D249" s="95"/>
      <c r="E249" s="92"/>
      <c r="F249" s="96"/>
      <c r="G249" s="97"/>
      <c r="H249" s="116"/>
      <c r="I249" s="56"/>
    </row>
    <row r="250" spans="1:9" s="37" customFormat="1">
      <c r="A250" s="92"/>
      <c r="B250" s="93"/>
      <c r="C250" s="94"/>
      <c r="D250" s="95"/>
      <c r="E250" s="92"/>
      <c r="F250" s="96"/>
      <c r="G250" s="97"/>
      <c r="H250" s="116"/>
      <c r="I250" s="56"/>
    </row>
    <row r="251" spans="1:9" s="37" customFormat="1">
      <c r="A251" s="92"/>
      <c r="B251" s="93"/>
      <c r="C251" s="94"/>
      <c r="D251" s="95"/>
      <c r="E251" s="92"/>
      <c r="F251" s="96"/>
      <c r="G251" s="97"/>
      <c r="H251" s="116"/>
      <c r="I251" s="56"/>
    </row>
    <row r="252" spans="1:9" s="37" customFormat="1">
      <c r="A252" s="92"/>
      <c r="B252" s="93"/>
      <c r="C252" s="94"/>
      <c r="D252" s="95"/>
      <c r="E252" s="92"/>
      <c r="F252" s="96"/>
      <c r="G252" s="97"/>
      <c r="H252" s="116"/>
      <c r="I252" s="56"/>
    </row>
    <row r="253" spans="1:9" s="37" customFormat="1">
      <c r="A253" s="92"/>
      <c r="B253" s="93"/>
      <c r="C253" s="94"/>
      <c r="D253" s="95"/>
      <c r="E253" s="92"/>
      <c r="F253" s="96"/>
      <c r="G253" s="97"/>
      <c r="H253" s="116"/>
      <c r="I253" s="56"/>
    </row>
    <row r="254" spans="1:9" s="37" customFormat="1">
      <c r="A254" s="92"/>
      <c r="B254" s="93"/>
      <c r="C254" s="94"/>
      <c r="D254" s="95"/>
      <c r="E254" s="92"/>
      <c r="F254" s="96"/>
      <c r="G254" s="97"/>
      <c r="H254" s="116"/>
      <c r="I254" s="56"/>
    </row>
    <row r="255" spans="1:9" s="37" customFormat="1">
      <c r="A255" s="92"/>
      <c r="B255" s="93"/>
      <c r="C255" s="94"/>
      <c r="D255" s="95"/>
      <c r="E255" s="92"/>
      <c r="F255" s="96"/>
      <c r="G255" s="97"/>
      <c r="H255" s="116"/>
      <c r="I255" s="56"/>
    </row>
    <row r="256" spans="1:9" s="37" customFormat="1">
      <c r="A256" s="92"/>
      <c r="B256" s="93"/>
      <c r="C256" s="94"/>
      <c r="D256" s="95"/>
      <c r="E256" s="92"/>
      <c r="F256" s="96"/>
      <c r="G256" s="97"/>
      <c r="H256" s="116"/>
      <c r="I256" s="56"/>
    </row>
    <row r="257" spans="1:9" s="37" customFormat="1">
      <c r="A257" s="92"/>
      <c r="B257" s="93"/>
      <c r="C257" s="94"/>
      <c r="D257" s="95"/>
      <c r="E257" s="92"/>
      <c r="F257" s="96"/>
      <c r="G257" s="97"/>
      <c r="H257" s="116"/>
      <c r="I257" s="56"/>
    </row>
    <row r="258" spans="1:9" s="37" customFormat="1">
      <c r="A258" s="92"/>
      <c r="B258" s="93"/>
      <c r="C258" s="94"/>
      <c r="D258" s="95"/>
      <c r="E258" s="92"/>
      <c r="F258" s="96"/>
      <c r="G258" s="97"/>
      <c r="H258" s="116"/>
      <c r="I258" s="56"/>
    </row>
    <row r="259" spans="1:9" s="37" customFormat="1">
      <c r="A259" s="92"/>
      <c r="B259" s="93"/>
      <c r="C259" s="94"/>
      <c r="D259" s="95"/>
      <c r="E259" s="92"/>
      <c r="F259" s="96"/>
      <c r="G259" s="97"/>
      <c r="H259" s="116"/>
      <c r="I259" s="56"/>
    </row>
    <row r="260" spans="1:9" s="37" customFormat="1">
      <c r="A260" s="92"/>
      <c r="B260" s="93"/>
      <c r="C260" s="94"/>
      <c r="D260" s="95"/>
      <c r="E260" s="92"/>
      <c r="F260" s="96"/>
      <c r="G260" s="97"/>
      <c r="H260" s="116"/>
      <c r="I260" s="56"/>
    </row>
    <row r="261" spans="1:9" s="37" customFormat="1">
      <c r="A261" s="92"/>
      <c r="B261" s="93"/>
      <c r="C261" s="94"/>
      <c r="D261" s="95"/>
      <c r="E261" s="92"/>
      <c r="F261" s="96"/>
      <c r="G261" s="97"/>
      <c r="H261" s="116"/>
      <c r="I261" s="56"/>
    </row>
    <row r="262" spans="1:9" s="37" customFormat="1">
      <c r="A262" s="92"/>
      <c r="B262" s="93"/>
      <c r="C262" s="94"/>
      <c r="D262" s="95"/>
      <c r="E262" s="92"/>
      <c r="F262" s="96"/>
      <c r="G262" s="97"/>
      <c r="H262" s="116"/>
      <c r="I262" s="56"/>
    </row>
    <row r="263" spans="1:9" s="37" customFormat="1">
      <c r="A263" s="92"/>
      <c r="B263" s="93"/>
      <c r="C263" s="94"/>
      <c r="D263" s="95"/>
      <c r="E263" s="92"/>
      <c r="F263" s="96"/>
      <c r="G263" s="97"/>
      <c r="H263" s="116"/>
      <c r="I263" s="56"/>
    </row>
    <row r="264" spans="1:9" s="37" customFormat="1">
      <c r="A264" s="92"/>
      <c r="B264" s="93"/>
      <c r="C264" s="94"/>
      <c r="D264" s="95"/>
      <c r="E264" s="92"/>
      <c r="F264" s="96"/>
      <c r="G264" s="97"/>
      <c r="H264" s="116"/>
      <c r="I264" s="56"/>
    </row>
    <row r="265" spans="1:9" s="37" customFormat="1">
      <c r="A265" s="92"/>
      <c r="B265" s="93"/>
      <c r="C265" s="94"/>
      <c r="D265" s="95"/>
      <c r="E265" s="92"/>
      <c r="F265" s="96"/>
      <c r="G265" s="97"/>
      <c r="H265" s="116"/>
      <c r="I265" s="56"/>
    </row>
    <row r="266" spans="1:9" s="37" customFormat="1">
      <c r="A266" s="92"/>
      <c r="B266" s="93"/>
      <c r="C266" s="94"/>
      <c r="D266" s="95"/>
      <c r="E266" s="92"/>
      <c r="F266" s="96"/>
      <c r="G266" s="97"/>
      <c r="H266" s="116"/>
      <c r="I266" s="56"/>
    </row>
    <row r="267" spans="1:9" s="37" customFormat="1">
      <c r="A267" s="92"/>
      <c r="B267" s="93"/>
      <c r="C267" s="94"/>
      <c r="D267" s="95"/>
      <c r="E267" s="92"/>
      <c r="F267" s="96"/>
      <c r="G267" s="97"/>
      <c r="H267" s="116"/>
      <c r="I267" s="56"/>
    </row>
    <row r="268" spans="1:9" s="37" customFormat="1">
      <c r="A268" s="92"/>
      <c r="B268" s="93"/>
      <c r="C268" s="94"/>
      <c r="D268" s="95"/>
      <c r="E268" s="92"/>
      <c r="F268" s="96"/>
      <c r="G268" s="97"/>
      <c r="H268" s="116"/>
      <c r="I268" s="56"/>
    </row>
    <row r="269" spans="1:9" s="37" customFormat="1">
      <c r="A269" s="92"/>
      <c r="B269" s="93"/>
      <c r="C269" s="94"/>
      <c r="D269" s="95"/>
      <c r="E269" s="92"/>
      <c r="F269" s="96"/>
      <c r="G269" s="97"/>
      <c r="H269" s="116"/>
      <c r="I269" s="56"/>
    </row>
    <row r="270" spans="1:9" s="37" customFormat="1">
      <c r="A270" s="92"/>
      <c r="B270" s="93"/>
      <c r="C270" s="94"/>
      <c r="D270" s="95"/>
      <c r="E270" s="92"/>
      <c r="F270" s="96"/>
      <c r="G270" s="97"/>
      <c r="H270" s="116"/>
      <c r="I270" s="56"/>
    </row>
    <row r="271" spans="1:9" s="37" customFormat="1">
      <c r="A271" s="92"/>
      <c r="B271" s="93"/>
      <c r="C271" s="94"/>
      <c r="D271" s="95"/>
      <c r="E271" s="92"/>
      <c r="F271" s="96"/>
      <c r="G271" s="97"/>
      <c r="H271" s="116"/>
      <c r="I271" s="56"/>
    </row>
    <row r="272" spans="1:9" s="37" customFormat="1">
      <c r="A272" s="92"/>
      <c r="B272" s="93"/>
      <c r="C272" s="94"/>
      <c r="D272" s="95"/>
      <c r="E272" s="92"/>
      <c r="F272" s="96"/>
      <c r="G272" s="97"/>
      <c r="H272" s="116"/>
      <c r="I272" s="56"/>
    </row>
    <row r="273" spans="1:9" s="37" customFormat="1">
      <c r="A273" s="92"/>
      <c r="B273" s="93"/>
      <c r="C273" s="94"/>
      <c r="D273" s="95"/>
      <c r="E273" s="92"/>
      <c r="F273" s="96"/>
      <c r="G273" s="97"/>
      <c r="H273" s="116"/>
      <c r="I273" s="56"/>
    </row>
    <row r="274" spans="1:9" s="37" customFormat="1">
      <c r="A274" s="92"/>
      <c r="B274" s="93"/>
      <c r="C274" s="94"/>
      <c r="D274" s="95"/>
      <c r="E274" s="92"/>
      <c r="F274" s="96"/>
      <c r="G274" s="97"/>
      <c r="H274" s="116"/>
      <c r="I274" s="56"/>
    </row>
    <row r="275" spans="1:9" s="37" customFormat="1">
      <c r="A275" s="92"/>
      <c r="B275" s="93"/>
      <c r="C275" s="94"/>
      <c r="D275" s="95"/>
      <c r="E275" s="92"/>
      <c r="F275" s="96"/>
      <c r="G275" s="97"/>
      <c r="H275" s="116"/>
      <c r="I275" s="56"/>
    </row>
    <row r="276" spans="1:9" s="37" customFormat="1">
      <c r="A276" s="92"/>
      <c r="B276" s="93"/>
      <c r="C276" s="94"/>
      <c r="D276" s="95"/>
      <c r="E276" s="92"/>
      <c r="F276" s="96"/>
      <c r="G276" s="97"/>
      <c r="H276" s="116"/>
      <c r="I276" s="56"/>
    </row>
    <row r="277" spans="1:9" s="37" customFormat="1">
      <c r="A277" s="92"/>
      <c r="B277" s="93"/>
      <c r="C277" s="94"/>
      <c r="D277" s="95"/>
      <c r="E277" s="92"/>
      <c r="F277" s="96"/>
      <c r="G277" s="97"/>
      <c r="H277" s="116"/>
      <c r="I277" s="56"/>
    </row>
    <row r="278" spans="1:9" s="37" customFormat="1">
      <c r="A278" s="92"/>
      <c r="B278" s="93"/>
      <c r="C278" s="94"/>
      <c r="D278" s="95"/>
      <c r="E278" s="92"/>
      <c r="F278" s="96"/>
      <c r="G278" s="97"/>
      <c r="H278" s="116"/>
      <c r="I278" s="56"/>
    </row>
    <row r="279" spans="1:9" s="37" customFormat="1">
      <c r="A279" s="92"/>
      <c r="B279" s="93"/>
      <c r="C279" s="94"/>
      <c r="D279" s="95"/>
      <c r="E279" s="92"/>
      <c r="F279" s="96"/>
      <c r="G279" s="97"/>
      <c r="H279" s="116"/>
      <c r="I279" s="56"/>
    </row>
    <row r="280" spans="1:9" s="37" customFormat="1">
      <c r="A280" s="92"/>
      <c r="B280" s="93"/>
      <c r="C280" s="94"/>
      <c r="D280" s="95"/>
      <c r="E280" s="92"/>
      <c r="F280" s="96"/>
      <c r="G280" s="97"/>
      <c r="H280" s="116"/>
      <c r="I280" s="56"/>
    </row>
    <row r="281" spans="1:9" s="37" customFormat="1">
      <c r="A281" s="92"/>
      <c r="B281" s="93"/>
      <c r="C281" s="94"/>
      <c r="D281" s="95"/>
      <c r="E281" s="92"/>
      <c r="F281" s="96"/>
      <c r="G281" s="97"/>
      <c r="H281" s="116"/>
      <c r="I281" s="56"/>
    </row>
    <row r="282" spans="1:9" s="37" customFormat="1">
      <c r="A282" s="92"/>
      <c r="B282" s="93"/>
      <c r="C282" s="94"/>
      <c r="D282" s="95"/>
      <c r="E282" s="92"/>
      <c r="F282" s="96"/>
      <c r="G282" s="97"/>
      <c r="H282" s="116"/>
      <c r="I282" s="56"/>
    </row>
    <row r="283" spans="1:9" s="37" customFormat="1">
      <c r="A283" s="92"/>
      <c r="B283" s="93"/>
      <c r="C283" s="94"/>
      <c r="D283" s="95"/>
      <c r="E283" s="92"/>
      <c r="F283" s="96"/>
      <c r="G283" s="97"/>
      <c r="H283" s="116"/>
      <c r="I283" s="56"/>
    </row>
    <row r="284" spans="1:9" s="37" customFormat="1">
      <c r="A284" s="92"/>
      <c r="B284" s="93"/>
      <c r="C284" s="94"/>
      <c r="D284" s="95"/>
      <c r="E284" s="92"/>
      <c r="F284" s="96"/>
      <c r="G284" s="97"/>
      <c r="H284" s="116"/>
      <c r="I284" s="56"/>
    </row>
    <row r="285" spans="1:9" s="37" customFormat="1">
      <c r="A285" s="92"/>
      <c r="B285" s="93"/>
      <c r="C285" s="94"/>
      <c r="D285" s="95"/>
      <c r="E285" s="92"/>
      <c r="F285" s="96"/>
      <c r="G285" s="97"/>
      <c r="H285" s="116"/>
      <c r="I285" s="56"/>
    </row>
    <row r="286" spans="1:9" s="37" customFormat="1">
      <c r="A286" s="92"/>
      <c r="B286" s="93"/>
      <c r="C286" s="94"/>
      <c r="D286" s="95"/>
      <c r="E286" s="92"/>
      <c r="F286" s="96"/>
      <c r="G286" s="97"/>
      <c r="H286" s="116"/>
      <c r="I286" s="56"/>
    </row>
    <row r="287" spans="1:9" s="37" customFormat="1">
      <c r="A287" s="92"/>
      <c r="B287" s="93"/>
      <c r="C287" s="94"/>
      <c r="D287" s="95"/>
      <c r="E287" s="92"/>
      <c r="F287" s="96"/>
      <c r="G287" s="97"/>
      <c r="H287" s="116"/>
      <c r="I287" s="56"/>
    </row>
    <row r="288" spans="1:9" s="37" customFormat="1">
      <c r="A288" s="92"/>
      <c r="B288" s="93"/>
      <c r="C288" s="94"/>
      <c r="D288" s="95"/>
      <c r="E288" s="92"/>
      <c r="F288" s="96"/>
      <c r="G288" s="97"/>
      <c r="H288" s="116"/>
      <c r="I288" s="56"/>
    </row>
    <row r="289" spans="1:9" s="37" customFormat="1">
      <c r="A289" s="92"/>
      <c r="B289" s="93"/>
      <c r="C289" s="94"/>
      <c r="D289" s="95"/>
      <c r="E289" s="92"/>
      <c r="F289" s="96"/>
      <c r="G289" s="97"/>
      <c r="H289" s="116"/>
      <c r="I289" s="56"/>
    </row>
    <row r="290" spans="1:9" s="37" customFormat="1">
      <c r="A290" s="92"/>
      <c r="B290" s="93"/>
      <c r="C290" s="94"/>
      <c r="D290" s="95"/>
      <c r="E290" s="92"/>
      <c r="F290" s="96"/>
      <c r="G290" s="97"/>
      <c r="H290" s="116"/>
      <c r="I290" s="56"/>
    </row>
    <row r="291" spans="1:9" s="37" customFormat="1">
      <c r="A291" s="92"/>
      <c r="B291" s="93"/>
      <c r="C291" s="94"/>
      <c r="D291" s="95"/>
      <c r="E291" s="92"/>
      <c r="F291" s="96"/>
      <c r="G291" s="97"/>
      <c r="H291" s="116"/>
      <c r="I291" s="56"/>
    </row>
    <row r="292" spans="1:9" s="37" customFormat="1">
      <c r="A292" s="92"/>
      <c r="B292" s="93"/>
      <c r="C292" s="94"/>
      <c r="D292" s="95"/>
      <c r="E292" s="92"/>
      <c r="F292" s="96"/>
      <c r="G292" s="97"/>
      <c r="H292" s="116"/>
      <c r="I292" s="56"/>
    </row>
    <row r="293" spans="1:9" s="37" customFormat="1">
      <c r="A293" s="92"/>
      <c r="B293" s="93"/>
      <c r="C293" s="94"/>
      <c r="D293" s="95"/>
      <c r="E293" s="92"/>
      <c r="F293" s="96"/>
      <c r="G293" s="97"/>
      <c r="H293" s="116"/>
      <c r="I293" s="56"/>
    </row>
    <row r="294" spans="1:9" s="37" customFormat="1">
      <c r="A294" s="92"/>
      <c r="B294" s="93"/>
      <c r="C294" s="94"/>
      <c r="D294" s="95"/>
      <c r="E294" s="92"/>
      <c r="F294" s="96"/>
      <c r="G294" s="97"/>
      <c r="H294" s="116"/>
      <c r="I294" s="56"/>
    </row>
  </sheetData>
  <mergeCells count="1">
    <mergeCell ref="A1:H1"/>
  </mergeCells>
  <pageMargins left="0.70866141732283472" right="0.27559055118110237" top="0.74803149606299213" bottom="0.74803149606299213" header="0.31496062992125984" footer="0.31496062992125984"/>
  <pageSetup orientation="landscape" horizontalDpi="4294967293" verticalDpi="0" r:id="rId1"/>
  <headerFooter>
    <oddHeader xml:space="preserve">&amp;L
 &amp;C&amp;16Régistre des chèques&amp;18
</oddHeader>
    <oddFooter>&amp;C&amp;P</oddFooter>
  </headerFooter>
</worksheet>
</file>

<file path=xl/worksheets/sheet8.xml><?xml version="1.0" encoding="utf-8"?>
<worksheet xmlns="http://schemas.openxmlformats.org/spreadsheetml/2006/main" xmlns:r="http://schemas.openxmlformats.org/officeDocument/2006/relationships">
  <sheetPr codeName="Feuil14">
    <tabColor rgb="FFFFFF00"/>
  </sheetPr>
  <dimension ref="A1:EY323"/>
  <sheetViews>
    <sheetView tabSelected="1" zoomScale="80" zoomScaleNormal="80" workbookViewId="0">
      <pane xSplit="11" ySplit="3" topLeftCell="L4" activePane="bottomRight" state="frozenSplit"/>
      <selection pane="topRight" activeCell="K1" sqref="K1"/>
      <selection pane="bottomLeft" activeCell="A4" sqref="A4"/>
      <selection pane="bottomRight" activeCell="D80" sqref="D80"/>
    </sheetView>
  </sheetViews>
  <sheetFormatPr baseColWidth="10" defaultColWidth="11.42578125" defaultRowHeight="20.25"/>
  <cols>
    <col min="1" max="1" width="17.42578125" style="247" customWidth="1"/>
    <col min="2" max="2" width="8" style="284" customWidth="1"/>
    <col min="3" max="3" width="16.42578125" style="277" customWidth="1"/>
    <col min="4" max="4" width="58.7109375" style="229" customWidth="1"/>
    <col min="5" max="5" width="8.85546875" style="284" customWidth="1"/>
    <col min="6" max="6" width="9.42578125" style="317" customWidth="1"/>
    <col min="7" max="7" width="15.7109375" style="642" customWidth="1"/>
    <col min="8" max="8" width="19.7109375" style="566" customWidth="1"/>
    <col min="9" max="9" width="6.28515625" style="230" customWidth="1"/>
    <col min="10" max="10" width="19.7109375" style="360" customWidth="1"/>
    <col min="11" max="11" width="18.85546875" style="468" customWidth="1"/>
    <col min="12" max="12" width="19.28515625" style="409" customWidth="1"/>
    <col min="13" max="13" width="8" style="225" customWidth="1"/>
    <col min="14" max="21" width="11.42578125" style="225"/>
    <col min="22" max="16384" width="11.42578125" style="211"/>
  </cols>
  <sheetData>
    <row r="1" spans="1:155" ht="36.75" customHeight="1" thickBot="1">
      <c r="A1" s="646" t="s">
        <v>100</v>
      </c>
      <c r="B1" s="647"/>
      <c r="C1" s="647"/>
      <c r="D1" s="647"/>
      <c r="E1" s="648"/>
      <c r="F1" s="647"/>
      <c r="G1" s="649"/>
      <c r="H1" s="649"/>
      <c r="I1" s="647"/>
      <c r="J1" s="647"/>
      <c r="K1" s="647"/>
      <c r="L1" s="510">
        <f>SUM(H68:H70)</f>
        <v>29.32</v>
      </c>
      <c r="M1" s="250"/>
    </row>
    <row r="2" spans="1:155" s="214" customFormat="1" ht="24.95" customHeight="1">
      <c r="A2" s="243" t="s">
        <v>1</v>
      </c>
      <c r="B2" s="279" t="s">
        <v>134</v>
      </c>
      <c r="C2" s="267" t="s">
        <v>137</v>
      </c>
      <c r="D2" s="237" t="s">
        <v>129</v>
      </c>
      <c r="E2" s="547" t="s">
        <v>128</v>
      </c>
      <c r="F2" s="313" t="s">
        <v>197</v>
      </c>
      <c r="G2" s="553" t="s">
        <v>186</v>
      </c>
      <c r="H2" s="553" t="s">
        <v>2</v>
      </c>
      <c r="I2" s="238" t="s">
        <v>91</v>
      </c>
      <c r="J2" s="345" t="s">
        <v>3</v>
      </c>
      <c r="K2" s="462" t="s">
        <v>123</v>
      </c>
      <c r="L2" s="508">
        <f>1583-L1</f>
        <v>1553.68</v>
      </c>
      <c r="M2" s="249" t="s">
        <v>124</v>
      </c>
      <c r="N2" s="213"/>
      <c r="O2" s="213"/>
      <c r="P2" s="213"/>
      <c r="Q2" s="213"/>
      <c r="R2" s="213"/>
      <c r="S2" s="213"/>
      <c r="T2" s="213"/>
      <c r="U2" s="213"/>
      <c r="V2" s="231"/>
    </row>
    <row r="3" spans="1:155" s="218" customFormat="1" ht="20.25" customHeight="1" thickBot="1">
      <c r="A3" s="265" t="s">
        <v>49</v>
      </c>
      <c r="B3" s="291"/>
      <c r="C3" s="268"/>
      <c r="D3" s="239"/>
      <c r="E3" s="548"/>
      <c r="F3" s="314"/>
      <c r="G3" s="554" t="e">
        <f>#REF!</f>
        <v>#REF!</v>
      </c>
      <c r="H3" s="554"/>
      <c r="I3" s="240" t="s">
        <v>86</v>
      </c>
      <c r="J3" s="346" t="s">
        <v>85</v>
      </c>
      <c r="K3" s="463">
        <v>0</v>
      </c>
      <c r="L3" s="509">
        <f>SUMPRODUCT((($I4:$I86="X")+($I4:$I86="C")+($I4:$I86="S")+($I4:$I86="CE")+($I4:$I86="E"))*(($J4:$J86)-($H4:$H86)))</f>
        <v>1643.8600000000001</v>
      </c>
      <c r="M3" s="242" t="s">
        <v>123</v>
      </c>
      <c r="N3" s="215"/>
      <c r="O3" s="215"/>
      <c r="P3" s="215"/>
      <c r="Q3" s="215"/>
      <c r="R3" s="215"/>
      <c r="S3" s="215"/>
      <c r="T3" s="215"/>
      <c r="U3" s="215"/>
      <c r="V3" s="216"/>
      <c r="W3" s="217"/>
      <c r="X3" s="217"/>
      <c r="Y3" s="217"/>
      <c r="Z3" s="217"/>
      <c r="AA3" s="217"/>
      <c r="AB3" s="217"/>
      <c r="AC3" s="217"/>
      <c r="AD3" s="217"/>
      <c r="AE3" s="217"/>
      <c r="AF3" s="217"/>
      <c r="AG3" s="217"/>
      <c r="AH3" s="217"/>
      <c r="AI3" s="217"/>
      <c r="AJ3" s="217"/>
      <c r="AK3" s="217"/>
      <c r="AL3" s="217"/>
      <c r="AM3" s="217"/>
      <c r="AN3" s="217"/>
      <c r="AO3" s="217"/>
      <c r="AP3" s="217"/>
      <c r="AQ3" s="217"/>
      <c r="AR3" s="217"/>
      <c r="AS3" s="217"/>
      <c r="AT3" s="217"/>
      <c r="AU3" s="217"/>
      <c r="AV3" s="217"/>
      <c r="AW3" s="217"/>
      <c r="AX3" s="217"/>
      <c r="AY3" s="217"/>
      <c r="AZ3" s="217"/>
      <c r="BA3" s="217"/>
      <c r="BB3" s="217"/>
      <c r="BC3" s="217"/>
      <c r="BD3" s="217"/>
      <c r="BE3" s="217"/>
      <c r="BF3" s="217"/>
      <c r="BG3" s="217"/>
      <c r="BH3" s="217"/>
      <c r="BI3" s="217"/>
      <c r="BJ3" s="217"/>
      <c r="BK3" s="217"/>
      <c r="BL3" s="217"/>
      <c r="BM3" s="217"/>
      <c r="BN3" s="217"/>
      <c r="BO3" s="217"/>
      <c r="BP3" s="217"/>
      <c r="BQ3" s="217"/>
      <c r="BR3" s="217"/>
      <c r="BS3" s="217"/>
      <c r="BT3" s="217"/>
      <c r="BU3" s="217"/>
      <c r="BV3" s="217"/>
      <c r="BW3" s="217"/>
      <c r="BX3" s="217"/>
      <c r="BY3" s="217"/>
      <c r="BZ3" s="217"/>
      <c r="CA3" s="217"/>
      <c r="CB3" s="217"/>
      <c r="CC3" s="217"/>
      <c r="CD3" s="217"/>
      <c r="CE3" s="217"/>
      <c r="CF3" s="217"/>
      <c r="CG3" s="217"/>
      <c r="CH3" s="217"/>
      <c r="CI3" s="217"/>
      <c r="CJ3" s="217"/>
      <c r="CK3" s="217"/>
      <c r="CL3" s="217"/>
      <c r="CM3" s="217"/>
      <c r="CN3" s="217"/>
      <c r="CO3" s="217"/>
      <c r="CP3" s="217"/>
      <c r="CQ3" s="217"/>
      <c r="CR3" s="217"/>
      <c r="CS3" s="217"/>
      <c r="CT3" s="217"/>
      <c r="CU3" s="217"/>
      <c r="CV3" s="217"/>
      <c r="CW3" s="217"/>
      <c r="CX3" s="217"/>
      <c r="CY3" s="217"/>
      <c r="CZ3" s="217"/>
      <c r="DA3" s="217"/>
      <c r="DB3" s="217"/>
      <c r="DC3" s="217"/>
      <c r="DD3" s="217"/>
      <c r="DE3" s="217"/>
      <c r="DF3" s="217"/>
      <c r="DG3" s="217"/>
      <c r="DH3" s="217"/>
      <c r="DI3" s="217"/>
      <c r="DJ3" s="217"/>
      <c r="DK3" s="217"/>
      <c r="DL3" s="217"/>
      <c r="DM3" s="217"/>
      <c r="DN3" s="217"/>
      <c r="DO3" s="217"/>
      <c r="DP3" s="217"/>
      <c r="DQ3" s="217"/>
      <c r="DR3" s="217"/>
      <c r="DS3" s="217"/>
      <c r="DT3" s="217"/>
      <c r="DU3" s="217"/>
      <c r="DV3" s="217"/>
      <c r="DW3" s="217"/>
      <c r="DX3" s="217"/>
      <c r="DY3" s="217"/>
      <c r="DZ3" s="217"/>
      <c r="EA3" s="217"/>
      <c r="EB3" s="217"/>
      <c r="EC3" s="217"/>
      <c r="ED3" s="217"/>
      <c r="EE3" s="217"/>
      <c r="EF3" s="217"/>
      <c r="EG3" s="217"/>
      <c r="EH3" s="217"/>
      <c r="EI3" s="217"/>
      <c r="EJ3" s="217"/>
      <c r="EK3" s="217"/>
      <c r="EL3" s="217"/>
      <c r="EM3" s="217"/>
      <c r="EN3" s="217"/>
      <c r="EO3" s="217"/>
      <c r="EP3" s="217"/>
      <c r="EQ3" s="217"/>
      <c r="ER3" s="217"/>
      <c r="ES3" s="217"/>
      <c r="ET3" s="217"/>
      <c r="EU3" s="217"/>
      <c r="EV3" s="217"/>
      <c r="EW3" s="217"/>
      <c r="EX3" s="217"/>
      <c r="EY3" s="217"/>
    </row>
    <row r="4" spans="1:155" s="222" customFormat="1" ht="45" hidden="1" customHeight="1">
      <c r="A4" s="262">
        <v>41821</v>
      </c>
      <c r="B4" s="294"/>
      <c r="C4" s="269"/>
      <c r="D4" s="292" t="s">
        <v>98</v>
      </c>
      <c r="E4" s="377"/>
      <c r="F4" s="318"/>
      <c r="G4" s="526" t="e">
        <f>#REF!</f>
        <v>#REF!</v>
      </c>
      <c r="H4" s="347">
        <v>0</v>
      </c>
      <c r="I4" s="251" t="s">
        <v>83</v>
      </c>
      <c r="J4" s="361">
        <v>357.36</v>
      </c>
      <c r="K4" s="464">
        <f t="shared" ref="K4" si="0">IF(AND(ISBLANK(H4),ISBLANK(J4)),"",K3-H4+J4)</f>
        <v>357.36</v>
      </c>
      <c r="L4" s="407"/>
      <c r="M4" s="219"/>
      <c r="N4" s="219"/>
      <c r="O4" s="219"/>
      <c r="P4" s="219"/>
      <c r="Q4" s="219"/>
      <c r="R4" s="219"/>
      <c r="S4" s="219"/>
      <c r="T4" s="219"/>
      <c r="U4" s="219"/>
      <c r="V4" s="232"/>
      <c r="W4" s="233"/>
      <c r="X4" s="233"/>
      <c r="Y4" s="233"/>
      <c r="Z4" s="233"/>
      <c r="AA4" s="233"/>
      <c r="AB4" s="233"/>
      <c r="AC4" s="233"/>
      <c r="AD4" s="233"/>
      <c r="AE4" s="233"/>
      <c r="AF4" s="233"/>
      <c r="AG4" s="233"/>
      <c r="AH4" s="233"/>
      <c r="AI4" s="233"/>
      <c r="AJ4" s="233"/>
      <c r="AK4" s="233"/>
      <c r="AL4" s="233"/>
      <c r="AM4" s="233"/>
      <c r="AN4" s="233"/>
      <c r="AO4" s="233"/>
      <c r="AP4" s="233"/>
      <c r="AQ4" s="233"/>
      <c r="AR4" s="233"/>
      <c r="AS4" s="233"/>
      <c r="AT4" s="233"/>
      <c r="AU4" s="233"/>
      <c r="AV4" s="233"/>
      <c r="AW4" s="233"/>
      <c r="AX4" s="233"/>
      <c r="AY4" s="233"/>
      <c r="AZ4" s="233"/>
      <c r="BA4" s="233"/>
      <c r="BB4" s="233"/>
      <c r="BC4" s="233"/>
      <c r="BD4" s="233"/>
      <c r="BE4" s="233"/>
      <c r="BF4" s="233"/>
      <c r="BG4" s="233"/>
      <c r="BH4" s="233"/>
      <c r="BI4" s="233"/>
      <c r="BJ4" s="233"/>
      <c r="BK4" s="233"/>
      <c r="BL4" s="233"/>
      <c r="BM4" s="233"/>
      <c r="BN4" s="233"/>
      <c r="BO4" s="233"/>
      <c r="BP4" s="233"/>
      <c r="BQ4" s="233"/>
      <c r="BR4" s="233"/>
      <c r="BS4" s="233"/>
      <c r="BT4" s="233"/>
      <c r="BU4" s="233"/>
      <c r="BV4" s="233"/>
      <c r="BW4" s="233"/>
      <c r="BX4" s="233"/>
      <c r="BY4" s="233"/>
      <c r="BZ4" s="233"/>
      <c r="CA4" s="233"/>
      <c r="CB4" s="233"/>
      <c r="CC4" s="233"/>
      <c r="CD4" s="233"/>
      <c r="CE4" s="233"/>
      <c r="CF4" s="233"/>
      <c r="CG4" s="233"/>
      <c r="CH4" s="233"/>
      <c r="CI4" s="233"/>
      <c r="CJ4" s="233"/>
      <c r="CK4" s="233"/>
      <c r="CL4" s="233"/>
      <c r="CM4" s="233"/>
      <c r="CN4" s="233"/>
      <c r="CO4" s="233"/>
      <c r="CP4" s="233"/>
      <c r="CQ4" s="233"/>
      <c r="CR4" s="233"/>
      <c r="CS4" s="233"/>
      <c r="CT4" s="233"/>
      <c r="CU4" s="233"/>
      <c r="CV4" s="233"/>
      <c r="CW4" s="233"/>
      <c r="CX4" s="233"/>
      <c r="CY4" s="233"/>
      <c r="CZ4" s="233"/>
      <c r="DA4" s="233"/>
      <c r="DB4" s="233"/>
      <c r="DC4" s="233"/>
      <c r="DD4" s="233"/>
      <c r="DE4" s="233"/>
      <c r="DF4" s="233"/>
      <c r="DG4" s="233"/>
      <c r="DH4" s="233"/>
      <c r="DI4" s="233"/>
      <c r="DJ4" s="233"/>
      <c r="DK4" s="233"/>
      <c r="DL4" s="233"/>
      <c r="DM4" s="233"/>
      <c r="DN4" s="233"/>
      <c r="DO4" s="233"/>
      <c r="DP4" s="233"/>
      <c r="DQ4" s="233"/>
      <c r="DR4" s="233"/>
      <c r="DS4" s="233"/>
      <c r="DT4" s="233"/>
      <c r="DU4" s="233"/>
      <c r="DV4" s="233"/>
      <c r="DW4" s="233"/>
      <c r="DX4" s="233"/>
      <c r="DY4" s="233"/>
      <c r="DZ4" s="233"/>
      <c r="EA4" s="233"/>
      <c r="EB4" s="233"/>
      <c r="EC4" s="233"/>
      <c r="ED4" s="233"/>
      <c r="EE4" s="233"/>
      <c r="EF4" s="233"/>
      <c r="EG4" s="233"/>
      <c r="EH4" s="233"/>
      <c r="EI4" s="233"/>
      <c r="EJ4" s="233"/>
      <c r="EK4" s="233"/>
      <c r="EL4" s="233"/>
      <c r="EM4" s="233"/>
      <c r="EN4" s="233"/>
      <c r="EO4" s="233"/>
      <c r="EP4" s="233"/>
      <c r="EQ4" s="233"/>
      <c r="ER4" s="233"/>
      <c r="ES4" s="233"/>
      <c r="ET4" s="233"/>
      <c r="EU4" s="233"/>
      <c r="EV4" s="233"/>
      <c r="EW4" s="233"/>
      <c r="EX4" s="233"/>
      <c r="EY4" s="233"/>
    </row>
    <row r="5" spans="1:155" s="222" customFormat="1" ht="18" hidden="1" customHeight="1">
      <c r="A5" s="264">
        <f>A4</f>
        <v>41821</v>
      </c>
      <c r="B5" s="295"/>
      <c r="C5" s="270"/>
      <c r="D5" s="293" t="s">
        <v>130</v>
      </c>
      <c r="E5" s="378"/>
      <c r="F5" s="319"/>
      <c r="G5" s="527" t="e">
        <f>#REF!</f>
        <v>#REF!</v>
      </c>
      <c r="H5" s="348">
        <f>SUMIF(CELI!$E:$E,"C",CELI!F:F)</f>
        <v>0</v>
      </c>
      <c r="I5" s="252" t="s">
        <v>83</v>
      </c>
      <c r="J5" s="362">
        <f>SUMIF(CELI!$E:$E,"C",CELI!D:D)</f>
        <v>0</v>
      </c>
      <c r="K5" s="464">
        <f t="shared" ref="K5:K68" si="1">IF(AND(ISBLANK(H5),ISBLANK(J5)),"",K4-H5+J5)</f>
        <v>357.36</v>
      </c>
      <c r="L5" s="408" t="s">
        <v>49</v>
      </c>
      <c r="M5" s="220"/>
      <c r="N5" s="220"/>
      <c r="O5" s="220"/>
      <c r="P5" s="220"/>
      <c r="Q5" s="220"/>
      <c r="R5" s="220"/>
      <c r="S5" s="220"/>
      <c r="T5" s="220"/>
      <c r="U5" s="220"/>
      <c r="V5" s="221"/>
    </row>
    <row r="6" spans="1:155" s="222" customFormat="1" ht="18" hidden="1" customHeight="1">
      <c r="A6" s="264">
        <f>A4</f>
        <v>41821</v>
      </c>
      <c r="B6" s="295"/>
      <c r="C6" s="270"/>
      <c r="D6" s="293" t="s">
        <v>131</v>
      </c>
      <c r="E6" s="379" t="s">
        <v>85</v>
      </c>
      <c r="F6" s="319"/>
      <c r="G6" s="527" t="e">
        <f>#REF!</f>
        <v>#REF!</v>
      </c>
      <c r="H6" s="348">
        <f>SUMIF(SCOTIA!$E:$E,"C",SCOTIA!F:F)</f>
        <v>0</v>
      </c>
      <c r="I6" s="252" t="s">
        <v>83</v>
      </c>
      <c r="J6" s="362">
        <f>SUMIF(SCOTIA!$E:$E,"C",SCOTIA!D:D)</f>
        <v>700</v>
      </c>
      <c r="K6" s="464">
        <f t="shared" si="1"/>
        <v>1057.3600000000001</v>
      </c>
      <c r="L6" s="408" t="s">
        <v>49</v>
      </c>
      <c r="M6" s="220"/>
      <c r="N6" s="220"/>
      <c r="O6" s="220"/>
      <c r="P6" s="220"/>
      <c r="Q6" s="220"/>
      <c r="R6" s="220"/>
      <c r="S6" s="220"/>
      <c r="T6" s="220"/>
      <c r="U6" s="220"/>
      <c r="V6" s="221"/>
    </row>
    <row r="7" spans="1:155" s="222" customFormat="1" ht="18" hidden="1" customHeight="1">
      <c r="A7" s="264">
        <f>A4</f>
        <v>41821</v>
      </c>
      <c r="B7" s="295"/>
      <c r="C7" s="270"/>
      <c r="D7" s="293" t="s">
        <v>132</v>
      </c>
      <c r="E7" s="378"/>
      <c r="F7" s="319"/>
      <c r="G7" s="528" t="e">
        <f>#REF!</f>
        <v>#REF!</v>
      </c>
      <c r="H7" s="349">
        <f>SUMIF(ÉPARGNE!$E:$E,"C",ÉPARGNE!F:F)</f>
        <v>0</v>
      </c>
      <c r="I7" s="248" t="s">
        <v>83</v>
      </c>
      <c r="J7" s="363">
        <f>SUMIF(ÉPARGNE!$E:$E,"C",ÉPARGNE!D:D)</f>
        <v>100</v>
      </c>
      <c r="K7" s="464">
        <f t="shared" si="1"/>
        <v>1157.3600000000001</v>
      </c>
      <c r="L7" s="408" t="s">
        <v>49</v>
      </c>
      <c r="M7" s="220"/>
      <c r="N7" s="220"/>
      <c r="O7" s="220"/>
      <c r="P7" s="220"/>
      <c r="Q7" s="220"/>
      <c r="R7" s="220"/>
      <c r="S7" s="220"/>
      <c r="T7" s="220"/>
      <c r="U7" s="220"/>
      <c r="V7" s="221"/>
    </row>
    <row r="8" spans="1:155" s="222" customFormat="1" ht="20.25" hidden="1" customHeight="1">
      <c r="A8" s="263">
        <f>A7</f>
        <v>41821</v>
      </c>
      <c r="B8" s="296"/>
      <c r="C8" s="271"/>
      <c r="D8" s="258" t="s">
        <v>25</v>
      </c>
      <c r="E8" s="380"/>
      <c r="F8" s="320"/>
      <c r="G8" s="529" t="e">
        <f>#REF!</f>
        <v>#REF!</v>
      </c>
      <c r="H8" s="350">
        <v>0</v>
      </c>
      <c r="I8" s="241" t="s">
        <v>86</v>
      </c>
      <c r="J8" s="364">
        <v>0</v>
      </c>
      <c r="K8" s="464">
        <f t="shared" si="1"/>
        <v>1157.3600000000001</v>
      </c>
      <c r="L8" s="408" t="s">
        <v>49</v>
      </c>
      <c r="M8" s="220"/>
      <c r="N8" s="220"/>
      <c r="O8" s="220"/>
      <c r="P8" s="220"/>
      <c r="Q8" s="220"/>
      <c r="R8" s="220"/>
      <c r="S8" s="220"/>
      <c r="T8" s="220"/>
      <c r="U8" s="220"/>
      <c r="V8" s="221"/>
    </row>
    <row r="9" spans="1:155" s="224" customFormat="1" hidden="1">
      <c r="A9" s="263">
        <f>A4</f>
        <v>41821</v>
      </c>
      <c r="B9" s="296"/>
      <c r="C9" s="271"/>
      <c r="D9" s="259" t="s">
        <v>93</v>
      </c>
      <c r="E9" s="381"/>
      <c r="F9" s="321"/>
      <c r="G9" s="530" t="e">
        <f>#REF!</f>
        <v>#REF!</v>
      </c>
      <c r="H9" s="351">
        <v>10</v>
      </c>
      <c r="I9" s="241" t="s">
        <v>54</v>
      </c>
      <c r="J9" s="365">
        <v>0</v>
      </c>
      <c r="K9" s="464">
        <f t="shared" si="1"/>
        <v>1147.3600000000001</v>
      </c>
      <c r="L9" s="408" t="s">
        <v>49</v>
      </c>
      <c r="M9" s="225"/>
      <c r="N9" s="225"/>
      <c r="O9" s="225"/>
      <c r="P9" s="225"/>
      <c r="Q9" s="225"/>
      <c r="R9" s="225"/>
      <c r="S9" s="225"/>
      <c r="T9" s="225"/>
      <c r="U9" s="225"/>
      <c r="V9" s="223"/>
    </row>
    <row r="10" spans="1:155" s="224" customFormat="1" hidden="1">
      <c r="A10" s="263">
        <v>41830</v>
      </c>
      <c r="B10" s="296"/>
      <c r="C10" s="271" t="s">
        <v>49</v>
      </c>
      <c r="D10" s="259" t="s">
        <v>30</v>
      </c>
      <c r="E10" s="381">
        <v>5760</v>
      </c>
      <c r="F10" s="321"/>
      <c r="G10" s="530" t="e">
        <f>#REF!</f>
        <v>#REF!</v>
      </c>
      <c r="H10" s="351">
        <v>185</v>
      </c>
      <c r="I10" s="253" t="s">
        <v>83</v>
      </c>
      <c r="J10" s="365">
        <v>0</v>
      </c>
      <c r="K10" s="464">
        <f t="shared" si="1"/>
        <v>962.36000000000013</v>
      </c>
      <c r="L10" s="408" t="s">
        <v>49</v>
      </c>
      <c r="M10" s="225"/>
      <c r="N10" s="225"/>
      <c r="O10" s="225"/>
      <c r="P10" s="225"/>
      <c r="Q10" s="225"/>
      <c r="R10" s="225"/>
      <c r="S10" s="225"/>
      <c r="T10" s="225"/>
      <c r="U10" s="225"/>
      <c r="V10" s="223"/>
    </row>
    <row r="11" spans="1:155" s="224" customFormat="1" hidden="1">
      <c r="A11" s="263">
        <f>A10+14</f>
        <v>41844</v>
      </c>
      <c r="B11" s="296"/>
      <c r="C11" s="271"/>
      <c r="D11" s="259" t="s">
        <v>30</v>
      </c>
      <c r="E11" s="381">
        <v>5760</v>
      </c>
      <c r="F11" s="321"/>
      <c r="G11" s="530" t="e">
        <f>#REF!</f>
        <v>#REF!</v>
      </c>
      <c r="H11" s="351">
        <v>185</v>
      </c>
      <c r="I11" s="241" t="s">
        <v>49</v>
      </c>
      <c r="J11" s="365">
        <v>0</v>
      </c>
      <c r="K11" s="464">
        <f t="shared" si="1"/>
        <v>777.36000000000013</v>
      </c>
      <c r="L11" s="408" t="s">
        <v>49</v>
      </c>
      <c r="M11" s="225"/>
      <c r="N11" s="225"/>
      <c r="O11" s="225"/>
      <c r="P11" s="225"/>
      <c r="Q11" s="225"/>
      <c r="R11" s="225"/>
      <c r="S11" s="225"/>
      <c r="T11" s="225"/>
      <c r="U11" s="225"/>
      <c r="V11" s="223"/>
    </row>
    <row r="12" spans="1:155" s="224" customFormat="1" hidden="1">
      <c r="A12" s="263">
        <f>A4+14</f>
        <v>41835</v>
      </c>
      <c r="B12" s="296"/>
      <c r="C12" s="271" t="s">
        <v>49</v>
      </c>
      <c r="D12" s="259" t="s">
        <v>87</v>
      </c>
      <c r="E12" s="381">
        <v>5967</v>
      </c>
      <c r="F12" s="321"/>
      <c r="G12" s="530" t="e">
        <f>#REF!</f>
        <v>#REF!</v>
      </c>
      <c r="H12" s="351">
        <v>70.12</v>
      </c>
      <c r="I12" s="241" t="s">
        <v>49</v>
      </c>
      <c r="J12" s="365">
        <v>0</v>
      </c>
      <c r="K12" s="464">
        <f t="shared" si="1"/>
        <v>707.24000000000012</v>
      </c>
      <c r="L12" s="408" t="s">
        <v>49</v>
      </c>
      <c r="M12" s="225"/>
      <c r="N12" s="225"/>
      <c r="O12" s="225"/>
      <c r="P12" s="225"/>
      <c r="Q12" s="225"/>
      <c r="R12" s="225"/>
      <c r="S12" s="225"/>
      <c r="T12" s="225"/>
      <c r="U12" s="225"/>
      <c r="V12" s="223"/>
    </row>
    <row r="13" spans="1:155" s="224" customFormat="1" hidden="1">
      <c r="A13" s="257">
        <v>41835</v>
      </c>
      <c r="B13" s="297"/>
      <c r="C13" s="272"/>
      <c r="D13" s="259" t="s">
        <v>95</v>
      </c>
      <c r="E13" s="381">
        <v>5901</v>
      </c>
      <c r="F13" s="321"/>
      <c r="G13" s="529" t="e">
        <f>#REF!</f>
        <v>#REF!</v>
      </c>
      <c r="H13" s="350">
        <v>10.56</v>
      </c>
      <c r="I13" s="241" t="s">
        <v>49</v>
      </c>
      <c r="J13" s="365">
        <v>0</v>
      </c>
      <c r="K13" s="464">
        <f t="shared" si="1"/>
        <v>696.68000000000018</v>
      </c>
      <c r="L13" s="408" t="s">
        <v>49</v>
      </c>
      <c r="M13" s="225"/>
      <c r="N13" s="225"/>
      <c r="O13" s="225"/>
      <c r="P13" s="225"/>
      <c r="Q13" s="225"/>
      <c r="R13" s="225"/>
      <c r="S13" s="225"/>
      <c r="T13" s="225"/>
      <c r="U13" s="225"/>
      <c r="V13" s="223"/>
    </row>
    <row r="14" spans="1:155" s="224" customFormat="1" hidden="1">
      <c r="A14" s="278">
        <v>41842</v>
      </c>
      <c r="B14" s="297" t="s">
        <v>86</v>
      </c>
      <c r="C14" s="272" t="s">
        <v>49</v>
      </c>
      <c r="D14" s="259" t="s">
        <v>82</v>
      </c>
      <c r="E14" s="381">
        <v>5901</v>
      </c>
      <c r="F14" s="321"/>
      <c r="G14" s="530" t="e">
        <f>#REF!</f>
        <v>#REF!</v>
      </c>
      <c r="H14" s="351">
        <v>2</v>
      </c>
      <c r="I14" s="241" t="s">
        <v>49</v>
      </c>
      <c r="J14" s="365">
        <v>0</v>
      </c>
      <c r="K14" s="464">
        <f t="shared" si="1"/>
        <v>694.68000000000018</v>
      </c>
      <c r="L14" s="408" t="s">
        <v>49</v>
      </c>
      <c r="M14" s="225"/>
      <c r="N14" s="225"/>
      <c r="O14" s="225"/>
      <c r="P14" s="225"/>
      <c r="Q14" s="225"/>
      <c r="R14" s="225"/>
      <c r="S14" s="225"/>
      <c r="T14" s="225"/>
      <c r="U14" s="225"/>
      <c r="V14" s="223"/>
    </row>
    <row r="15" spans="1:155" s="224" customFormat="1" ht="39.950000000000003" hidden="1" customHeight="1">
      <c r="A15" s="307">
        <v>41823</v>
      </c>
      <c r="B15" s="308" t="s">
        <v>86</v>
      </c>
      <c r="C15" s="309" t="s">
        <v>49</v>
      </c>
      <c r="D15" s="310" t="s">
        <v>28</v>
      </c>
      <c r="E15" s="383" t="s">
        <v>86</v>
      </c>
      <c r="F15" s="338">
        <v>35.159999999999997</v>
      </c>
      <c r="G15" s="531" t="e">
        <f>#REF!</f>
        <v>#REF!</v>
      </c>
      <c r="H15" s="428">
        <v>0</v>
      </c>
      <c r="I15" s="311" t="s">
        <v>49</v>
      </c>
      <c r="J15" s="335">
        <v>0</v>
      </c>
      <c r="K15" s="464">
        <f t="shared" si="1"/>
        <v>694.68000000000018</v>
      </c>
      <c r="L15" s="408" t="s">
        <v>49</v>
      </c>
      <c r="M15" s="225"/>
      <c r="N15" s="225"/>
      <c r="O15" s="225"/>
      <c r="P15" s="225"/>
      <c r="Q15" s="225"/>
      <c r="R15" s="225"/>
      <c r="S15" s="225"/>
      <c r="T15" s="225"/>
      <c r="U15" s="225"/>
      <c r="V15" s="223"/>
    </row>
    <row r="16" spans="1:155" s="224" customFormat="1" hidden="1">
      <c r="A16" s="307">
        <f>A15</f>
        <v>41823</v>
      </c>
      <c r="B16" s="308"/>
      <c r="C16" s="309"/>
      <c r="D16" s="310" t="s">
        <v>135</v>
      </c>
      <c r="E16" s="384">
        <v>5330</v>
      </c>
      <c r="F16" s="323">
        <f>ROUND(100%-F17,2)</f>
        <v>7.0000000000000007E-2</v>
      </c>
      <c r="G16" s="532" t="e">
        <f>#REF!</f>
        <v>#REF!</v>
      </c>
      <c r="H16" s="334">
        <f>ROUND(Tableau3[[#This Row],[ %]]*F15,2)</f>
        <v>2.46</v>
      </c>
      <c r="I16" s="312" t="str">
        <f>I15</f>
        <v>x</v>
      </c>
      <c r="J16" s="335">
        <v>0</v>
      </c>
      <c r="K16" s="464">
        <f t="shared" si="1"/>
        <v>692.22000000000014</v>
      </c>
      <c r="L16" s="408" t="s">
        <v>49</v>
      </c>
      <c r="M16" s="225"/>
      <c r="N16" s="225"/>
      <c r="O16" s="225"/>
      <c r="P16" s="225"/>
      <c r="Q16" s="225"/>
      <c r="R16" s="225"/>
      <c r="S16" s="225"/>
      <c r="T16" s="225"/>
      <c r="U16" s="225"/>
      <c r="V16" s="223"/>
    </row>
    <row r="17" spans="1:22" s="224" customFormat="1" hidden="1">
      <c r="A17" s="307">
        <f>A16</f>
        <v>41823</v>
      </c>
      <c r="B17" s="308"/>
      <c r="C17" s="309"/>
      <c r="D17" s="310" t="s">
        <v>136</v>
      </c>
      <c r="E17" s="384">
        <v>5329</v>
      </c>
      <c r="F17" s="323">
        <v>0.93</v>
      </c>
      <c r="G17" s="532" t="e">
        <f>#REF!</f>
        <v>#REF!</v>
      </c>
      <c r="H17" s="334">
        <f>ROUND(Tableau3[[#This Row],[ %]]*F15,2)</f>
        <v>32.700000000000003</v>
      </c>
      <c r="I17" s="312" t="str">
        <f>I15</f>
        <v>x</v>
      </c>
      <c r="J17" s="335">
        <v>0</v>
      </c>
      <c r="K17" s="464">
        <f t="shared" si="1"/>
        <v>659.5200000000001</v>
      </c>
      <c r="L17" s="408" t="s">
        <v>49</v>
      </c>
      <c r="M17" s="225"/>
      <c r="N17" s="225"/>
      <c r="O17" s="225"/>
      <c r="P17" s="225"/>
      <c r="Q17" s="225"/>
      <c r="R17" s="225"/>
      <c r="S17" s="225"/>
      <c r="T17" s="225"/>
      <c r="U17" s="225"/>
      <c r="V17" s="223"/>
    </row>
    <row r="18" spans="1:22" s="224" customFormat="1" hidden="1">
      <c r="A18" s="306">
        <v>41851</v>
      </c>
      <c r="B18" s="297"/>
      <c r="C18" s="272"/>
      <c r="D18" s="300" t="s">
        <v>88</v>
      </c>
      <c r="E18" s="385">
        <v>5972</v>
      </c>
      <c r="F18" s="339" t="s">
        <v>86</v>
      </c>
      <c r="G18" s="533" t="e">
        <f>#REF!</f>
        <v>#REF!</v>
      </c>
      <c r="H18" s="352">
        <v>0</v>
      </c>
      <c r="I18" s="299" t="s">
        <v>85</v>
      </c>
      <c r="J18" s="366">
        <v>0</v>
      </c>
      <c r="K18" s="464">
        <f t="shared" si="1"/>
        <v>659.5200000000001</v>
      </c>
      <c r="L18" s="408" t="s">
        <v>49</v>
      </c>
      <c r="M18" s="225"/>
      <c r="N18" s="225"/>
      <c r="O18" s="225"/>
      <c r="P18" s="225"/>
      <c r="Q18" s="225"/>
      <c r="R18" s="225"/>
      <c r="S18" s="225"/>
      <c r="T18" s="225"/>
      <c r="U18" s="225"/>
      <c r="V18" s="223"/>
    </row>
    <row r="19" spans="1:22" s="224" customFormat="1" ht="39.950000000000003" hidden="1" customHeight="1">
      <c r="A19" s="304">
        <v>41832</v>
      </c>
      <c r="B19" s="302"/>
      <c r="C19" s="305" t="s">
        <v>49</v>
      </c>
      <c r="D19" s="301" t="s">
        <v>118</v>
      </c>
      <c r="E19" s="382">
        <f>ROUND((F23*F19)/100,2)</f>
        <v>42.78</v>
      </c>
      <c r="F19" s="337">
        <v>46</v>
      </c>
      <c r="G19" s="534" t="e">
        <f>#REF!</f>
        <v>#REF!</v>
      </c>
      <c r="H19" s="333">
        <v>0</v>
      </c>
      <c r="I19" s="303" t="s">
        <v>49</v>
      </c>
      <c r="J19" s="336">
        <v>0</v>
      </c>
      <c r="K19" s="464">
        <f t="shared" si="1"/>
        <v>659.5200000000001</v>
      </c>
      <c r="L19" s="408" t="s">
        <v>49</v>
      </c>
      <c r="M19" s="225"/>
      <c r="N19" s="225"/>
      <c r="O19" s="225"/>
      <c r="P19" s="225"/>
      <c r="Q19" s="225"/>
      <c r="R19" s="225"/>
      <c r="S19" s="225"/>
      <c r="T19" s="225"/>
      <c r="U19" s="225"/>
      <c r="V19" s="223"/>
    </row>
    <row r="20" spans="1:22" s="224" customFormat="1" hidden="1">
      <c r="A20" s="304">
        <f>A19</f>
        <v>41832</v>
      </c>
      <c r="B20" s="302"/>
      <c r="C20" s="305"/>
      <c r="D20" s="301" t="s">
        <v>89</v>
      </c>
      <c r="E20" s="386">
        <v>2315</v>
      </c>
      <c r="F20" s="340">
        <v>5</v>
      </c>
      <c r="G20" s="535" t="e">
        <f>#REF!</f>
        <v>#REF!</v>
      </c>
      <c r="H20" s="333">
        <f>ROUND((E19-H21)*F20/105,2)</f>
        <v>1.86</v>
      </c>
      <c r="I20" s="303" t="str">
        <f>I19</f>
        <v>x</v>
      </c>
      <c r="J20" s="336">
        <v>0</v>
      </c>
      <c r="K20" s="464">
        <f t="shared" si="1"/>
        <v>657.66000000000008</v>
      </c>
      <c r="L20" s="408" t="s">
        <v>49</v>
      </c>
      <c r="M20" s="225"/>
      <c r="N20" s="225"/>
      <c r="O20" s="225"/>
      <c r="P20" s="225"/>
      <c r="Q20" s="225"/>
      <c r="R20" s="225"/>
      <c r="S20" s="225"/>
      <c r="T20" s="225"/>
      <c r="U20" s="225"/>
      <c r="V20" s="223"/>
    </row>
    <row r="21" spans="1:22" s="224" customFormat="1" hidden="1">
      <c r="A21" s="304">
        <f>A19</f>
        <v>41832</v>
      </c>
      <c r="B21" s="302"/>
      <c r="C21" s="305"/>
      <c r="D21" s="301" t="s">
        <v>90</v>
      </c>
      <c r="E21" s="386">
        <v>2345</v>
      </c>
      <c r="F21" s="322">
        <v>9.5</v>
      </c>
      <c r="G21" s="536" t="e">
        <f>#REF!</f>
        <v>#REF!</v>
      </c>
      <c r="H21" s="353">
        <f>ROUND((E19*F21)/109.5,2)</f>
        <v>3.71</v>
      </c>
      <c r="I21" s="303" t="str">
        <f>I19</f>
        <v>x</v>
      </c>
      <c r="J21" s="336">
        <v>0</v>
      </c>
      <c r="K21" s="464">
        <f t="shared" si="1"/>
        <v>653.95000000000005</v>
      </c>
      <c r="L21" s="408" t="s">
        <v>49</v>
      </c>
      <c r="M21" s="225"/>
      <c r="N21" s="225"/>
      <c r="O21" s="225"/>
      <c r="P21" s="225"/>
      <c r="Q21" s="225"/>
      <c r="R21" s="225"/>
      <c r="S21" s="225"/>
      <c r="T21" s="225"/>
      <c r="U21" s="225"/>
      <c r="V21" s="223"/>
    </row>
    <row r="22" spans="1:22" s="224" customFormat="1" hidden="1">
      <c r="A22" s="304">
        <f>A19</f>
        <v>41832</v>
      </c>
      <c r="B22" s="302"/>
      <c r="C22" s="305"/>
      <c r="D22" s="301" t="s">
        <v>135</v>
      </c>
      <c r="E22" s="386">
        <v>5348</v>
      </c>
      <c r="F22" s="322">
        <f>ROUND(100-F23,2)</f>
        <v>7</v>
      </c>
      <c r="G22" s="537" t="e">
        <f>#REF!</f>
        <v>#REF!</v>
      </c>
      <c r="H22" s="333">
        <f>ROUND((F22*F19)/100,2)</f>
        <v>3.22</v>
      </c>
      <c r="I22" s="303" t="str">
        <f>I20</f>
        <v>x</v>
      </c>
      <c r="J22" s="336">
        <v>0</v>
      </c>
      <c r="K22" s="464">
        <f t="shared" si="1"/>
        <v>650.73</v>
      </c>
      <c r="L22" s="408" t="s">
        <v>49</v>
      </c>
      <c r="M22" s="225"/>
      <c r="N22" s="225"/>
      <c r="O22" s="225"/>
      <c r="P22" s="225"/>
      <c r="Q22" s="225"/>
      <c r="R22" s="225"/>
      <c r="S22" s="225"/>
      <c r="T22" s="225"/>
      <c r="U22" s="225"/>
      <c r="V22" s="223"/>
    </row>
    <row r="23" spans="1:22" s="224" customFormat="1" hidden="1">
      <c r="A23" s="304">
        <f>A19</f>
        <v>41832</v>
      </c>
      <c r="B23" s="302"/>
      <c r="C23" s="305"/>
      <c r="D23" s="301" t="s">
        <v>136</v>
      </c>
      <c r="E23" s="386">
        <v>5347</v>
      </c>
      <c r="F23" s="322">
        <v>93</v>
      </c>
      <c r="G23" s="537" t="e">
        <f>#REF!</f>
        <v>#REF!</v>
      </c>
      <c r="H23" s="333">
        <f>ROUND(E19-H20-H21,2)</f>
        <v>37.21</v>
      </c>
      <c r="I23" s="303" t="str">
        <f>I20</f>
        <v>x</v>
      </c>
      <c r="J23" s="336">
        <v>0</v>
      </c>
      <c r="K23" s="464">
        <f t="shared" si="1"/>
        <v>613.52</v>
      </c>
      <c r="L23" s="408" t="s">
        <v>49</v>
      </c>
      <c r="M23" s="225"/>
      <c r="N23" s="225"/>
      <c r="O23" s="225"/>
      <c r="P23" s="225"/>
      <c r="Q23" s="225"/>
      <c r="R23" s="225"/>
      <c r="S23" s="225"/>
      <c r="T23" s="225"/>
      <c r="U23" s="225"/>
      <c r="V23" s="223"/>
    </row>
    <row r="24" spans="1:22" s="224" customFormat="1" hidden="1">
      <c r="A24" s="257">
        <v>41833</v>
      </c>
      <c r="B24" s="297" t="s">
        <v>125</v>
      </c>
      <c r="C24" s="298" t="s">
        <v>49</v>
      </c>
      <c r="D24" s="259" t="s">
        <v>119</v>
      </c>
      <c r="E24" s="381">
        <v>5972</v>
      </c>
      <c r="F24" s="341" t="s">
        <v>86</v>
      </c>
      <c r="G24" s="538" t="e">
        <f>#REF!</f>
        <v>#REF!</v>
      </c>
      <c r="H24" s="351">
        <v>131.4</v>
      </c>
      <c r="I24" s="254" t="s">
        <v>83</v>
      </c>
      <c r="J24" s="365">
        <v>0</v>
      </c>
      <c r="K24" s="464">
        <f t="shared" si="1"/>
        <v>482.12</v>
      </c>
      <c r="L24" s="408" t="s">
        <v>49</v>
      </c>
      <c r="M24" s="225"/>
      <c r="N24" s="225"/>
      <c r="O24" s="225"/>
      <c r="P24" s="225"/>
      <c r="Q24" s="225"/>
      <c r="R24" s="225"/>
      <c r="S24" s="225"/>
      <c r="T24" s="225"/>
      <c r="U24" s="225"/>
      <c r="V24" s="223"/>
    </row>
    <row r="25" spans="1:22" s="224" customFormat="1" hidden="1">
      <c r="A25" s="257">
        <v>41840</v>
      </c>
      <c r="B25" s="297" t="s">
        <v>126</v>
      </c>
      <c r="C25" s="274" t="s">
        <v>49</v>
      </c>
      <c r="D25" s="259" t="s">
        <v>40</v>
      </c>
      <c r="E25" s="387" t="s">
        <v>86</v>
      </c>
      <c r="F25" s="341" t="s">
        <v>86</v>
      </c>
      <c r="G25" s="538" t="e">
        <f>#REF!</f>
        <v>#REF!</v>
      </c>
      <c r="H25" s="351">
        <v>38.25</v>
      </c>
      <c r="I25" s="254" t="s">
        <v>49</v>
      </c>
      <c r="J25" s="365">
        <v>0</v>
      </c>
      <c r="K25" s="464">
        <f t="shared" si="1"/>
        <v>443.87</v>
      </c>
      <c r="L25" s="408" t="s">
        <v>49</v>
      </c>
      <c r="M25" s="225"/>
      <c r="N25" s="225"/>
      <c r="O25" s="225"/>
      <c r="P25" s="225"/>
      <c r="Q25" s="225"/>
      <c r="R25" s="225"/>
      <c r="S25" s="225"/>
      <c r="T25" s="225"/>
      <c r="U25" s="225"/>
      <c r="V25" s="223"/>
    </row>
    <row r="26" spans="1:22" s="224" customFormat="1" hidden="1">
      <c r="A26" s="306">
        <v>41847</v>
      </c>
      <c r="B26" s="297" t="s">
        <v>194</v>
      </c>
      <c r="C26" s="272"/>
      <c r="D26" s="300" t="s">
        <v>195</v>
      </c>
      <c r="E26" s="385">
        <v>5972</v>
      </c>
      <c r="F26" s="339"/>
      <c r="G26" s="539" t="e">
        <f>#REF!</f>
        <v>#REF!</v>
      </c>
      <c r="H26" s="354">
        <v>52.33</v>
      </c>
      <c r="I26" s="299" t="s">
        <v>49</v>
      </c>
      <c r="J26" s="366">
        <v>0</v>
      </c>
      <c r="K26" s="464">
        <f t="shared" si="1"/>
        <v>391.54</v>
      </c>
      <c r="L26" s="408" t="s">
        <v>49</v>
      </c>
      <c r="M26" s="225"/>
      <c r="N26" s="225"/>
      <c r="O26" s="225"/>
      <c r="P26" s="225"/>
      <c r="Q26" s="225"/>
      <c r="R26" s="225"/>
      <c r="S26" s="225"/>
      <c r="T26" s="225"/>
      <c r="U26" s="225"/>
      <c r="V26" s="223"/>
    </row>
    <row r="27" spans="1:22" s="224" customFormat="1" hidden="1">
      <c r="A27" s="257">
        <v>41822</v>
      </c>
      <c r="B27" s="280"/>
      <c r="C27" s="272"/>
      <c r="D27" s="260" t="s">
        <v>103</v>
      </c>
      <c r="E27" s="376"/>
      <c r="F27" s="324"/>
      <c r="G27" s="540" t="e">
        <f>#REF!</f>
        <v>#REF!</v>
      </c>
      <c r="H27" s="355">
        <v>137.85</v>
      </c>
      <c r="I27" s="255" t="s">
        <v>50</v>
      </c>
      <c r="J27" s="367">
        <v>0</v>
      </c>
      <c r="K27" s="464">
        <f t="shared" si="1"/>
        <v>253.69000000000003</v>
      </c>
      <c r="L27" s="408" t="s">
        <v>49</v>
      </c>
      <c r="M27" s="225"/>
      <c r="N27" s="225"/>
      <c r="O27" s="225"/>
      <c r="P27" s="225"/>
      <c r="Q27" s="225"/>
      <c r="R27" s="225"/>
      <c r="S27" s="225"/>
      <c r="T27" s="225"/>
      <c r="U27" s="225"/>
      <c r="V27" s="223"/>
    </row>
    <row r="28" spans="1:22" s="224" customFormat="1" hidden="1">
      <c r="A28" s="244">
        <v>41823</v>
      </c>
      <c r="B28" s="281"/>
      <c r="C28" s="273"/>
      <c r="D28" s="260" t="s">
        <v>104</v>
      </c>
      <c r="E28" s="376"/>
      <c r="F28" s="324"/>
      <c r="G28" s="540" t="e">
        <f>#REF!</f>
        <v>#REF!</v>
      </c>
      <c r="H28" s="355">
        <v>0</v>
      </c>
      <c r="I28" s="255" t="s">
        <v>49</v>
      </c>
      <c r="J28" s="367">
        <v>381.73</v>
      </c>
      <c r="K28" s="464">
        <f t="shared" si="1"/>
        <v>635.42000000000007</v>
      </c>
      <c r="L28" s="408" t="s">
        <v>49</v>
      </c>
      <c r="M28" s="225"/>
      <c r="N28" s="225"/>
      <c r="O28" s="225"/>
      <c r="P28" s="225"/>
      <c r="Q28" s="225"/>
      <c r="R28" s="225"/>
      <c r="S28" s="225"/>
      <c r="T28" s="225"/>
      <c r="U28" s="225"/>
      <c r="V28" s="223"/>
    </row>
    <row r="29" spans="1:22" s="224" customFormat="1" hidden="1">
      <c r="A29" s="257">
        <v>41822</v>
      </c>
      <c r="B29" s="281">
        <v>1</v>
      </c>
      <c r="C29" s="266"/>
      <c r="D29" s="260" t="s">
        <v>105</v>
      </c>
      <c r="E29" s="376" t="s">
        <v>86</v>
      </c>
      <c r="F29" s="324"/>
      <c r="G29" s="540" t="e">
        <f>#REF!</f>
        <v>#REF!</v>
      </c>
      <c r="H29" s="355">
        <v>216</v>
      </c>
      <c r="I29" s="255" t="s">
        <v>49</v>
      </c>
      <c r="J29" s="367">
        <v>0</v>
      </c>
      <c r="K29" s="464">
        <f t="shared" si="1"/>
        <v>419.42000000000007</v>
      </c>
      <c r="L29" s="408" t="s">
        <v>49</v>
      </c>
      <c r="M29" s="225"/>
      <c r="N29" s="225"/>
      <c r="O29" s="225"/>
      <c r="P29" s="225"/>
      <c r="Q29" s="225"/>
      <c r="R29" s="225"/>
      <c r="S29" s="225"/>
      <c r="T29" s="225"/>
      <c r="U29" s="225"/>
      <c r="V29" s="223"/>
    </row>
    <row r="30" spans="1:22" s="224" customFormat="1" hidden="1">
      <c r="A30" s="244">
        <v>41827</v>
      </c>
      <c r="B30" s="281">
        <v>3</v>
      </c>
      <c r="C30" s="266"/>
      <c r="D30" s="260" t="s">
        <v>105</v>
      </c>
      <c r="E30" s="376" t="s">
        <v>86</v>
      </c>
      <c r="F30" s="324"/>
      <c r="G30" s="540" t="e">
        <f>#REF!</f>
        <v>#REF!</v>
      </c>
      <c r="H30" s="355">
        <v>18</v>
      </c>
      <c r="I30" s="255" t="s">
        <v>49</v>
      </c>
      <c r="J30" s="367">
        <v>0</v>
      </c>
      <c r="K30" s="464">
        <f t="shared" si="1"/>
        <v>401.42000000000007</v>
      </c>
      <c r="L30" s="408" t="s">
        <v>49</v>
      </c>
      <c r="M30" s="225"/>
      <c r="N30" s="225"/>
      <c r="O30" s="225"/>
      <c r="P30" s="225"/>
      <c r="Q30" s="225"/>
      <c r="R30" s="225"/>
      <c r="S30" s="225"/>
      <c r="T30" s="225"/>
      <c r="U30" s="225"/>
      <c r="V30" s="223"/>
    </row>
    <row r="31" spans="1:22" s="224" customFormat="1" hidden="1">
      <c r="A31" s="257">
        <v>41829</v>
      </c>
      <c r="B31" s="280"/>
      <c r="C31" s="272" t="s">
        <v>49</v>
      </c>
      <c r="D31" s="260" t="s">
        <v>116</v>
      </c>
      <c r="E31" s="376"/>
      <c r="F31" s="324"/>
      <c r="G31" s="540" t="e">
        <f>#REF!</f>
        <v>#REF!</v>
      </c>
      <c r="H31" s="355">
        <v>20</v>
      </c>
      <c r="I31" s="255" t="s">
        <v>49</v>
      </c>
      <c r="J31" s="367">
        <v>0</v>
      </c>
      <c r="K31" s="464">
        <f t="shared" si="1"/>
        <v>381.42000000000007</v>
      </c>
      <c r="L31" s="408" t="s">
        <v>49</v>
      </c>
      <c r="M31" s="225"/>
      <c r="N31" s="225"/>
      <c r="O31" s="225"/>
      <c r="P31" s="225"/>
      <c r="Q31" s="225"/>
      <c r="R31" s="225"/>
      <c r="S31" s="225"/>
      <c r="T31" s="225"/>
      <c r="U31" s="225"/>
      <c r="V31" s="223"/>
    </row>
    <row r="32" spans="1:22" s="224" customFormat="1" hidden="1">
      <c r="A32" s="244">
        <v>41829</v>
      </c>
      <c r="B32" s="281"/>
      <c r="C32" s="273" t="s">
        <v>49</v>
      </c>
      <c r="D32" s="260" t="s">
        <v>116</v>
      </c>
      <c r="E32" s="376"/>
      <c r="F32" s="324"/>
      <c r="G32" s="540" t="e">
        <f>#REF!</f>
        <v>#REF!</v>
      </c>
      <c r="H32" s="355">
        <v>40</v>
      </c>
      <c r="I32" s="255" t="s">
        <v>49</v>
      </c>
      <c r="J32" s="367">
        <v>0</v>
      </c>
      <c r="K32" s="464">
        <f t="shared" si="1"/>
        <v>341.42000000000007</v>
      </c>
      <c r="L32" s="408" t="s">
        <v>49</v>
      </c>
      <c r="M32" s="225"/>
      <c r="N32" s="225"/>
      <c r="O32" s="225"/>
      <c r="P32" s="225"/>
      <c r="Q32" s="225"/>
      <c r="R32" s="225"/>
      <c r="S32" s="225"/>
      <c r="T32" s="225"/>
      <c r="U32" s="225"/>
      <c r="V32" s="223"/>
    </row>
    <row r="33" spans="1:22" s="224" customFormat="1" hidden="1">
      <c r="A33" s="257">
        <v>41830</v>
      </c>
      <c r="B33" s="280"/>
      <c r="C33" s="272" t="s">
        <v>49</v>
      </c>
      <c r="D33" s="260" t="s">
        <v>106</v>
      </c>
      <c r="E33" s="376"/>
      <c r="F33" s="324"/>
      <c r="G33" s="540" t="e">
        <f>#REF!</f>
        <v>#REF!</v>
      </c>
      <c r="H33" s="355">
        <v>55</v>
      </c>
      <c r="I33" s="255" t="s">
        <v>49</v>
      </c>
      <c r="J33" s="367">
        <v>0</v>
      </c>
      <c r="K33" s="464">
        <f t="shared" si="1"/>
        <v>286.42000000000007</v>
      </c>
      <c r="L33" s="408" t="s">
        <v>49</v>
      </c>
      <c r="M33" s="225"/>
      <c r="N33" s="225"/>
      <c r="O33" s="225"/>
      <c r="P33" s="225"/>
      <c r="Q33" s="225"/>
      <c r="R33" s="225"/>
      <c r="S33" s="225"/>
      <c r="T33" s="225"/>
      <c r="U33" s="225"/>
      <c r="V33" s="223"/>
    </row>
    <row r="34" spans="1:22" s="224" customFormat="1" hidden="1">
      <c r="A34" s="244">
        <v>41830</v>
      </c>
      <c r="B34" s="281"/>
      <c r="C34" s="273" t="s">
        <v>49</v>
      </c>
      <c r="D34" s="260" t="s">
        <v>107</v>
      </c>
      <c r="E34" s="376"/>
      <c r="F34" s="324"/>
      <c r="G34" s="540" t="e">
        <f>#REF!</f>
        <v>#REF!</v>
      </c>
      <c r="H34" s="355">
        <v>3</v>
      </c>
      <c r="I34" s="255" t="s">
        <v>49</v>
      </c>
      <c r="J34" s="367">
        <v>0</v>
      </c>
      <c r="K34" s="464">
        <f t="shared" si="1"/>
        <v>283.42000000000007</v>
      </c>
      <c r="L34" s="408" t="s">
        <v>49</v>
      </c>
      <c r="M34" s="225"/>
      <c r="N34" s="225"/>
      <c r="O34" s="225"/>
      <c r="P34" s="225"/>
      <c r="Q34" s="225"/>
      <c r="R34" s="225"/>
      <c r="S34" s="225"/>
      <c r="T34" s="225"/>
      <c r="U34" s="225"/>
      <c r="V34" s="223"/>
    </row>
    <row r="35" spans="1:22" s="224" customFormat="1" hidden="1">
      <c r="A35" s="257">
        <v>41830</v>
      </c>
      <c r="B35" s="280"/>
      <c r="C35" s="272" t="s">
        <v>49</v>
      </c>
      <c r="D35" s="260" t="s">
        <v>108</v>
      </c>
      <c r="E35" s="376"/>
      <c r="F35" s="324"/>
      <c r="G35" s="540" t="e">
        <f>#REF!</f>
        <v>#REF!</v>
      </c>
      <c r="H35" s="355">
        <v>10</v>
      </c>
      <c r="I35" s="255" t="s">
        <v>49</v>
      </c>
      <c r="J35" s="367">
        <v>0</v>
      </c>
      <c r="K35" s="464">
        <f t="shared" si="1"/>
        <v>273.42000000000007</v>
      </c>
      <c r="L35" s="408" t="s">
        <v>49</v>
      </c>
      <c r="M35" s="225"/>
      <c r="N35" s="225"/>
      <c r="O35" s="225"/>
      <c r="P35" s="225"/>
      <c r="Q35" s="225"/>
      <c r="R35" s="225"/>
      <c r="S35" s="225"/>
      <c r="T35" s="225"/>
      <c r="U35" s="225"/>
      <c r="V35" s="223"/>
    </row>
    <row r="36" spans="1:22" s="224" customFormat="1" hidden="1">
      <c r="A36" s="244">
        <v>41830</v>
      </c>
      <c r="B36" s="281" t="s">
        <v>112</v>
      </c>
      <c r="C36" s="266" t="s">
        <v>49</v>
      </c>
      <c r="D36" s="260" t="s">
        <v>109</v>
      </c>
      <c r="E36" s="376" t="s">
        <v>86</v>
      </c>
      <c r="F36" s="324"/>
      <c r="G36" s="540" t="e">
        <f>#REF!</f>
        <v>#REF!</v>
      </c>
      <c r="H36" s="355">
        <v>0</v>
      </c>
      <c r="I36" s="255" t="s">
        <v>50</v>
      </c>
      <c r="J36" s="367">
        <v>200</v>
      </c>
      <c r="K36" s="464">
        <f t="shared" si="1"/>
        <v>473.42000000000007</v>
      </c>
      <c r="L36" s="408" t="s">
        <v>49</v>
      </c>
      <c r="M36" s="225"/>
      <c r="N36" s="225"/>
      <c r="O36" s="225"/>
      <c r="P36" s="225"/>
      <c r="Q36" s="225"/>
      <c r="R36" s="225"/>
      <c r="S36" s="225"/>
      <c r="T36" s="225"/>
      <c r="U36" s="225"/>
      <c r="V36" s="223"/>
    </row>
    <row r="37" spans="1:22" s="224" customFormat="1" hidden="1">
      <c r="A37" s="257">
        <v>41830</v>
      </c>
      <c r="B37" s="281" t="s">
        <v>111</v>
      </c>
      <c r="C37" s="266" t="s">
        <v>49</v>
      </c>
      <c r="D37" s="260" t="s">
        <v>110</v>
      </c>
      <c r="E37" s="376" t="s">
        <v>86</v>
      </c>
      <c r="F37" s="325"/>
      <c r="G37" s="541" t="e">
        <f>#REF!</f>
        <v>#REF!</v>
      </c>
      <c r="H37" s="355">
        <v>0</v>
      </c>
      <c r="I37" s="255" t="s">
        <v>50</v>
      </c>
      <c r="J37" s="367">
        <v>60</v>
      </c>
      <c r="K37" s="464">
        <f t="shared" si="1"/>
        <v>533.42000000000007</v>
      </c>
      <c r="L37" s="408" t="s">
        <v>49</v>
      </c>
      <c r="M37" s="225"/>
      <c r="N37" s="225"/>
      <c r="O37" s="225"/>
      <c r="P37" s="225"/>
      <c r="Q37" s="225"/>
      <c r="R37" s="225"/>
      <c r="S37" s="225"/>
      <c r="T37" s="225"/>
      <c r="U37" s="225"/>
      <c r="V37" s="223"/>
    </row>
    <row r="38" spans="1:22" s="224" customFormat="1" hidden="1">
      <c r="A38" s="244">
        <v>41835</v>
      </c>
      <c r="B38" s="281"/>
      <c r="C38" s="273" t="s">
        <v>49</v>
      </c>
      <c r="D38" s="260" t="s">
        <v>113</v>
      </c>
      <c r="E38" s="376"/>
      <c r="F38" s="324"/>
      <c r="G38" s="542" t="e">
        <f>#REF!</f>
        <v>#REF!</v>
      </c>
      <c r="H38" s="356">
        <v>3.8</v>
      </c>
      <c r="I38" s="256" t="s">
        <v>49</v>
      </c>
      <c r="J38" s="367">
        <v>0</v>
      </c>
      <c r="K38" s="464">
        <f t="shared" si="1"/>
        <v>529.62000000000012</v>
      </c>
      <c r="L38" s="408" t="s">
        <v>49</v>
      </c>
      <c r="M38" s="225"/>
      <c r="N38" s="225"/>
      <c r="O38" s="225"/>
      <c r="P38" s="225"/>
      <c r="Q38" s="225"/>
      <c r="R38" s="225"/>
      <c r="S38" s="225"/>
      <c r="T38" s="225"/>
      <c r="U38" s="225"/>
      <c r="V38" s="223"/>
    </row>
    <row r="39" spans="1:22" s="224" customFormat="1" hidden="1">
      <c r="A39" s="244">
        <v>41827</v>
      </c>
      <c r="B39" s="281"/>
      <c r="C39" s="273" t="s">
        <v>49</v>
      </c>
      <c r="D39" s="260" t="s">
        <v>116</v>
      </c>
      <c r="E39" s="376"/>
      <c r="F39" s="324"/>
      <c r="G39" s="540" t="e">
        <f>#REF!</f>
        <v>#REF!</v>
      </c>
      <c r="H39" s="355">
        <v>20</v>
      </c>
      <c r="I39" s="255" t="s">
        <v>49</v>
      </c>
      <c r="J39" s="367">
        <v>0</v>
      </c>
      <c r="K39" s="464">
        <f t="shared" si="1"/>
        <v>509.62000000000012</v>
      </c>
      <c r="L39" s="408" t="s">
        <v>49</v>
      </c>
      <c r="M39" s="225"/>
      <c r="N39" s="225"/>
      <c r="O39" s="225"/>
      <c r="P39" s="225"/>
      <c r="Q39" s="225"/>
      <c r="R39" s="225"/>
      <c r="S39" s="225"/>
      <c r="T39" s="225"/>
      <c r="U39" s="225"/>
      <c r="V39" s="223"/>
    </row>
    <row r="40" spans="1:22" s="224" customFormat="1" hidden="1">
      <c r="A40" s="244">
        <v>41837</v>
      </c>
      <c r="B40" s="281"/>
      <c r="C40" s="273"/>
      <c r="D40" s="260" t="s">
        <v>60</v>
      </c>
      <c r="E40" s="376"/>
      <c r="F40" s="324"/>
      <c r="G40" s="540" t="e">
        <f>#REF!</f>
        <v>#REF!</v>
      </c>
      <c r="H40" s="355">
        <v>31.11</v>
      </c>
      <c r="I40" s="255" t="s">
        <v>49</v>
      </c>
      <c r="J40" s="367">
        <v>0</v>
      </c>
      <c r="K40" s="464">
        <f t="shared" si="1"/>
        <v>478.5100000000001</v>
      </c>
      <c r="L40" s="408" t="s">
        <v>49</v>
      </c>
      <c r="M40" s="225"/>
      <c r="N40" s="225"/>
      <c r="O40" s="225"/>
      <c r="P40" s="225"/>
      <c r="Q40" s="225"/>
      <c r="R40" s="225"/>
      <c r="S40" s="225"/>
      <c r="T40" s="225"/>
      <c r="U40" s="225"/>
      <c r="V40" s="223"/>
    </row>
    <row r="41" spans="1:22" s="224" customFormat="1" hidden="1">
      <c r="A41" s="244">
        <v>41837</v>
      </c>
      <c r="B41" s="281"/>
      <c r="C41" s="273" t="s">
        <v>49</v>
      </c>
      <c r="D41" s="260" t="s">
        <v>117</v>
      </c>
      <c r="E41" s="376"/>
      <c r="F41" s="324"/>
      <c r="G41" s="540" t="e">
        <f>#REF!</f>
        <v>#REF!</v>
      </c>
      <c r="H41" s="355">
        <v>5.75</v>
      </c>
      <c r="I41" s="255" t="s">
        <v>49</v>
      </c>
      <c r="J41" s="367">
        <v>0</v>
      </c>
      <c r="K41" s="464">
        <f t="shared" si="1"/>
        <v>472.7600000000001</v>
      </c>
      <c r="L41" s="408" t="s">
        <v>49</v>
      </c>
      <c r="M41" s="225"/>
      <c r="N41" s="225"/>
      <c r="O41" s="225"/>
      <c r="P41" s="225"/>
      <c r="Q41" s="225"/>
      <c r="R41" s="225"/>
      <c r="S41" s="225"/>
      <c r="T41" s="225"/>
      <c r="U41" s="225"/>
      <c r="V41" s="223"/>
    </row>
    <row r="42" spans="1:22" s="224" customFormat="1" hidden="1">
      <c r="A42" s="244">
        <v>41838</v>
      </c>
      <c r="B42" s="281"/>
      <c r="C42" s="273" t="s">
        <v>49</v>
      </c>
      <c r="D42" s="260" t="s">
        <v>108</v>
      </c>
      <c r="E42" s="376"/>
      <c r="F42" s="324"/>
      <c r="G42" s="540" t="e">
        <f>#REF!</f>
        <v>#REF!</v>
      </c>
      <c r="H42" s="355">
        <v>34.35</v>
      </c>
      <c r="I42" s="255" t="s">
        <v>49</v>
      </c>
      <c r="J42" s="367">
        <v>0</v>
      </c>
      <c r="K42" s="464">
        <f t="shared" si="1"/>
        <v>438.41000000000008</v>
      </c>
      <c r="L42" s="408" t="s">
        <v>49</v>
      </c>
      <c r="M42" s="225"/>
      <c r="N42" s="225"/>
      <c r="O42" s="225"/>
      <c r="P42" s="225"/>
      <c r="Q42" s="225"/>
      <c r="R42" s="225"/>
      <c r="S42" s="225"/>
      <c r="T42" s="225"/>
      <c r="U42" s="225"/>
      <c r="V42" s="223"/>
    </row>
    <row r="43" spans="1:22" s="224" customFormat="1" hidden="1">
      <c r="A43" s="244">
        <v>41842</v>
      </c>
      <c r="B43" s="281"/>
      <c r="C43" s="273" t="s">
        <v>49</v>
      </c>
      <c r="D43" s="260" t="s">
        <v>133</v>
      </c>
      <c r="E43" s="376"/>
      <c r="F43" s="324"/>
      <c r="G43" s="540" t="e">
        <f>#REF!</f>
        <v>#REF!</v>
      </c>
      <c r="H43" s="355">
        <v>60</v>
      </c>
      <c r="I43" s="255" t="s">
        <v>49</v>
      </c>
      <c r="J43" s="367">
        <v>0</v>
      </c>
      <c r="K43" s="464">
        <f t="shared" si="1"/>
        <v>378.41000000000008</v>
      </c>
      <c r="L43" s="408" t="s">
        <v>49</v>
      </c>
      <c r="M43" s="225"/>
      <c r="N43" s="225"/>
      <c r="O43" s="225"/>
      <c r="P43" s="225"/>
      <c r="Q43" s="225"/>
      <c r="R43" s="225"/>
      <c r="S43" s="225"/>
      <c r="T43" s="225"/>
      <c r="U43" s="225"/>
      <c r="V43" s="223"/>
    </row>
    <row r="44" spans="1:22" s="224" customFormat="1" hidden="1">
      <c r="A44" s="244">
        <v>41839</v>
      </c>
      <c r="B44" s="281"/>
      <c r="C44" s="273" t="s">
        <v>49</v>
      </c>
      <c r="D44" s="260" t="s">
        <v>108</v>
      </c>
      <c r="E44" s="376"/>
      <c r="F44" s="324"/>
      <c r="G44" s="540" t="e">
        <f>#REF!</f>
        <v>#REF!</v>
      </c>
      <c r="H44" s="355">
        <v>7</v>
      </c>
      <c r="I44" s="255" t="s">
        <v>49</v>
      </c>
      <c r="J44" s="367">
        <v>0</v>
      </c>
      <c r="K44" s="464">
        <f t="shared" si="1"/>
        <v>371.41000000000008</v>
      </c>
      <c r="L44" s="408" t="s">
        <v>49</v>
      </c>
      <c r="M44" s="225"/>
      <c r="N44" s="225"/>
      <c r="O44" s="225"/>
      <c r="P44" s="225"/>
      <c r="Q44" s="225"/>
      <c r="R44" s="225"/>
      <c r="S44" s="225"/>
      <c r="T44" s="225"/>
      <c r="U44" s="225"/>
      <c r="V44" s="223"/>
    </row>
    <row r="45" spans="1:22" s="224" customFormat="1" hidden="1">
      <c r="A45" s="278">
        <v>41842</v>
      </c>
      <c r="B45" s="281" t="s">
        <v>86</v>
      </c>
      <c r="C45" s="273" t="s">
        <v>49</v>
      </c>
      <c r="D45" s="260" t="s">
        <v>113</v>
      </c>
      <c r="E45" s="376">
        <v>5901</v>
      </c>
      <c r="F45" s="324"/>
      <c r="G45" s="540" t="e">
        <f>#REF!</f>
        <v>#REF!</v>
      </c>
      <c r="H45" s="355">
        <v>8.1999999999999993</v>
      </c>
      <c r="I45" s="255" t="s">
        <v>49</v>
      </c>
      <c r="J45" s="367">
        <v>0</v>
      </c>
      <c r="K45" s="464">
        <f t="shared" si="1"/>
        <v>363.21000000000009</v>
      </c>
      <c r="L45" s="408" t="s">
        <v>49</v>
      </c>
      <c r="M45" s="225"/>
      <c r="N45" s="225"/>
      <c r="O45" s="225"/>
      <c r="P45" s="225"/>
      <c r="Q45" s="225"/>
      <c r="R45" s="225"/>
      <c r="S45" s="225"/>
      <c r="T45" s="225"/>
      <c r="U45" s="225"/>
      <c r="V45" s="223"/>
    </row>
    <row r="46" spans="1:22" s="224" customFormat="1" hidden="1">
      <c r="A46" s="244">
        <v>41844</v>
      </c>
      <c r="B46" s="281"/>
      <c r="C46" s="273"/>
      <c r="D46" s="260" t="s">
        <v>190</v>
      </c>
      <c r="E46" s="376" t="s">
        <v>86</v>
      </c>
      <c r="F46" s="324"/>
      <c r="G46" s="540" t="e">
        <f>#REF!</f>
        <v>#REF!</v>
      </c>
      <c r="H46" s="355">
        <v>0</v>
      </c>
      <c r="I46" s="255" t="s">
        <v>49</v>
      </c>
      <c r="J46" s="367">
        <v>147.74</v>
      </c>
      <c r="K46" s="464">
        <f t="shared" si="1"/>
        <v>510.9500000000001</v>
      </c>
      <c r="L46" s="408" t="s">
        <v>49</v>
      </c>
      <c r="M46" s="225"/>
      <c r="N46" s="225"/>
      <c r="O46" s="225"/>
      <c r="P46" s="225"/>
      <c r="Q46" s="225"/>
      <c r="R46" s="225"/>
      <c r="S46" s="225"/>
      <c r="T46" s="225"/>
      <c r="U46" s="225"/>
      <c r="V46" s="223"/>
    </row>
    <row r="47" spans="1:22" s="224" customFormat="1" hidden="1">
      <c r="A47" s="244">
        <v>41843</v>
      </c>
      <c r="B47" s="281"/>
      <c r="C47" s="273" t="s">
        <v>49</v>
      </c>
      <c r="D47" s="261" t="s">
        <v>108</v>
      </c>
      <c r="E47" s="376" t="s">
        <v>86</v>
      </c>
      <c r="F47" s="324"/>
      <c r="G47" s="540" t="e">
        <f>#REF!</f>
        <v>#REF!</v>
      </c>
      <c r="H47" s="355">
        <v>7.98</v>
      </c>
      <c r="I47" s="255" t="s">
        <v>49</v>
      </c>
      <c r="J47" s="367">
        <v>0</v>
      </c>
      <c r="K47" s="464">
        <f t="shared" si="1"/>
        <v>502.97000000000008</v>
      </c>
      <c r="L47" s="408" t="s">
        <v>49</v>
      </c>
      <c r="M47" s="225"/>
      <c r="N47" s="225"/>
      <c r="O47" s="225"/>
      <c r="P47" s="225"/>
      <c r="Q47" s="225"/>
      <c r="R47" s="225"/>
      <c r="S47" s="225"/>
      <c r="T47" s="225"/>
      <c r="U47" s="225"/>
      <c r="V47" s="223"/>
    </row>
    <row r="48" spans="1:22" s="224" customFormat="1" hidden="1">
      <c r="A48" s="244">
        <v>41844</v>
      </c>
      <c r="B48" s="281" t="s">
        <v>178</v>
      </c>
      <c r="C48" s="273"/>
      <c r="D48" s="260" t="s">
        <v>177</v>
      </c>
      <c r="E48" s="376"/>
      <c r="F48" s="324" t="s">
        <v>86</v>
      </c>
      <c r="G48" s="540" t="e">
        <f>#REF!</f>
        <v>#REF!</v>
      </c>
      <c r="H48" s="355">
        <v>200</v>
      </c>
      <c r="I48" s="255" t="s">
        <v>53</v>
      </c>
      <c r="J48" s="367">
        <v>0</v>
      </c>
      <c r="K48" s="464">
        <f t="shared" si="1"/>
        <v>302.97000000000008</v>
      </c>
      <c r="L48" s="408" t="s">
        <v>49</v>
      </c>
      <c r="M48" s="225"/>
      <c r="N48" s="225"/>
      <c r="O48" s="225"/>
      <c r="P48" s="225"/>
      <c r="Q48" s="225"/>
      <c r="R48" s="225"/>
      <c r="S48" s="225"/>
      <c r="T48" s="225"/>
      <c r="U48" s="225"/>
      <c r="V48" s="223"/>
    </row>
    <row r="49" spans="1:22" s="224" customFormat="1" hidden="1">
      <c r="A49" s="244">
        <v>41845</v>
      </c>
      <c r="B49" s="281"/>
      <c r="C49" s="273"/>
      <c r="D49" s="260" t="s">
        <v>191</v>
      </c>
      <c r="E49" s="376" t="s">
        <v>86</v>
      </c>
      <c r="F49" s="324" t="s">
        <v>86</v>
      </c>
      <c r="G49" s="540" t="e">
        <f>#REF!</f>
        <v>#REF!</v>
      </c>
      <c r="H49" s="355">
        <v>0</v>
      </c>
      <c r="I49" s="255" t="s">
        <v>49</v>
      </c>
      <c r="J49" s="367">
        <v>73.180000000000007</v>
      </c>
      <c r="K49" s="464">
        <f t="shared" si="1"/>
        <v>376.15000000000009</v>
      </c>
      <c r="L49" s="408" t="s">
        <v>49</v>
      </c>
      <c r="M49" s="225"/>
      <c r="N49" s="225"/>
      <c r="O49" s="225"/>
      <c r="P49" s="225"/>
      <c r="Q49" s="225"/>
      <c r="R49" s="225"/>
      <c r="S49" s="225"/>
      <c r="T49" s="225"/>
      <c r="U49" s="225"/>
      <c r="V49" s="223"/>
    </row>
    <row r="50" spans="1:22" s="224" customFormat="1" hidden="1">
      <c r="A50" s="244">
        <v>41845</v>
      </c>
      <c r="B50" s="281"/>
      <c r="C50" s="273"/>
      <c r="D50" s="260" t="s">
        <v>187</v>
      </c>
      <c r="E50" s="376" t="s">
        <v>85</v>
      </c>
      <c r="F50" s="324" t="s">
        <v>86</v>
      </c>
      <c r="G50" s="540" t="e">
        <f>#REF!</f>
        <v>#REF!</v>
      </c>
      <c r="H50" s="355">
        <v>100</v>
      </c>
      <c r="I50" s="255" t="s">
        <v>53</v>
      </c>
      <c r="J50" s="367">
        <v>0</v>
      </c>
      <c r="K50" s="464">
        <f t="shared" si="1"/>
        <v>276.15000000000009</v>
      </c>
      <c r="L50" s="408" t="s">
        <v>49</v>
      </c>
      <c r="M50" s="225"/>
      <c r="N50" s="225"/>
      <c r="O50" s="225"/>
      <c r="P50" s="225"/>
      <c r="Q50" s="225"/>
      <c r="R50" s="225"/>
      <c r="S50" s="225"/>
      <c r="T50" s="225"/>
      <c r="U50" s="225"/>
      <c r="V50" s="223"/>
    </row>
    <row r="51" spans="1:22" s="225" customFormat="1" hidden="1">
      <c r="A51" s="410">
        <v>41845</v>
      </c>
      <c r="B51" s="429"/>
      <c r="C51" s="430" t="s">
        <v>86</v>
      </c>
      <c r="D51" s="411" t="s">
        <v>189</v>
      </c>
      <c r="E51" s="412">
        <f>ROUND((B54*H51)/100,2)</f>
        <v>16.09</v>
      </c>
      <c r="F51" s="413"/>
      <c r="G51" s="543" t="e">
        <f>#REF!</f>
        <v>#REF!</v>
      </c>
      <c r="H51" s="414">
        <v>16.09</v>
      </c>
      <c r="I51" s="415" t="s">
        <v>49</v>
      </c>
      <c r="J51" s="416">
        <v>0</v>
      </c>
      <c r="K51" s="464">
        <f t="shared" si="1"/>
        <v>260.06000000000012</v>
      </c>
      <c r="L51" s="408" t="s">
        <v>49</v>
      </c>
    </row>
    <row r="52" spans="1:22" s="225" customFormat="1" hidden="1">
      <c r="A52" s="417">
        <f>A51</f>
        <v>41845</v>
      </c>
      <c r="B52" s="418">
        <v>5</v>
      </c>
      <c r="C52" s="419" t="str">
        <f>C51</f>
        <v xml:space="preserve"> </v>
      </c>
      <c r="D52" s="420" t="s">
        <v>89</v>
      </c>
      <c r="E52" s="421">
        <v>2315</v>
      </c>
      <c r="F52" s="422">
        <v>0.05</v>
      </c>
      <c r="G52" s="652" t="e">
        <f>#REF!</f>
        <v>#REF!</v>
      </c>
      <c r="H52" s="414">
        <f>ROUND((E51-H53)*B52/105,2)</f>
        <v>0.7</v>
      </c>
      <c r="I52" s="423" t="str">
        <f>I51</f>
        <v>x</v>
      </c>
      <c r="J52" s="424">
        <v>0</v>
      </c>
      <c r="K52" s="464">
        <f t="shared" si="1"/>
        <v>259.36000000000013</v>
      </c>
      <c r="L52" s="408" t="s">
        <v>49</v>
      </c>
    </row>
    <row r="53" spans="1:22" s="225" customFormat="1" hidden="1">
      <c r="A53" s="417">
        <f>A51</f>
        <v>41845</v>
      </c>
      <c r="B53" s="418">
        <v>9.5</v>
      </c>
      <c r="C53" s="419" t="str">
        <f>C51</f>
        <v xml:space="preserve"> </v>
      </c>
      <c r="D53" s="420" t="s">
        <v>90</v>
      </c>
      <c r="E53" s="421">
        <v>2345</v>
      </c>
      <c r="F53" s="425">
        <v>9.5000000000000001E-2</v>
      </c>
      <c r="G53" s="544" t="e">
        <f>#REF!</f>
        <v>#REF!</v>
      </c>
      <c r="H53" s="414">
        <f>ROUND((E51*B53)/109.5,2)</f>
        <v>1.4</v>
      </c>
      <c r="I53" s="423" t="str">
        <f>I51</f>
        <v>x</v>
      </c>
      <c r="J53" s="424">
        <v>0</v>
      </c>
      <c r="K53" s="464">
        <f t="shared" si="1"/>
        <v>257.96000000000015</v>
      </c>
      <c r="L53" s="408" t="s">
        <v>49</v>
      </c>
    </row>
    <row r="54" spans="1:22" s="225" customFormat="1" hidden="1">
      <c r="A54" s="417">
        <f>A51</f>
        <v>41845</v>
      </c>
      <c r="B54" s="418">
        <v>100</v>
      </c>
      <c r="C54" s="419" t="str">
        <f>C51</f>
        <v xml:space="preserve"> </v>
      </c>
      <c r="D54" s="420" t="s">
        <v>188</v>
      </c>
      <c r="E54" s="421">
        <v>5700</v>
      </c>
      <c r="F54" s="422">
        <v>1</v>
      </c>
      <c r="G54" s="652" t="e">
        <f>#REF!</f>
        <v>#REF!</v>
      </c>
      <c r="H54" s="414">
        <f>ROUND(E51-H52-H53,2)</f>
        <v>13.99</v>
      </c>
      <c r="I54" s="423" t="str">
        <f>I51</f>
        <v>x</v>
      </c>
      <c r="J54" s="424">
        <v>0</v>
      </c>
      <c r="K54" s="464">
        <f t="shared" si="1"/>
        <v>243.97000000000014</v>
      </c>
      <c r="L54" s="408" t="s">
        <v>49</v>
      </c>
    </row>
    <row r="55" spans="1:22" s="225" customFormat="1" hidden="1">
      <c r="A55" s="326">
        <v>41845</v>
      </c>
      <c r="B55" s="281"/>
      <c r="C55" s="273"/>
      <c r="D55" s="327" t="s">
        <v>108</v>
      </c>
      <c r="E55" s="388"/>
      <c r="F55" s="329"/>
      <c r="G55" s="545" t="e">
        <f>#REF!</f>
        <v>#REF!</v>
      </c>
      <c r="H55" s="357">
        <v>3.15</v>
      </c>
      <c r="I55" s="328" t="s">
        <v>49</v>
      </c>
      <c r="J55" s="342"/>
      <c r="K55" s="464">
        <f t="shared" si="1"/>
        <v>240.82000000000014</v>
      </c>
      <c r="L55" s="408" t="s">
        <v>49</v>
      </c>
    </row>
    <row r="56" spans="1:22" s="225" customFormat="1" hidden="1">
      <c r="A56" s="326">
        <v>41847</v>
      </c>
      <c r="B56" s="281" t="s">
        <v>193</v>
      </c>
      <c r="C56" s="273"/>
      <c r="D56" s="327" t="s">
        <v>192</v>
      </c>
      <c r="E56" s="388"/>
      <c r="F56" s="329"/>
      <c r="G56" s="545" t="e">
        <f>#REF!</f>
        <v>#REF!</v>
      </c>
      <c r="H56" s="357">
        <v>20</v>
      </c>
      <c r="I56" s="328" t="s">
        <v>49</v>
      </c>
      <c r="J56" s="342"/>
      <c r="K56" s="464">
        <f t="shared" si="1"/>
        <v>220.82000000000014</v>
      </c>
      <c r="L56" s="408" t="s">
        <v>49</v>
      </c>
    </row>
    <row r="57" spans="1:22" s="225" customFormat="1" hidden="1">
      <c r="A57" s="326">
        <v>41847</v>
      </c>
      <c r="B57" s="281" t="s">
        <v>86</v>
      </c>
      <c r="C57" s="273"/>
      <c r="D57" s="327" t="s">
        <v>196</v>
      </c>
      <c r="E57" s="388"/>
      <c r="F57" s="329"/>
      <c r="G57" s="545" t="e">
        <f>#REF!</f>
        <v>#REF!</v>
      </c>
      <c r="H57" s="357">
        <v>120</v>
      </c>
      <c r="I57" s="328" t="s">
        <v>49</v>
      </c>
      <c r="J57" s="342"/>
      <c r="K57" s="464">
        <f t="shared" si="1"/>
        <v>100.82000000000014</v>
      </c>
      <c r="L57" s="407" t="s">
        <v>49</v>
      </c>
    </row>
    <row r="58" spans="1:22" s="225" customFormat="1" hidden="1">
      <c r="A58" s="326">
        <v>41849</v>
      </c>
      <c r="B58" s="369"/>
      <c r="C58" s="273"/>
      <c r="D58" s="327" t="s">
        <v>113</v>
      </c>
      <c r="E58" s="388">
        <v>5901</v>
      </c>
      <c r="F58" s="329"/>
      <c r="G58" s="545" t="e">
        <f>#REF!</f>
        <v>#REF!</v>
      </c>
      <c r="H58" s="357">
        <v>2.4</v>
      </c>
      <c r="I58" s="328" t="s">
        <v>49</v>
      </c>
      <c r="J58" s="342"/>
      <c r="K58" s="464">
        <f t="shared" si="1"/>
        <v>98.42000000000013</v>
      </c>
      <c r="L58" s="407" t="s">
        <v>49</v>
      </c>
    </row>
    <row r="59" spans="1:22" s="225" customFormat="1" hidden="1">
      <c r="A59" s="326">
        <v>41851</v>
      </c>
      <c r="B59" s="369"/>
      <c r="C59" s="273"/>
      <c r="D59" s="327" t="s">
        <v>108</v>
      </c>
      <c r="E59" s="388">
        <v>3015</v>
      </c>
      <c r="F59" s="329"/>
      <c r="G59" s="545" t="e">
        <f>#REF!</f>
        <v>#REF!</v>
      </c>
      <c r="H59" s="357">
        <v>8.09</v>
      </c>
      <c r="I59" s="328" t="s">
        <v>49</v>
      </c>
      <c r="J59" s="342">
        <v>0</v>
      </c>
      <c r="K59" s="464">
        <f t="shared" si="1"/>
        <v>90.330000000000126</v>
      </c>
      <c r="L59" s="407" t="s">
        <v>49</v>
      </c>
    </row>
    <row r="60" spans="1:22" s="225" customFormat="1" hidden="1">
      <c r="A60" s="326">
        <v>41851</v>
      </c>
      <c r="B60" s="369" t="s">
        <v>86</v>
      </c>
      <c r="C60" s="273" t="s">
        <v>86</v>
      </c>
      <c r="D60" s="327" t="s">
        <v>108</v>
      </c>
      <c r="E60" s="388">
        <v>3015</v>
      </c>
      <c r="F60" s="329"/>
      <c r="G60" s="545" t="e">
        <f>#REF!</f>
        <v>#REF!</v>
      </c>
      <c r="H60" s="357">
        <v>7</v>
      </c>
      <c r="I60" s="328" t="s">
        <v>49</v>
      </c>
      <c r="J60" s="342">
        <v>0</v>
      </c>
      <c r="K60" s="464">
        <f t="shared" si="1"/>
        <v>83.330000000000126</v>
      </c>
      <c r="L60" s="407" t="s">
        <v>49</v>
      </c>
    </row>
    <row r="61" spans="1:22" s="225" customFormat="1" hidden="1">
      <c r="A61" s="326">
        <v>41851</v>
      </c>
      <c r="B61" s="369"/>
      <c r="C61" s="273"/>
      <c r="D61" s="327" t="s">
        <v>108</v>
      </c>
      <c r="E61" s="388">
        <v>3015</v>
      </c>
      <c r="F61" s="329"/>
      <c r="G61" s="545" t="e">
        <f>#REF!</f>
        <v>#REF!</v>
      </c>
      <c r="H61" s="357">
        <v>1.1499999999999999</v>
      </c>
      <c r="I61" s="328" t="s">
        <v>49</v>
      </c>
      <c r="J61" s="342">
        <v>0</v>
      </c>
      <c r="K61" s="464">
        <f t="shared" si="1"/>
        <v>82.180000000000121</v>
      </c>
      <c r="L61" s="407" t="s">
        <v>49</v>
      </c>
    </row>
    <row r="62" spans="1:22" s="225" customFormat="1" hidden="1">
      <c r="A62" s="330">
        <v>41851</v>
      </c>
      <c r="B62" s="369"/>
      <c r="C62" s="273"/>
      <c r="D62" s="331" t="s">
        <v>108</v>
      </c>
      <c r="E62" s="389">
        <v>3015</v>
      </c>
      <c r="F62" s="329"/>
      <c r="G62" s="545" t="e">
        <f>#REF!</f>
        <v>#REF!</v>
      </c>
      <c r="H62" s="357">
        <v>8.2799999999999994</v>
      </c>
      <c r="I62" s="332" t="s">
        <v>49</v>
      </c>
      <c r="J62" s="342">
        <v>0</v>
      </c>
      <c r="K62" s="464">
        <f t="shared" si="1"/>
        <v>73.900000000000119</v>
      </c>
      <c r="L62" s="407" t="s">
        <v>49</v>
      </c>
    </row>
    <row r="63" spans="1:22" s="225" customFormat="1" hidden="1">
      <c r="A63" s="326">
        <v>41851</v>
      </c>
      <c r="B63" s="281" t="s">
        <v>204</v>
      </c>
      <c r="C63" s="344"/>
      <c r="D63" s="327" t="s">
        <v>205</v>
      </c>
      <c r="E63" s="390"/>
      <c r="F63" s="343"/>
      <c r="G63" s="557" t="e">
        <f>#REF!</f>
        <v>#REF!</v>
      </c>
      <c r="H63" s="357">
        <v>0</v>
      </c>
      <c r="I63" s="328" t="s">
        <v>86</v>
      </c>
      <c r="J63" s="342">
        <v>0</v>
      </c>
      <c r="K63" s="464">
        <f t="shared" si="1"/>
        <v>73.900000000000119</v>
      </c>
      <c r="L63" s="407"/>
    </row>
    <row r="64" spans="1:22" s="225" customFormat="1" hidden="1">
      <c r="A64" s="370">
        <v>41851</v>
      </c>
      <c r="B64" s="371"/>
      <c r="C64" s="372"/>
      <c r="D64" s="373" t="s">
        <v>208</v>
      </c>
      <c r="E64" s="391"/>
      <c r="F64" s="392"/>
      <c r="G64" s="558" t="e">
        <f>#REF!</f>
        <v>#REF!</v>
      </c>
      <c r="H64" s="374">
        <v>0</v>
      </c>
      <c r="I64" s="328" t="s">
        <v>49</v>
      </c>
      <c r="J64" s="375">
        <v>16.09</v>
      </c>
      <c r="K64" s="464">
        <f t="shared" si="1"/>
        <v>89.990000000000123</v>
      </c>
      <c r="L64" s="407"/>
    </row>
    <row r="65" spans="1:12" s="225" customFormat="1" hidden="1">
      <c r="A65" s="370">
        <v>41851</v>
      </c>
      <c r="B65" s="371"/>
      <c r="C65" s="372"/>
      <c r="D65" s="373" t="s">
        <v>61</v>
      </c>
      <c r="E65" s="391"/>
      <c r="F65" s="392"/>
      <c r="G65" s="558" t="e">
        <f>#REF!</f>
        <v>#REF!</v>
      </c>
      <c r="H65" s="374"/>
      <c r="I65" s="328" t="s">
        <v>49</v>
      </c>
      <c r="J65" s="375">
        <v>0.19</v>
      </c>
      <c r="K65" s="464">
        <f t="shared" si="1"/>
        <v>90.180000000000121</v>
      </c>
      <c r="L65" s="407"/>
    </row>
    <row r="66" spans="1:12" s="225" customFormat="1" ht="42" hidden="1" customHeight="1">
      <c r="A66" s="491">
        <f>A64</f>
        <v>41851</v>
      </c>
      <c r="B66" s="492"/>
      <c r="C66" s="493"/>
      <c r="D66" s="494" t="s">
        <v>130</v>
      </c>
      <c r="E66" s="495"/>
      <c r="F66" s="496"/>
      <c r="G66" s="496" t="e">
        <f>#REF!</f>
        <v>#REF!</v>
      </c>
      <c r="H66" s="497">
        <f>SUMIF(CELI!$E:$E,"C",CELI!F:F)</f>
        <v>0</v>
      </c>
      <c r="I66" s="498" t="s">
        <v>83</v>
      </c>
      <c r="J66" s="499">
        <f>SUMIF(CELI!$E:$E,"C",CELI!D:D)</f>
        <v>0</v>
      </c>
      <c r="K66" s="464">
        <f t="shared" si="1"/>
        <v>90.180000000000121</v>
      </c>
      <c r="L66" s="407"/>
    </row>
    <row r="67" spans="1:12" s="225" customFormat="1">
      <c r="A67" s="479">
        <v>41852</v>
      </c>
      <c r="B67" s="474"/>
      <c r="C67" s="475"/>
      <c r="D67" s="476" t="s">
        <v>83</v>
      </c>
      <c r="E67" s="490"/>
      <c r="F67" s="477"/>
      <c r="G67" s="636" t="e">
        <f>#REF!</f>
        <v>#REF!</v>
      </c>
      <c r="H67" s="555">
        <v>0</v>
      </c>
      <c r="I67" s="478" t="s">
        <v>49</v>
      </c>
      <c r="J67" s="480">
        <v>1583</v>
      </c>
      <c r="K67" s="464">
        <f t="shared" si="1"/>
        <v>1673.18</v>
      </c>
      <c r="L67" s="407" t="s">
        <v>49</v>
      </c>
    </row>
    <row r="68" spans="1:12" s="225" customFormat="1">
      <c r="A68" s="481">
        <v>41852</v>
      </c>
      <c r="B68" s="471"/>
      <c r="C68" s="472"/>
      <c r="D68" s="473" t="s">
        <v>232</v>
      </c>
      <c r="E68" s="549">
        <v>5635</v>
      </c>
      <c r="F68" s="482" t="s">
        <v>86</v>
      </c>
      <c r="G68" s="637" t="e">
        <f>#REF!</f>
        <v>#REF!</v>
      </c>
      <c r="H68" s="556">
        <v>17.079999999999998</v>
      </c>
      <c r="I68" s="484" t="s">
        <v>49</v>
      </c>
      <c r="J68" s="483">
        <v>0</v>
      </c>
      <c r="K68" s="464">
        <f t="shared" si="1"/>
        <v>1656.1000000000001</v>
      </c>
      <c r="L68" s="407" t="s">
        <v>49</v>
      </c>
    </row>
    <row r="69" spans="1:12" s="225" customFormat="1">
      <c r="A69" s="479">
        <v>41852</v>
      </c>
      <c r="B69" s="474"/>
      <c r="C69" s="475"/>
      <c r="D69" s="476" t="s">
        <v>233</v>
      </c>
      <c r="E69" s="490"/>
      <c r="F69" s="477"/>
      <c r="G69" s="636" t="e">
        <f>#REF!</f>
        <v>#REF!</v>
      </c>
      <c r="H69" s="555">
        <v>10</v>
      </c>
      <c r="I69" s="478" t="s">
        <v>54</v>
      </c>
      <c r="J69" s="480">
        <v>0</v>
      </c>
      <c r="K69" s="464">
        <f t="shared" ref="K69:K70" si="2">IF(AND(ISBLANK(H69),ISBLANK(J69)),"",K68-H69+J69)</f>
        <v>1646.1000000000001</v>
      </c>
      <c r="L69" s="407" t="s">
        <v>49</v>
      </c>
    </row>
    <row r="70" spans="1:12" s="225" customFormat="1">
      <c r="A70" s="461">
        <v>41857</v>
      </c>
      <c r="B70" s="471"/>
      <c r="C70" s="472"/>
      <c r="D70" s="473" t="s">
        <v>234</v>
      </c>
      <c r="E70" s="549">
        <v>5901</v>
      </c>
      <c r="F70" s="482"/>
      <c r="G70" s="637" t="e">
        <f>#REF!</f>
        <v>#REF!</v>
      </c>
      <c r="H70" s="556">
        <v>2.2400000000000002</v>
      </c>
      <c r="I70" s="484" t="s">
        <v>49</v>
      </c>
      <c r="J70" s="483">
        <v>0</v>
      </c>
      <c r="K70" s="464">
        <f t="shared" si="2"/>
        <v>1643.8600000000001</v>
      </c>
      <c r="L70" s="407" t="s">
        <v>49</v>
      </c>
    </row>
    <row r="71" spans="1:12" s="225" customFormat="1">
      <c r="A71" s="326"/>
      <c r="B71" s="281"/>
      <c r="C71" s="273"/>
      <c r="D71" s="327"/>
      <c r="E71" s="389"/>
      <c r="F71" s="329"/>
      <c r="G71" s="557" t="e">
        <f>#REF!</f>
        <v>#REF!</v>
      </c>
      <c r="H71" s="557"/>
      <c r="I71" s="328"/>
      <c r="J71" s="342"/>
      <c r="K71" s="464"/>
      <c r="L71" s="407"/>
    </row>
    <row r="72" spans="1:12" s="225" customFormat="1">
      <c r="A72" s="326"/>
      <c r="B72" s="281"/>
      <c r="C72" s="273"/>
      <c r="D72" s="327"/>
      <c r="E72" s="389"/>
      <c r="F72" s="329"/>
      <c r="G72" s="557" t="e">
        <f>#REF!</f>
        <v>#REF!</v>
      </c>
      <c r="H72" s="557"/>
      <c r="I72" s="328"/>
      <c r="J72" s="342"/>
      <c r="K72" s="464"/>
      <c r="L72" s="407"/>
    </row>
    <row r="73" spans="1:12" s="225" customFormat="1">
      <c r="A73" s="326"/>
      <c r="B73" s="281"/>
      <c r="C73" s="273"/>
      <c r="D73" s="327"/>
      <c r="E73" s="389"/>
      <c r="F73" s="329"/>
      <c r="G73" s="557" t="e">
        <f>#REF!</f>
        <v>#REF!</v>
      </c>
      <c r="H73" s="557"/>
      <c r="I73" s="328"/>
      <c r="J73" s="342"/>
      <c r="K73" s="464"/>
      <c r="L73" s="407"/>
    </row>
    <row r="74" spans="1:12" s="225" customFormat="1">
      <c r="A74" s="653"/>
      <c r="B74" s="654"/>
      <c r="C74" s="655"/>
      <c r="D74" s="656"/>
      <c r="E74" s="657"/>
      <c r="F74" s="658"/>
      <c r="G74" s="659" t="e">
        <f>#REF!</f>
        <v>#REF!</v>
      </c>
      <c r="H74" s="659"/>
      <c r="I74" s="506"/>
      <c r="J74" s="660"/>
      <c r="K74" s="464"/>
      <c r="L74" s="407"/>
    </row>
    <row r="75" spans="1:12" s="225" customFormat="1">
      <c r="A75" s="666">
        <v>41852</v>
      </c>
      <c r="B75" s="427"/>
      <c r="C75" s="426"/>
      <c r="D75" s="667" t="s">
        <v>83</v>
      </c>
      <c r="E75" s="668">
        <f>ROUND((B78*H75)/100,2)</f>
        <v>0</v>
      </c>
      <c r="F75" s="669"/>
      <c r="G75" s="670" t="e">
        <f>#REF!</f>
        <v>#REF!</v>
      </c>
      <c r="H75" s="671">
        <v>0</v>
      </c>
      <c r="I75" s="672"/>
      <c r="J75" s="671">
        <v>0</v>
      </c>
      <c r="K75" s="464"/>
      <c r="L75" s="407"/>
    </row>
    <row r="76" spans="1:12" s="225" customFormat="1">
      <c r="A76" s="678">
        <f>A75</f>
        <v>41852</v>
      </c>
      <c r="B76" s="673">
        <v>5</v>
      </c>
      <c r="C76" s="426"/>
      <c r="D76" s="667" t="s">
        <v>89</v>
      </c>
      <c r="E76" s="674">
        <v>2315</v>
      </c>
      <c r="F76" s="675">
        <v>0.05</v>
      </c>
      <c r="G76" s="670" t="e">
        <f>#REF!</f>
        <v>#REF!</v>
      </c>
      <c r="H76" s="676">
        <v>0</v>
      </c>
      <c r="I76" s="672"/>
      <c r="J76" s="670">
        <v>0</v>
      </c>
      <c r="K76" s="464"/>
      <c r="L76" s="407"/>
    </row>
    <row r="77" spans="1:12" s="225" customFormat="1">
      <c r="A77" s="678">
        <f>A75</f>
        <v>41852</v>
      </c>
      <c r="B77" s="673">
        <v>9.5</v>
      </c>
      <c r="C77" s="426"/>
      <c r="D77" s="667" t="s">
        <v>90</v>
      </c>
      <c r="E77" s="674">
        <v>2345</v>
      </c>
      <c r="F77" s="677">
        <v>9.5000000000000001E-2</v>
      </c>
      <c r="G77" s="670" t="e">
        <f>#REF!</f>
        <v>#REF!</v>
      </c>
      <c r="H77" s="676">
        <v>0</v>
      </c>
      <c r="I77" s="672"/>
      <c r="J77" s="670">
        <v>0</v>
      </c>
      <c r="K77" s="464"/>
      <c r="L77" s="407" t="s">
        <v>86</v>
      </c>
    </row>
    <row r="78" spans="1:12" s="225" customFormat="1">
      <c r="A78" s="678">
        <f>A75</f>
        <v>41852</v>
      </c>
      <c r="B78" s="673">
        <v>100</v>
      </c>
      <c r="C78" s="426"/>
      <c r="D78" s="667" t="s">
        <v>235</v>
      </c>
      <c r="E78" s="674">
        <v>5700</v>
      </c>
      <c r="F78" s="675">
        <v>1</v>
      </c>
      <c r="G78" s="670" t="e">
        <f>#REF!</f>
        <v>#REF!</v>
      </c>
      <c r="H78" s="676">
        <v>0</v>
      </c>
      <c r="I78" s="672"/>
      <c r="J78" s="670">
        <v>0</v>
      </c>
      <c r="K78" s="464"/>
      <c r="L78" s="407"/>
    </row>
    <row r="79" spans="1:12" s="225" customFormat="1">
      <c r="A79" s="370"/>
      <c r="B79" s="661"/>
      <c r="C79" s="662"/>
      <c r="D79" s="373"/>
      <c r="E79" s="663"/>
      <c r="F79" s="664"/>
      <c r="G79" s="558" t="e">
        <f>#REF!</f>
        <v>#REF!</v>
      </c>
      <c r="H79" s="558"/>
      <c r="I79" s="665"/>
      <c r="J79" s="375"/>
      <c r="K79" s="464"/>
      <c r="L79" s="407"/>
    </row>
    <row r="80" spans="1:12" s="225" customFormat="1">
      <c r="A80" s="326"/>
      <c r="B80" s="369"/>
      <c r="C80" s="273"/>
      <c r="D80" s="327"/>
      <c r="E80" s="389"/>
      <c r="F80" s="329"/>
      <c r="G80" s="557" t="e">
        <f>#REF!</f>
        <v>#REF!</v>
      </c>
      <c r="H80" s="557"/>
      <c r="I80" s="328"/>
      <c r="J80" s="342"/>
      <c r="K80" s="464"/>
      <c r="L80" s="407"/>
    </row>
    <row r="81" spans="1:21" s="225" customFormat="1">
      <c r="A81" s="326"/>
      <c r="B81" s="369"/>
      <c r="C81" s="273"/>
      <c r="D81" s="327"/>
      <c r="E81" s="389"/>
      <c r="F81" s="329"/>
      <c r="G81" s="557" t="e">
        <f>#REF!</f>
        <v>#REF!</v>
      </c>
      <c r="H81" s="557"/>
      <c r="I81" s="328"/>
      <c r="J81" s="342"/>
      <c r="K81" s="464"/>
      <c r="L81" s="407"/>
    </row>
    <row r="82" spans="1:21" s="225" customFormat="1">
      <c r="A82" s="326"/>
      <c r="B82" s="369"/>
      <c r="C82" s="273"/>
      <c r="D82" s="327"/>
      <c r="E82" s="389"/>
      <c r="F82" s="329"/>
      <c r="G82" s="557" t="e">
        <f>#REF!</f>
        <v>#REF!</v>
      </c>
      <c r="H82" s="557"/>
      <c r="I82" s="328"/>
      <c r="J82" s="342"/>
      <c r="K82" s="464"/>
      <c r="L82" s="407"/>
    </row>
    <row r="83" spans="1:21" s="225" customFormat="1">
      <c r="A83" s="330"/>
      <c r="B83" s="369"/>
      <c r="C83" s="273"/>
      <c r="D83" s="331"/>
      <c r="E83" s="389"/>
      <c r="F83" s="329"/>
      <c r="G83" s="557" t="e">
        <f>#REF!</f>
        <v>#REF!</v>
      </c>
      <c r="H83" s="557"/>
      <c r="I83" s="332"/>
      <c r="J83" s="342"/>
      <c r="K83" s="464"/>
      <c r="L83" s="407"/>
    </row>
    <row r="84" spans="1:21" s="225" customFormat="1">
      <c r="A84" s="326"/>
      <c r="B84" s="281"/>
      <c r="C84" s="344"/>
      <c r="D84" s="327"/>
      <c r="E84" s="390"/>
      <c r="F84" s="343"/>
      <c r="G84" s="557" t="e">
        <f>#REF!</f>
        <v>#REF!</v>
      </c>
      <c r="H84" s="557"/>
      <c r="I84" s="328"/>
      <c r="J84" s="342"/>
      <c r="K84" s="464"/>
      <c r="L84" s="407"/>
    </row>
    <row r="85" spans="1:21" s="225" customFormat="1">
      <c r="A85" s="370"/>
      <c r="B85" s="371"/>
      <c r="C85" s="372"/>
      <c r="D85" s="373"/>
      <c r="E85" s="391"/>
      <c r="F85" s="392"/>
      <c r="G85" s="558" t="e">
        <f>#REF!</f>
        <v>#REF!</v>
      </c>
      <c r="H85" s="558"/>
      <c r="I85" s="328"/>
      <c r="J85" s="375"/>
      <c r="K85" s="464"/>
      <c r="L85" s="407"/>
    </row>
    <row r="86" spans="1:21" s="225" customFormat="1">
      <c r="A86" s="500"/>
      <c r="B86" s="501"/>
      <c r="C86" s="502"/>
      <c r="D86" s="503"/>
      <c r="E86" s="504"/>
      <c r="F86" s="505"/>
      <c r="G86" s="559" t="e">
        <f>#REF!</f>
        <v>#REF!</v>
      </c>
      <c r="H86" s="559"/>
      <c r="I86" s="506"/>
      <c r="J86" s="507"/>
      <c r="K86" s="465"/>
      <c r="L86" s="407"/>
    </row>
    <row r="87" spans="1:21" ht="21">
      <c r="A87" s="628" t="s">
        <v>97</v>
      </c>
      <c r="B87" s="629"/>
      <c r="C87" s="630"/>
      <c r="D87" s="631"/>
      <c r="E87" s="632"/>
      <c r="F87" s="546"/>
      <c r="G87" s="638"/>
      <c r="H87" s="633">
        <f>SUBTOTAL(109,[Débit (-)])</f>
        <v>29.32</v>
      </c>
      <c r="I87" s="634"/>
      <c r="J87" s="358">
        <f>SUBTOTAL(109,[Crédit (+)])</f>
        <v>1583</v>
      </c>
      <c r="K87" s="635"/>
      <c r="L87" s="406"/>
    </row>
    <row r="88" spans="1:21">
      <c r="A88" s="469" t="s">
        <v>86</v>
      </c>
      <c r="B88" s="470" t="s">
        <v>86</v>
      </c>
      <c r="C88" s="225"/>
      <c r="D88" s="225"/>
      <c r="E88" s="550"/>
      <c r="F88" s="225"/>
      <c r="G88" s="560"/>
      <c r="H88" s="560"/>
      <c r="I88" s="225"/>
      <c r="J88" s="225"/>
      <c r="K88" s="225"/>
      <c r="L88" s="211"/>
      <c r="M88" s="211"/>
      <c r="N88" s="211"/>
      <c r="O88" s="211"/>
      <c r="P88" s="211"/>
      <c r="Q88" s="211"/>
      <c r="R88" s="211"/>
      <c r="S88" s="211"/>
      <c r="T88" s="211"/>
      <c r="U88" s="211"/>
    </row>
    <row r="89" spans="1:21">
      <c r="A89" s="469"/>
      <c r="B89" s="470"/>
      <c r="C89" s="225"/>
      <c r="D89" s="225"/>
      <c r="E89" s="550"/>
      <c r="F89" s="225"/>
      <c r="G89" s="560"/>
      <c r="H89" s="560"/>
      <c r="I89" s="225"/>
      <c r="J89" s="225"/>
      <c r="K89" s="225"/>
      <c r="L89" s="211"/>
      <c r="M89" s="211"/>
      <c r="N89" s="211"/>
      <c r="O89" s="211"/>
      <c r="P89" s="211"/>
      <c r="Q89" s="211"/>
      <c r="R89" s="211"/>
      <c r="S89" s="211"/>
      <c r="T89" s="211"/>
      <c r="U89" s="211"/>
    </row>
    <row r="90" spans="1:21">
      <c r="A90" s="406"/>
      <c r="B90" s="225"/>
      <c r="C90" s="225"/>
      <c r="D90" s="225"/>
      <c r="E90" s="550"/>
      <c r="F90" s="225"/>
      <c r="G90" s="560"/>
      <c r="H90" s="560"/>
      <c r="I90" s="225"/>
      <c r="J90" s="225"/>
      <c r="K90" s="225"/>
      <c r="L90" s="211"/>
      <c r="M90" s="211"/>
      <c r="N90" s="211"/>
      <c r="O90" s="211"/>
      <c r="P90" s="211"/>
      <c r="Q90" s="211"/>
      <c r="R90" s="211"/>
      <c r="S90" s="211"/>
      <c r="T90" s="211"/>
      <c r="U90" s="211"/>
    </row>
    <row r="91" spans="1:21">
      <c r="A91" s="406"/>
      <c r="B91" s="225"/>
      <c r="C91" s="225"/>
      <c r="D91" s="225"/>
      <c r="E91" s="550"/>
      <c r="F91" s="225"/>
      <c r="G91" s="560"/>
      <c r="H91" s="560"/>
      <c r="I91" s="225"/>
      <c r="J91" s="225"/>
      <c r="K91" s="225"/>
      <c r="L91" s="211"/>
      <c r="M91" s="211"/>
      <c r="N91" s="211"/>
      <c r="O91" s="211"/>
      <c r="P91" s="211"/>
      <c r="Q91" s="211"/>
      <c r="R91" s="211"/>
      <c r="S91" s="211"/>
      <c r="T91" s="211"/>
      <c r="U91" s="211"/>
    </row>
    <row r="92" spans="1:21">
      <c r="A92" s="406"/>
      <c r="B92" s="225"/>
      <c r="C92" s="225"/>
      <c r="D92" s="225"/>
      <c r="E92" s="550"/>
      <c r="F92" s="225"/>
      <c r="G92" s="560"/>
      <c r="H92" s="560"/>
      <c r="I92" s="225"/>
      <c r="J92" s="225"/>
      <c r="K92" s="225"/>
      <c r="L92" s="211"/>
      <c r="M92" s="211"/>
      <c r="N92" s="211"/>
      <c r="O92" s="211"/>
      <c r="P92" s="211"/>
      <c r="Q92" s="211"/>
      <c r="R92" s="211"/>
      <c r="S92" s="211"/>
      <c r="T92" s="211"/>
      <c r="U92" s="211"/>
    </row>
    <row r="93" spans="1:21">
      <c r="A93" s="406"/>
      <c r="B93" s="225"/>
      <c r="C93" s="225"/>
      <c r="D93" s="225"/>
      <c r="E93" s="550"/>
      <c r="F93" s="225"/>
      <c r="G93" s="560"/>
      <c r="H93" s="560"/>
      <c r="I93" s="225"/>
      <c r="J93" s="225"/>
      <c r="K93" s="225"/>
      <c r="L93" s="211"/>
      <c r="M93" s="211"/>
      <c r="N93" s="211"/>
      <c r="O93" s="211"/>
      <c r="P93" s="211"/>
      <c r="Q93" s="211"/>
      <c r="R93" s="211"/>
      <c r="S93" s="211"/>
      <c r="T93" s="211"/>
      <c r="U93" s="211"/>
    </row>
    <row r="94" spans="1:21">
      <c r="A94" s="406"/>
      <c r="B94" s="225"/>
      <c r="C94" s="225"/>
      <c r="D94" s="225"/>
      <c r="E94" s="550"/>
      <c r="F94" s="225"/>
      <c r="G94" s="560"/>
      <c r="H94" s="560"/>
      <c r="I94" s="225"/>
      <c r="J94" s="225"/>
      <c r="K94" s="225"/>
      <c r="L94" s="211"/>
      <c r="M94" s="211"/>
      <c r="N94" s="211"/>
      <c r="O94" s="211"/>
      <c r="P94" s="211"/>
      <c r="Q94" s="211"/>
      <c r="R94" s="211"/>
      <c r="S94" s="211"/>
      <c r="T94" s="211"/>
      <c r="U94" s="211"/>
    </row>
    <row r="95" spans="1:21">
      <c r="A95" s="406"/>
      <c r="B95" s="225"/>
      <c r="C95" s="225"/>
      <c r="D95" s="225"/>
      <c r="E95" s="550"/>
      <c r="F95" s="225"/>
      <c r="G95" s="560"/>
      <c r="H95" s="560"/>
      <c r="I95" s="225"/>
      <c r="J95" s="225"/>
      <c r="K95" s="225"/>
      <c r="L95" s="211"/>
      <c r="M95" s="211"/>
      <c r="N95" s="211"/>
      <c r="O95" s="211"/>
      <c r="P95" s="211"/>
      <c r="Q95" s="211"/>
      <c r="R95" s="211"/>
      <c r="S95" s="211"/>
      <c r="T95" s="211"/>
      <c r="U95" s="211"/>
    </row>
    <row r="96" spans="1:21">
      <c r="A96" s="406"/>
      <c r="B96" s="225"/>
      <c r="C96" s="225"/>
      <c r="D96" s="225"/>
      <c r="E96" s="550"/>
      <c r="F96" s="225"/>
      <c r="G96" s="560"/>
      <c r="H96" s="560"/>
      <c r="I96" s="225"/>
      <c r="J96" s="225"/>
      <c r="K96" s="225"/>
      <c r="L96" s="211"/>
      <c r="M96" s="211"/>
      <c r="N96" s="211"/>
      <c r="O96" s="211"/>
      <c r="P96" s="211"/>
      <c r="Q96" s="211"/>
      <c r="R96" s="211"/>
      <c r="S96" s="211"/>
      <c r="T96" s="211"/>
      <c r="U96" s="211"/>
    </row>
    <row r="97" spans="1:21">
      <c r="A97" s="406"/>
      <c r="B97" s="225"/>
      <c r="C97" s="225"/>
      <c r="D97" s="225"/>
      <c r="E97" s="550"/>
      <c r="F97" s="225"/>
      <c r="G97" s="560"/>
      <c r="H97" s="560"/>
      <c r="I97" s="225"/>
      <c r="J97" s="225"/>
      <c r="K97" s="225"/>
      <c r="L97" s="211"/>
      <c r="M97" s="211"/>
      <c r="N97" s="211"/>
      <c r="O97" s="211"/>
      <c r="P97" s="211"/>
      <c r="Q97" s="211"/>
      <c r="R97" s="211"/>
      <c r="S97" s="211"/>
      <c r="T97" s="211"/>
      <c r="U97" s="211"/>
    </row>
    <row r="98" spans="1:21">
      <c r="A98" s="406"/>
      <c r="B98" s="225"/>
      <c r="C98" s="225"/>
      <c r="D98" s="225"/>
      <c r="E98" s="550"/>
      <c r="F98" s="225"/>
      <c r="G98" s="560"/>
      <c r="H98" s="560"/>
      <c r="I98" s="225"/>
      <c r="J98" s="225"/>
      <c r="K98" s="225"/>
      <c r="L98" s="211"/>
      <c r="M98" s="211"/>
      <c r="N98" s="211"/>
      <c r="O98" s="211"/>
      <c r="P98" s="211"/>
      <c r="Q98" s="211"/>
      <c r="R98" s="211"/>
      <c r="S98" s="211"/>
      <c r="T98" s="211"/>
      <c r="U98" s="211"/>
    </row>
    <row r="99" spans="1:21">
      <c r="A99" s="406"/>
      <c r="B99" s="225"/>
      <c r="C99" s="225"/>
      <c r="D99" s="225"/>
      <c r="E99" s="550"/>
      <c r="F99" s="225"/>
      <c r="G99" s="560"/>
      <c r="H99" s="560"/>
      <c r="I99" s="225"/>
      <c r="J99" s="225"/>
      <c r="K99" s="225"/>
      <c r="L99" s="211"/>
      <c r="M99" s="211"/>
      <c r="N99" s="211"/>
      <c r="O99" s="211"/>
      <c r="P99" s="211"/>
      <c r="Q99" s="211"/>
      <c r="R99" s="211"/>
      <c r="S99" s="211"/>
      <c r="T99" s="211"/>
      <c r="U99" s="211"/>
    </row>
    <row r="100" spans="1:21">
      <c r="A100" s="406" t="s">
        <v>86</v>
      </c>
      <c r="B100" s="225"/>
      <c r="C100" s="225"/>
      <c r="D100" s="225"/>
      <c r="E100" s="550"/>
      <c r="F100" s="225"/>
      <c r="G100" s="560"/>
      <c r="H100" s="560"/>
      <c r="I100" s="225"/>
      <c r="J100" s="225"/>
      <c r="K100" s="225"/>
      <c r="L100" s="211"/>
      <c r="M100" s="211"/>
      <c r="N100" s="211"/>
      <c r="O100" s="211"/>
      <c r="P100" s="211"/>
      <c r="Q100" s="211"/>
      <c r="R100" s="211"/>
      <c r="S100" s="211"/>
      <c r="T100" s="211"/>
      <c r="U100" s="211"/>
    </row>
    <row r="101" spans="1:21">
      <c r="A101" s="406"/>
      <c r="B101" s="225"/>
      <c r="C101" s="225"/>
      <c r="D101" s="225"/>
      <c r="E101" s="550"/>
      <c r="F101" s="225"/>
      <c r="G101" s="560"/>
      <c r="H101" s="560"/>
      <c r="I101" s="225"/>
      <c r="J101" s="225"/>
      <c r="K101" s="225"/>
      <c r="L101" s="211"/>
      <c r="M101" s="211"/>
      <c r="N101" s="211"/>
      <c r="O101" s="211"/>
      <c r="P101" s="211"/>
      <c r="Q101" s="211"/>
      <c r="R101" s="211"/>
      <c r="S101" s="211"/>
      <c r="T101" s="211"/>
      <c r="U101" s="211"/>
    </row>
    <row r="102" spans="1:21">
      <c r="A102" s="406"/>
      <c r="B102" s="225"/>
      <c r="C102" s="225"/>
      <c r="D102" s="225"/>
      <c r="E102" s="550"/>
      <c r="F102" s="225"/>
      <c r="G102" s="560"/>
      <c r="H102" s="560"/>
      <c r="I102" s="225"/>
      <c r="J102" s="225"/>
      <c r="K102" s="225"/>
      <c r="L102" s="211"/>
      <c r="M102" s="211"/>
      <c r="N102" s="211"/>
      <c r="O102" s="211"/>
      <c r="P102" s="211"/>
      <c r="Q102" s="211"/>
      <c r="R102" s="211"/>
      <c r="S102" s="211"/>
      <c r="T102" s="211"/>
      <c r="U102" s="211"/>
    </row>
    <row r="103" spans="1:21">
      <c r="A103" s="406"/>
      <c r="B103" s="225"/>
      <c r="C103" s="225"/>
      <c r="D103" s="225"/>
      <c r="E103" s="550"/>
      <c r="F103" s="225"/>
      <c r="G103" s="560"/>
      <c r="H103" s="560"/>
      <c r="I103" s="225"/>
      <c r="J103" s="225"/>
      <c r="K103" s="225"/>
      <c r="L103" s="211"/>
      <c r="M103" s="211"/>
      <c r="N103" s="211"/>
      <c r="O103" s="211"/>
      <c r="P103" s="211"/>
      <c r="Q103" s="211"/>
      <c r="R103" s="211"/>
      <c r="S103" s="211"/>
      <c r="T103" s="211"/>
      <c r="U103" s="211"/>
    </row>
    <row r="104" spans="1:21">
      <c r="A104" s="406"/>
      <c r="B104" s="225"/>
      <c r="C104" s="225"/>
      <c r="D104" s="225"/>
      <c r="E104" s="550"/>
      <c r="F104" s="225"/>
      <c r="G104" s="560"/>
      <c r="H104" s="560"/>
      <c r="I104" s="225"/>
      <c r="J104" s="225"/>
      <c r="K104" s="225"/>
      <c r="L104" s="211"/>
      <c r="M104" s="211"/>
      <c r="N104" s="211"/>
      <c r="O104" s="211"/>
      <c r="P104" s="211"/>
      <c r="Q104" s="211"/>
      <c r="R104" s="211"/>
      <c r="S104" s="211"/>
      <c r="T104" s="211"/>
      <c r="U104" s="211"/>
    </row>
    <row r="105" spans="1:21">
      <c r="A105" s="406"/>
      <c r="B105" s="225"/>
      <c r="C105" s="225"/>
      <c r="D105" s="225"/>
      <c r="E105" s="550"/>
      <c r="F105" s="225"/>
      <c r="G105" s="560"/>
      <c r="H105" s="560"/>
      <c r="I105" s="225"/>
      <c r="J105" s="225"/>
      <c r="K105" s="225"/>
      <c r="L105" s="211"/>
      <c r="M105" s="211"/>
      <c r="N105" s="211"/>
      <c r="O105" s="211"/>
      <c r="P105" s="211"/>
      <c r="Q105" s="211"/>
      <c r="R105" s="211"/>
      <c r="S105" s="211"/>
      <c r="T105" s="211"/>
      <c r="U105" s="211"/>
    </row>
    <row r="106" spans="1:21">
      <c r="A106" s="406"/>
      <c r="B106" s="225"/>
      <c r="C106" s="225"/>
      <c r="D106" s="225"/>
      <c r="E106" s="550"/>
      <c r="F106" s="225"/>
      <c r="G106" s="560"/>
      <c r="H106" s="560"/>
      <c r="I106" s="225"/>
      <c r="J106" s="225"/>
      <c r="K106" s="225"/>
      <c r="L106" s="211"/>
      <c r="M106" s="211"/>
      <c r="N106" s="211"/>
      <c r="O106" s="211"/>
      <c r="P106" s="211"/>
      <c r="Q106" s="211"/>
      <c r="R106" s="211"/>
      <c r="S106" s="211"/>
      <c r="T106" s="211"/>
      <c r="U106" s="211"/>
    </row>
    <row r="107" spans="1:21">
      <c r="A107" s="406"/>
      <c r="B107" s="225"/>
      <c r="C107" s="225"/>
      <c r="D107" s="225"/>
      <c r="E107" s="550"/>
      <c r="F107" s="225"/>
      <c r="G107" s="560"/>
      <c r="H107" s="560"/>
      <c r="I107" s="225"/>
      <c r="J107" s="225"/>
      <c r="K107" s="225"/>
      <c r="L107" s="211"/>
      <c r="M107" s="211"/>
      <c r="N107" s="211"/>
      <c r="O107" s="211"/>
      <c r="P107" s="211"/>
      <c r="Q107" s="211"/>
      <c r="R107" s="211"/>
      <c r="S107" s="211"/>
      <c r="T107" s="211"/>
      <c r="U107" s="211"/>
    </row>
    <row r="108" spans="1:21">
      <c r="A108" s="406"/>
      <c r="B108" s="225"/>
      <c r="C108" s="225"/>
      <c r="D108" s="225"/>
      <c r="E108" s="550"/>
      <c r="F108" s="225"/>
      <c r="G108" s="560"/>
      <c r="H108" s="560"/>
      <c r="I108" s="225"/>
      <c r="J108" s="225"/>
      <c r="K108" s="225"/>
      <c r="L108" s="211"/>
      <c r="M108" s="211"/>
      <c r="N108" s="211"/>
      <c r="O108" s="211"/>
      <c r="P108" s="211"/>
      <c r="Q108" s="211"/>
      <c r="R108" s="211"/>
      <c r="S108" s="211"/>
      <c r="T108" s="211"/>
      <c r="U108" s="211"/>
    </row>
    <row r="109" spans="1:21">
      <c r="A109" s="406"/>
      <c r="B109" s="225"/>
      <c r="C109" s="225"/>
      <c r="D109" s="225"/>
      <c r="E109" s="550"/>
      <c r="F109" s="225"/>
      <c r="G109" s="560"/>
      <c r="H109" s="560"/>
      <c r="I109" s="225"/>
      <c r="J109" s="225"/>
      <c r="K109" s="225"/>
      <c r="L109" s="211"/>
      <c r="M109" s="211"/>
      <c r="N109" s="211"/>
      <c r="O109" s="211"/>
      <c r="P109" s="211"/>
      <c r="Q109" s="211"/>
      <c r="R109" s="211"/>
      <c r="S109" s="211"/>
      <c r="T109" s="211"/>
      <c r="U109" s="211"/>
    </row>
    <row r="110" spans="1:21">
      <c r="A110" s="406"/>
      <c r="B110" s="225"/>
      <c r="C110" s="225"/>
      <c r="D110" s="225"/>
      <c r="E110" s="550"/>
      <c r="F110" s="225"/>
      <c r="G110" s="560"/>
      <c r="H110" s="560"/>
      <c r="I110" s="225"/>
      <c r="J110" s="225"/>
      <c r="K110" s="225"/>
      <c r="L110" s="211"/>
      <c r="M110" s="211"/>
      <c r="N110" s="211"/>
      <c r="O110" s="211"/>
      <c r="P110" s="211"/>
      <c r="Q110" s="211"/>
      <c r="R110" s="211"/>
      <c r="S110" s="211"/>
      <c r="T110" s="211"/>
      <c r="U110" s="211"/>
    </row>
    <row r="111" spans="1:21">
      <c r="A111" s="406"/>
      <c r="B111" s="225"/>
      <c r="C111" s="225"/>
      <c r="D111" s="225"/>
      <c r="E111" s="550"/>
      <c r="F111" s="225"/>
      <c r="G111" s="560"/>
      <c r="H111" s="560"/>
      <c r="I111" s="225"/>
      <c r="J111" s="225"/>
      <c r="K111" s="225"/>
      <c r="L111" s="211"/>
      <c r="M111" s="211"/>
      <c r="N111" s="211"/>
      <c r="O111" s="211"/>
      <c r="P111" s="211"/>
      <c r="Q111" s="211"/>
      <c r="R111" s="211"/>
      <c r="S111" s="211"/>
      <c r="T111" s="211"/>
      <c r="U111" s="211"/>
    </row>
    <row r="112" spans="1:21">
      <c r="A112" s="406"/>
      <c r="B112" s="225"/>
      <c r="C112" s="225"/>
      <c r="D112" s="225"/>
      <c r="E112" s="550"/>
      <c r="F112" s="225"/>
      <c r="G112" s="560"/>
      <c r="H112" s="560"/>
      <c r="I112" s="225"/>
      <c r="J112" s="225"/>
      <c r="K112" s="225"/>
      <c r="L112" s="211"/>
      <c r="M112" s="211"/>
      <c r="N112" s="211"/>
      <c r="O112" s="211"/>
      <c r="P112" s="211"/>
      <c r="Q112" s="211"/>
      <c r="R112" s="211"/>
      <c r="S112" s="211"/>
      <c r="T112" s="211"/>
      <c r="U112" s="211"/>
    </row>
    <row r="113" spans="1:21">
      <c r="A113" s="406"/>
      <c r="B113" s="225"/>
      <c r="C113" s="225"/>
      <c r="D113" s="225"/>
      <c r="E113" s="550"/>
      <c r="F113" s="225"/>
      <c r="G113" s="560"/>
      <c r="H113" s="560"/>
      <c r="I113" s="225"/>
      <c r="J113" s="225"/>
      <c r="K113" s="225"/>
      <c r="L113" s="211"/>
      <c r="M113" s="211"/>
      <c r="N113" s="211"/>
      <c r="O113" s="211"/>
      <c r="P113" s="211"/>
      <c r="Q113" s="211"/>
      <c r="R113" s="211"/>
      <c r="S113" s="211"/>
      <c r="T113" s="211"/>
      <c r="U113" s="211"/>
    </row>
    <row r="114" spans="1:21">
      <c r="A114" s="406"/>
      <c r="B114" s="225"/>
      <c r="C114" s="225"/>
      <c r="D114" s="225"/>
      <c r="E114" s="550"/>
      <c r="F114" s="225"/>
      <c r="G114" s="560"/>
      <c r="H114" s="560"/>
      <c r="I114" s="225"/>
      <c r="J114" s="225"/>
      <c r="K114" s="225"/>
      <c r="L114" s="211"/>
      <c r="M114" s="211"/>
      <c r="N114" s="211"/>
      <c r="O114" s="211"/>
      <c r="P114" s="211"/>
      <c r="Q114" s="211"/>
      <c r="R114" s="211"/>
      <c r="S114" s="211"/>
      <c r="T114" s="211"/>
      <c r="U114" s="211"/>
    </row>
    <row r="115" spans="1:21">
      <c r="A115" s="406"/>
      <c r="B115" s="225"/>
      <c r="C115" s="225"/>
      <c r="D115" s="225"/>
      <c r="E115" s="550"/>
      <c r="F115" s="225"/>
      <c r="G115" s="560"/>
      <c r="H115" s="560"/>
      <c r="I115" s="225"/>
      <c r="J115" s="225"/>
      <c r="K115" s="225"/>
      <c r="L115" s="211"/>
      <c r="M115" s="211"/>
      <c r="N115" s="211"/>
      <c r="O115" s="211"/>
      <c r="P115" s="211"/>
      <c r="Q115" s="211"/>
      <c r="R115" s="211"/>
      <c r="S115" s="211"/>
      <c r="T115" s="211"/>
      <c r="U115" s="211"/>
    </row>
    <row r="116" spans="1:21">
      <c r="A116" s="406"/>
      <c r="B116" s="225"/>
      <c r="C116" s="225"/>
      <c r="D116" s="225"/>
      <c r="E116" s="550"/>
      <c r="F116" s="225"/>
      <c r="G116" s="560"/>
      <c r="H116" s="560"/>
      <c r="I116" s="225"/>
      <c r="J116" s="225"/>
      <c r="K116" s="225"/>
      <c r="L116" s="211"/>
      <c r="M116" s="211"/>
      <c r="N116" s="211"/>
      <c r="O116" s="211"/>
      <c r="P116" s="211"/>
      <c r="Q116" s="211"/>
      <c r="R116" s="211"/>
      <c r="S116" s="211"/>
      <c r="T116" s="211"/>
      <c r="U116" s="211"/>
    </row>
    <row r="117" spans="1:21">
      <c r="A117" s="406"/>
      <c r="B117" s="225"/>
      <c r="C117" s="225"/>
      <c r="D117" s="225"/>
      <c r="E117" s="550"/>
      <c r="F117" s="225"/>
      <c r="G117" s="560"/>
      <c r="H117" s="560"/>
      <c r="I117" s="225"/>
      <c r="J117" s="225"/>
      <c r="K117" s="225"/>
      <c r="L117" s="211"/>
      <c r="M117" s="211"/>
      <c r="N117" s="211"/>
      <c r="O117" s="211"/>
      <c r="P117" s="211"/>
      <c r="Q117" s="211"/>
      <c r="R117" s="211"/>
      <c r="S117" s="211"/>
      <c r="T117" s="211"/>
      <c r="U117" s="211"/>
    </row>
    <row r="118" spans="1:21">
      <c r="A118" s="406"/>
      <c r="B118" s="225"/>
      <c r="C118" s="225"/>
      <c r="D118" s="225"/>
      <c r="E118" s="550"/>
      <c r="F118" s="225"/>
      <c r="G118" s="560"/>
      <c r="H118" s="560"/>
      <c r="I118" s="225"/>
      <c r="J118" s="225"/>
      <c r="K118" s="225"/>
      <c r="L118" s="211"/>
      <c r="M118" s="211"/>
      <c r="N118" s="211"/>
      <c r="O118" s="211"/>
      <c r="P118" s="211"/>
      <c r="Q118" s="211"/>
      <c r="R118" s="211"/>
      <c r="S118" s="211"/>
      <c r="T118" s="211"/>
      <c r="U118" s="211"/>
    </row>
    <row r="119" spans="1:21">
      <c r="A119" s="406"/>
      <c r="B119" s="225"/>
      <c r="C119" s="225"/>
      <c r="D119" s="225"/>
      <c r="E119" s="550"/>
      <c r="F119" s="225"/>
      <c r="G119" s="560"/>
      <c r="H119" s="560"/>
      <c r="I119" s="225"/>
      <c r="J119" s="225"/>
      <c r="K119" s="225"/>
      <c r="L119" s="211"/>
      <c r="M119" s="211"/>
      <c r="N119" s="211"/>
      <c r="O119" s="211"/>
      <c r="P119" s="211"/>
      <c r="Q119" s="211"/>
      <c r="R119" s="211"/>
      <c r="S119" s="211"/>
      <c r="T119" s="211"/>
      <c r="U119" s="211"/>
    </row>
    <row r="120" spans="1:21">
      <c r="A120" s="406"/>
      <c r="B120" s="225"/>
      <c r="C120" s="225"/>
      <c r="D120" s="225"/>
      <c r="E120" s="550"/>
      <c r="F120" s="225"/>
      <c r="G120" s="560"/>
      <c r="H120" s="560"/>
      <c r="I120" s="225"/>
      <c r="J120" s="225"/>
      <c r="K120" s="225"/>
      <c r="L120" s="211"/>
      <c r="M120" s="211"/>
      <c r="N120" s="211"/>
      <c r="O120" s="211"/>
      <c r="P120" s="211"/>
      <c r="Q120" s="211"/>
      <c r="R120" s="211"/>
      <c r="S120" s="211"/>
      <c r="T120" s="211"/>
      <c r="U120" s="211"/>
    </row>
    <row r="121" spans="1:21">
      <c r="A121" s="406"/>
      <c r="B121" s="225"/>
      <c r="C121" s="225"/>
      <c r="D121" s="225"/>
      <c r="E121" s="550"/>
      <c r="F121" s="225"/>
      <c r="G121" s="560"/>
      <c r="H121" s="560"/>
      <c r="I121" s="225"/>
      <c r="J121" s="225"/>
      <c r="K121" s="225"/>
      <c r="L121" s="211"/>
      <c r="M121" s="211"/>
      <c r="N121" s="211"/>
      <c r="O121" s="211"/>
      <c r="P121" s="211"/>
      <c r="Q121" s="211"/>
      <c r="R121" s="211"/>
      <c r="S121" s="211"/>
      <c r="T121" s="211"/>
      <c r="U121" s="211"/>
    </row>
    <row r="122" spans="1:21">
      <c r="A122" s="406"/>
      <c r="B122" s="225"/>
      <c r="C122" s="225"/>
      <c r="D122" s="225"/>
      <c r="E122" s="550"/>
      <c r="F122" s="225"/>
      <c r="G122" s="560"/>
      <c r="H122" s="560"/>
      <c r="I122" s="225"/>
      <c r="J122" s="225"/>
      <c r="K122" s="225"/>
      <c r="L122" s="211"/>
      <c r="M122" s="211"/>
      <c r="N122" s="211"/>
      <c r="O122" s="211"/>
      <c r="P122" s="211"/>
      <c r="Q122" s="211"/>
      <c r="R122" s="211"/>
      <c r="S122" s="211"/>
      <c r="T122" s="211"/>
      <c r="U122" s="211"/>
    </row>
    <row r="123" spans="1:21">
      <c r="A123" s="406"/>
      <c r="B123" s="225"/>
      <c r="C123" s="225"/>
      <c r="D123" s="225"/>
      <c r="E123" s="550"/>
      <c r="F123" s="225"/>
      <c r="G123" s="560"/>
      <c r="H123" s="560"/>
      <c r="I123" s="225"/>
      <c r="J123" s="225"/>
      <c r="K123" s="225"/>
      <c r="L123" s="211"/>
      <c r="M123" s="211"/>
      <c r="N123" s="211"/>
      <c r="O123" s="211"/>
      <c r="P123" s="211"/>
      <c r="Q123" s="211"/>
      <c r="R123" s="211"/>
      <c r="S123" s="211"/>
      <c r="T123" s="211"/>
      <c r="U123" s="211"/>
    </row>
    <row r="124" spans="1:21">
      <c r="A124" s="406"/>
      <c r="B124" s="225"/>
      <c r="C124" s="225"/>
      <c r="D124" s="225"/>
      <c r="E124" s="550"/>
      <c r="F124" s="225"/>
      <c r="G124" s="560"/>
      <c r="H124" s="560"/>
      <c r="I124" s="225"/>
      <c r="J124" s="225"/>
      <c r="K124" s="225"/>
      <c r="L124" s="211"/>
      <c r="M124" s="211"/>
      <c r="N124" s="211"/>
      <c r="O124" s="211"/>
      <c r="P124" s="211"/>
      <c r="Q124" s="211"/>
      <c r="R124" s="211"/>
      <c r="S124" s="211"/>
      <c r="T124" s="211"/>
      <c r="U124" s="211"/>
    </row>
    <row r="125" spans="1:21">
      <c r="A125" s="406"/>
      <c r="B125" s="225"/>
      <c r="C125" s="225"/>
      <c r="D125" s="225"/>
      <c r="E125" s="550"/>
      <c r="F125" s="225"/>
      <c r="G125" s="560"/>
      <c r="H125" s="560"/>
      <c r="I125" s="225"/>
      <c r="J125" s="225"/>
      <c r="K125" s="225"/>
      <c r="L125" s="211"/>
      <c r="M125" s="211"/>
      <c r="N125" s="211"/>
      <c r="O125" s="211"/>
      <c r="P125" s="211"/>
      <c r="Q125" s="211"/>
      <c r="R125" s="211"/>
      <c r="S125" s="211"/>
      <c r="T125" s="211"/>
      <c r="U125" s="211"/>
    </row>
    <row r="126" spans="1:21">
      <c r="A126" s="406"/>
      <c r="B126" s="225"/>
      <c r="C126" s="225"/>
      <c r="D126" s="225"/>
      <c r="E126" s="550"/>
      <c r="F126" s="225"/>
      <c r="G126" s="560"/>
      <c r="H126" s="560"/>
      <c r="I126" s="225"/>
      <c r="J126" s="225"/>
      <c r="K126" s="225"/>
      <c r="L126" s="211"/>
      <c r="M126" s="211"/>
      <c r="N126" s="211"/>
      <c r="O126" s="211"/>
      <c r="P126" s="211"/>
      <c r="Q126" s="211"/>
      <c r="R126" s="211"/>
      <c r="S126" s="211"/>
      <c r="T126" s="211"/>
      <c r="U126" s="211"/>
    </row>
    <row r="127" spans="1:21">
      <c r="A127" s="406"/>
      <c r="B127" s="225"/>
      <c r="C127" s="225"/>
      <c r="D127" s="225"/>
      <c r="E127" s="550"/>
      <c r="F127" s="225"/>
      <c r="G127" s="560"/>
      <c r="H127" s="560"/>
      <c r="I127" s="225"/>
      <c r="J127" s="225"/>
      <c r="K127" s="225"/>
      <c r="L127" s="211"/>
      <c r="M127" s="211"/>
      <c r="N127" s="211"/>
      <c r="O127" s="211"/>
      <c r="P127" s="211"/>
      <c r="Q127" s="211"/>
      <c r="R127" s="211"/>
      <c r="S127" s="211"/>
      <c r="T127" s="211"/>
      <c r="U127" s="211"/>
    </row>
    <row r="128" spans="1:21">
      <c r="A128" s="406"/>
      <c r="B128" s="225"/>
      <c r="C128" s="225"/>
      <c r="D128" s="225"/>
      <c r="E128" s="550"/>
      <c r="F128" s="225"/>
      <c r="G128" s="560"/>
      <c r="H128" s="560"/>
      <c r="I128" s="225"/>
      <c r="J128" s="225"/>
      <c r="K128" s="225"/>
      <c r="L128" s="211"/>
      <c r="M128" s="211"/>
      <c r="N128" s="211"/>
      <c r="O128" s="211"/>
      <c r="P128" s="211"/>
      <c r="Q128" s="211"/>
      <c r="R128" s="211"/>
      <c r="S128" s="211"/>
      <c r="T128" s="211"/>
      <c r="U128" s="211"/>
    </row>
    <row r="129" spans="1:21">
      <c r="A129" s="406"/>
      <c r="B129" s="225"/>
      <c r="C129" s="225"/>
      <c r="D129" s="225"/>
      <c r="E129" s="550"/>
      <c r="F129" s="225"/>
      <c r="G129" s="560"/>
      <c r="H129" s="560"/>
      <c r="I129" s="225"/>
      <c r="J129" s="225"/>
      <c r="K129" s="225"/>
      <c r="L129" s="211"/>
      <c r="M129" s="211"/>
      <c r="N129" s="211"/>
      <c r="O129" s="211"/>
      <c r="P129" s="211"/>
      <c r="Q129" s="211"/>
      <c r="R129" s="211"/>
      <c r="S129" s="211"/>
      <c r="T129" s="211"/>
      <c r="U129" s="211"/>
    </row>
    <row r="130" spans="1:21">
      <c r="A130" s="406"/>
      <c r="B130" s="225"/>
      <c r="C130" s="225"/>
      <c r="D130" s="225"/>
      <c r="E130" s="550"/>
      <c r="F130" s="225"/>
      <c r="G130" s="560"/>
      <c r="H130" s="560"/>
      <c r="I130" s="225"/>
      <c r="J130" s="225"/>
      <c r="K130" s="225"/>
      <c r="L130" s="211"/>
      <c r="M130" s="211"/>
      <c r="N130" s="211"/>
      <c r="O130" s="211"/>
      <c r="P130" s="211"/>
      <c r="Q130" s="211"/>
      <c r="R130" s="211"/>
      <c r="S130" s="211"/>
      <c r="T130" s="211"/>
      <c r="U130" s="211"/>
    </row>
    <row r="131" spans="1:21">
      <c r="A131" s="406"/>
      <c r="B131" s="225"/>
      <c r="C131" s="225"/>
      <c r="D131" s="225"/>
      <c r="E131" s="550"/>
      <c r="F131" s="225"/>
      <c r="G131" s="560"/>
      <c r="H131" s="560"/>
      <c r="I131" s="225"/>
      <c r="J131" s="225"/>
      <c r="K131" s="225"/>
      <c r="L131" s="211"/>
      <c r="M131" s="211"/>
      <c r="N131" s="211"/>
      <c r="O131" s="211"/>
      <c r="P131" s="211"/>
      <c r="Q131" s="211"/>
      <c r="R131" s="211"/>
      <c r="S131" s="211"/>
      <c r="T131" s="211"/>
      <c r="U131" s="211"/>
    </row>
    <row r="132" spans="1:21">
      <c r="A132" s="406"/>
      <c r="B132" s="225"/>
      <c r="C132" s="225"/>
      <c r="D132" s="225"/>
      <c r="E132" s="550"/>
      <c r="F132" s="225"/>
      <c r="G132" s="560"/>
      <c r="H132" s="560"/>
      <c r="I132" s="225"/>
      <c r="J132" s="225"/>
      <c r="K132" s="225"/>
      <c r="L132" s="211"/>
      <c r="M132" s="211"/>
      <c r="N132" s="211"/>
      <c r="O132" s="211"/>
      <c r="P132" s="211"/>
      <c r="Q132" s="211"/>
      <c r="R132" s="211"/>
      <c r="S132" s="211"/>
      <c r="T132" s="211"/>
      <c r="U132" s="211"/>
    </row>
    <row r="133" spans="1:21">
      <c r="A133" s="406"/>
      <c r="B133" s="225"/>
      <c r="C133" s="225"/>
      <c r="D133" s="225"/>
      <c r="E133" s="550"/>
      <c r="F133" s="225"/>
      <c r="G133" s="560"/>
      <c r="H133" s="560"/>
      <c r="I133" s="225"/>
      <c r="J133" s="225"/>
      <c r="K133" s="225"/>
      <c r="L133" s="211"/>
      <c r="M133" s="211"/>
      <c r="N133" s="211"/>
      <c r="O133" s="211"/>
      <c r="P133" s="211"/>
      <c r="Q133" s="211"/>
      <c r="R133" s="211"/>
      <c r="S133" s="211"/>
      <c r="T133" s="211"/>
      <c r="U133" s="211"/>
    </row>
    <row r="134" spans="1:21">
      <c r="A134" s="406"/>
      <c r="B134" s="225"/>
      <c r="C134" s="225"/>
      <c r="D134" s="225"/>
      <c r="E134" s="550"/>
      <c r="F134" s="225"/>
      <c r="G134" s="560"/>
      <c r="H134" s="560"/>
      <c r="I134" s="225"/>
      <c r="J134" s="225"/>
      <c r="K134" s="225"/>
      <c r="L134" s="211"/>
      <c r="M134" s="211"/>
      <c r="N134" s="211"/>
      <c r="O134" s="211"/>
      <c r="P134" s="211"/>
      <c r="Q134" s="211"/>
      <c r="R134" s="211"/>
      <c r="S134" s="211"/>
      <c r="T134" s="211"/>
      <c r="U134" s="211"/>
    </row>
    <row r="135" spans="1:21">
      <c r="A135" s="406"/>
      <c r="B135" s="225"/>
      <c r="C135" s="225"/>
      <c r="D135" s="225"/>
      <c r="E135" s="550"/>
      <c r="F135" s="225"/>
      <c r="G135" s="560"/>
      <c r="H135" s="560"/>
      <c r="I135" s="225"/>
      <c r="J135" s="225"/>
      <c r="K135" s="225"/>
      <c r="L135" s="211"/>
      <c r="M135" s="211"/>
      <c r="N135" s="211"/>
      <c r="O135" s="211"/>
      <c r="P135" s="211"/>
      <c r="Q135" s="211"/>
      <c r="R135" s="211"/>
      <c r="S135" s="211"/>
      <c r="T135" s="211"/>
      <c r="U135" s="211"/>
    </row>
    <row r="136" spans="1:21">
      <c r="A136" s="406"/>
      <c r="B136" s="225"/>
      <c r="C136" s="225"/>
      <c r="D136" s="225"/>
      <c r="E136" s="550"/>
      <c r="F136" s="225"/>
      <c r="G136" s="560"/>
      <c r="H136" s="560"/>
      <c r="I136" s="225"/>
      <c r="J136" s="225"/>
      <c r="K136" s="225"/>
      <c r="L136" s="211"/>
      <c r="M136" s="211"/>
      <c r="N136" s="211"/>
      <c r="O136" s="211"/>
      <c r="P136" s="211"/>
      <c r="Q136" s="211"/>
      <c r="R136" s="211"/>
      <c r="S136" s="211"/>
      <c r="T136" s="211"/>
      <c r="U136" s="211"/>
    </row>
    <row r="137" spans="1:21">
      <c r="A137" s="406"/>
      <c r="B137" s="225"/>
      <c r="C137" s="225"/>
      <c r="D137" s="225"/>
      <c r="E137" s="550"/>
      <c r="F137" s="225"/>
      <c r="G137" s="560"/>
      <c r="H137" s="560"/>
      <c r="I137" s="225"/>
      <c r="J137" s="225"/>
      <c r="K137" s="225"/>
      <c r="L137" s="211"/>
      <c r="M137" s="211"/>
      <c r="N137" s="211"/>
      <c r="O137" s="211"/>
      <c r="P137" s="211"/>
      <c r="Q137" s="211"/>
      <c r="R137" s="211"/>
      <c r="S137" s="211"/>
      <c r="T137" s="211"/>
      <c r="U137" s="211"/>
    </row>
    <row r="138" spans="1:21">
      <c r="A138" s="406"/>
      <c r="B138" s="225"/>
      <c r="C138" s="225"/>
      <c r="D138" s="225"/>
      <c r="E138" s="550"/>
      <c r="F138" s="225"/>
      <c r="G138" s="560"/>
      <c r="H138" s="560"/>
      <c r="I138" s="225"/>
      <c r="J138" s="225"/>
      <c r="K138" s="225"/>
      <c r="L138" s="211"/>
      <c r="M138" s="211"/>
      <c r="N138" s="211"/>
      <c r="O138" s="211"/>
      <c r="P138" s="211"/>
      <c r="Q138" s="211"/>
      <c r="R138" s="211"/>
      <c r="S138" s="211"/>
      <c r="T138" s="211"/>
      <c r="U138" s="211"/>
    </row>
    <row r="139" spans="1:21">
      <c r="A139" s="406"/>
      <c r="B139" s="225"/>
      <c r="C139" s="225"/>
      <c r="D139" s="225"/>
      <c r="E139" s="550"/>
      <c r="F139" s="225"/>
      <c r="G139" s="560"/>
      <c r="H139" s="560"/>
      <c r="I139" s="225"/>
      <c r="J139" s="225"/>
      <c r="K139" s="225"/>
      <c r="L139" s="211"/>
      <c r="M139" s="211"/>
      <c r="N139" s="211"/>
      <c r="O139" s="211"/>
      <c r="P139" s="211"/>
      <c r="Q139" s="211"/>
      <c r="R139" s="211"/>
      <c r="S139" s="211"/>
      <c r="T139" s="211"/>
      <c r="U139" s="211"/>
    </row>
    <row r="140" spans="1:21">
      <c r="A140" s="406"/>
      <c r="B140" s="225"/>
      <c r="C140" s="225"/>
      <c r="D140" s="225"/>
      <c r="E140" s="550"/>
      <c r="F140" s="225"/>
      <c r="G140" s="560"/>
      <c r="H140" s="560"/>
      <c r="I140" s="225"/>
      <c r="J140" s="225"/>
      <c r="K140" s="225"/>
      <c r="L140" s="211"/>
      <c r="M140" s="211"/>
      <c r="N140" s="211"/>
      <c r="O140" s="211"/>
      <c r="P140" s="211"/>
      <c r="Q140" s="211"/>
      <c r="R140" s="211"/>
      <c r="S140" s="211"/>
      <c r="T140" s="211"/>
      <c r="U140" s="211"/>
    </row>
    <row r="141" spans="1:21">
      <c r="A141" s="511"/>
      <c r="B141" s="225"/>
      <c r="C141" s="225"/>
      <c r="D141" s="225"/>
      <c r="E141" s="551"/>
      <c r="F141" s="225"/>
      <c r="G141" s="560"/>
      <c r="H141" s="519"/>
      <c r="I141" s="225"/>
      <c r="J141" s="517"/>
      <c r="K141" s="225"/>
      <c r="L141" s="211"/>
      <c r="M141" s="211"/>
      <c r="N141" s="211"/>
      <c r="O141" s="211"/>
      <c r="P141" s="211"/>
      <c r="Q141" s="211"/>
      <c r="R141" s="211"/>
      <c r="S141" s="211"/>
      <c r="T141" s="211"/>
      <c r="U141" s="211"/>
    </row>
    <row r="142" spans="1:21" ht="21">
      <c r="A142" s="513"/>
      <c r="B142" s="514"/>
      <c r="C142" s="514"/>
      <c r="D142" s="431"/>
      <c r="E142" s="516"/>
      <c r="F142" s="431"/>
      <c r="G142" s="639"/>
      <c r="H142" s="517"/>
      <c r="I142" s="518"/>
      <c r="J142" s="517"/>
      <c r="K142" s="466"/>
      <c r="L142" s="406"/>
    </row>
    <row r="143" spans="1:21" ht="21">
      <c r="A143" s="513"/>
      <c r="B143" s="514"/>
      <c r="C143" s="514"/>
      <c r="D143" s="431"/>
      <c r="E143" s="516"/>
      <c r="F143" s="431"/>
      <c r="G143" s="639"/>
      <c r="H143" s="517"/>
      <c r="I143" s="518"/>
      <c r="J143" s="517"/>
      <c r="K143" s="466"/>
      <c r="L143" s="406"/>
    </row>
    <row r="144" spans="1:21" ht="21">
      <c r="A144" s="513"/>
      <c r="B144" s="514"/>
      <c r="C144" s="514"/>
      <c r="D144" s="431"/>
      <c r="E144" s="516"/>
      <c r="F144" s="431"/>
      <c r="G144" s="639"/>
      <c r="H144" s="517"/>
      <c r="I144" s="518"/>
      <c r="J144" s="517"/>
      <c r="K144" s="466"/>
      <c r="L144" s="406"/>
    </row>
    <row r="145" spans="1:12" ht="21">
      <c r="A145" s="513"/>
      <c r="B145" s="514"/>
      <c r="C145" s="514"/>
      <c r="D145" s="431"/>
      <c r="E145" s="516"/>
      <c r="F145" s="431"/>
      <c r="G145" s="639"/>
      <c r="H145" s="517"/>
      <c r="I145" s="518"/>
      <c r="J145" s="517"/>
      <c r="K145" s="466"/>
      <c r="L145" s="406"/>
    </row>
    <row r="146" spans="1:12" ht="21">
      <c r="A146" s="513"/>
      <c r="B146" s="514"/>
      <c r="C146" s="514"/>
      <c r="D146" s="431"/>
      <c r="E146" s="516"/>
      <c r="F146" s="431"/>
      <c r="G146" s="639"/>
      <c r="H146" s="517"/>
      <c r="I146" s="518"/>
      <c r="J146" s="517"/>
      <c r="K146" s="466"/>
      <c r="L146" s="406"/>
    </row>
    <row r="147" spans="1:12" ht="21">
      <c r="A147" s="513"/>
      <c r="B147" s="514"/>
      <c r="C147" s="514"/>
      <c r="D147" s="431"/>
      <c r="E147" s="516"/>
      <c r="F147" s="431"/>
      <c r="G147" s="639"/>
      <c r="H147" s="517"/>
      <c r="I147" s="518"/>
      <c r="J147" s="517"/>
      <c r="K147" s="466"/>
      <c r="L147" s="406"/>
    </row>
    <row r="148" spans="1:12" ht="21">
      <c r="A148" s="513"/>
      <c r="B148" s="514"/>
      <c r="C148" s="514"/>
      <c r="D148" s="431"/>
      <c r="E148" s="516"/>
      <c r="F148" s="431"/>
      <c r="G148" s="639"/>
      <c r="H148" s="517"/>
      <c r="I148" s="518"/>
      <c r="J148" s="517"/>
      <c r="K148" s="466"/>
      <c r="L148" s="406"/>
    </row>
    <row r="149" spans="1:12" ht="21">
      <c r="A149" s="513"/>
      <c r="B149" s="514"/>
      <c r="C149" s="514"/>
      <c r="D149" s="431"/>
      <c r="E149" s="516"/>
      <c r="F149" s="431"/>
      <c r="G149" s="639"/>
      <c r="H149" s="517"/>
      <c r="I149" s="518"/>
      <c r="J149" s="517"/>
      <c r="K149" s="466"/>
      <c r="L149" s="406"/>
    </row>
    <row r="150" spans="1:12" ht="21">
      <c r="A150" s="513"/>
      <c r="B150" s="514"/>
      <c r="C150" s="514"/>
      <c r="D150" s="431"/>
      <c r="E150" s="516"/>
      <c r="F150" s="431"/>
      <c r="G150" s="639"/>
      <c r="H150" s="517"/>
      <c r="I150" s="518"/>
      <c r="J150" s="517"/>
      <c r="K150" s="466"/>
      <c r="L150" s="406"/>
    </row>
    <row r="151" spans="1:12" ht="21">
      <c r="A151" s="513"/>
      <c r="B151" s="514"/>
      <c r="C151" s="514"/>
      <c r="D151" s="431"/>
      <c r="E151" s="516"/>
      <c r="F151" s="431"/>
      <c r="G151" s="639"/>
      <c r="H151" s="517"/>
      <c r="I151" s="518"/>
      <c r="J151" s="517"/>
      <c r="K151" s="466"/>
      <c r="L151" s="406"/>
    </row>
    <row r="152" spans="1:12" ht="21">
      <c r="A152" s="513"/>
      <c r="B152" s="514"/>
      <c r="C152" s="514"/>
      <c r="D152" s="431"/>
      <c r="E152" s="516"/>
      <c r="F152" s="431"/>
      <c r="G152" s="639"/>
      <c r="H152" s="517"/>
      <c r="I152" s="518"/>
      <c r="J152" s="517"/>
      <c r="K152" s="466"/>
      <c r="L152" s="406"/>
    </row>
    <row r="153" spans="1:12" ht="21">
      <c r="A153" s="513"/>
      <c r="B153" s="514"/>
      <c r="C153" s="514"/>
      <c r="D153" s="431"/>
      <c r="E153" s="516"/>
      <c r="F153" s="431"/>
      <c r="G153" s="639"/>
      <c r="H153" s="517"/>
      <c r="I153" s="518"/>
      <c r="J153" s="517"/>
      <c r="K153" s="466"/>
      <c r="L153" s="406"/>
    </row>
    <row r="154" spans="1:12" ht="21">
      <c r="A154" s="513"/>
      <c r="B154" s="514"/>
      <c r="C154" s="514"/>
      <c r="D154" s="431"/>
      <c r="E154" s="516"/>
      <c r="F154" s="431"/>
      <c r="G154" s="639"/>
      <c r="H154" s="517"/>
      <c r="I154" s="518"/>
      <c r="J154" s="517"/>
      <c r="K154" s="466"/>
      <c r="L154" s="406"/>
    </row>
    <row r="155" spans="1:12" ht="21">
      <c r="A155" s="513"/>
      <c r="B155" s="514"/>
      <c r="C155" s="514"/>
      <c r="D155" s="431"/>
      <c r="E155" s="516"/>
      <c r="F155" s="431"/>
      <c r="G155" s="639"/>
      <c r="H155" s="517"/>
      <c r="I155" s="518"/>
      <c r="J155" s="517"/>
      <c r="K155" s="466"/>
      <c r="L155" s="406"/>
    </row>
    <row r="156" spans="1:12" ht="21">
      <c r="A156" s="513"/>
      <c r="B156" s="514"/>
      <c r="C156" s="514"/>
      <c r="D156" s="431"/>
      <c r="E156" s="516"/>
      <c r="F156" s="431"/>
      <c r="G156" s="639"/>
      <c r="H156" s="517"/>
      <c r="I156" s="518"/>
      <c r="J156" s="517"/>
      <c r="K156" s="466"/>
      <c r="L156" s="406"/>
    </row>
    <row r="157" spans="1:12" ht="21">
      <c r="A157" s="513"/>
      <c r="B157" s="514"/>
      <c r="C157" s="514"/>
      <c r="D157" s="431"/>
      <c r="E157" s="516"/>
      <c r="F157" s="431"/>
      <c r="G157" s="639"/>
      <c r="H157" s="517"/>
      <c r="I157" s="518"/>
      <c r="J157" s="517"/>
      <c r="K157" s="466"/>
      <c r="L157" s="406"/>
    </row>
    <row r="158" spans="1:12" ht="21">
      <c r="A158" s="513"/>
      <c r="B158" s="514"/>
      <c r="C158" s="514"/>
      <c r="D158" s="431"/>
      <c r="E158" s="516"/>
      <c r="F158" s="431"/>
      <c r="G158" s="639"/>
      <c r="H158" s="517"/>
      <c r="I158" s="518"/>
      <c r="J158" s="517"/>
      <c r="K158" s="466"/>
      <c r="L158" s="406"/>
    </row>
    <row r="159" spans="1:12" ht="21">
      <c r="A159" s="513"/>
      <c r="B159" s="514"/>
      <c r="C159" s="514"/>
      <c r="D159" s="431"/>
      <c r="E159" s="516"/>
      <c r="F159" s="431"/>
      <c r="G159" s="639"/>
      <c r="H159" s="517"/>
      <c r="I159" s="518"/>
      <c r="J159" s="517"/>
      <c r="K159" s="466"/>
      <c r="L159" s="406"/>
    </row>
    <row r="160" spans="1:12" ht="21">
      <c r="A160" s="513"/>
      <c r="B160" s="514"/>
      <c r="C160" s="514"/>
      <c r="D160" s="431"/>
      <c r="E160" s="516"/>
      <c r="F160" s="431"/>
      <c r="G160" s="639"/>
      <c r="H160" s="517"/>
      <c r="I160" s="518"/>
      <c r="J160" s="517"/>
      <c r="K160" s="466"/>
      <c r="L160" s="406"/>
    </row>
    <row r="161" spans="1:12" ht="21">
      <c r="A161" s="513"/>
      <c r="B161" s="514"/>
      <c r="C161" s="514"/>
      <c r="D161" s="431"/>
      <c r="E161" s="516"/>
      <c r="F161" s="431"/>
      <c r="G161" s="639"/>
      <c r="H161" s="517"/>
      <c r="I161" s="518"/>
      <c r="J161" s="517"/>
      <c r="K161" s="466"/>
      <c r="L161" s="406"/>
    </row>
    <row r="162" spans="1:12" ht="21">
      <c r="A162" s="403"/>
      <c r="B162" s="403"/>
      <c r="C162" s="404"/>
      <c r="D162" s="431"/>
      <c r="E162" s="515"/>
      <c r="F162" s="431"/>
      <c r="G162" s="639"/>
      <c r="H162" s="561"/>
      <c r="I162" s="432"/>
      <c r="J162" s="405"/>
      <c r="K162" s="466"/>
      <c r="L162" s="406"/>
    </row>
    <row r="163" spans="1:12" ht="21">
      <c r="A163" s="403"/>
      <c r="B163" s="403"/>
      <c r="C163" s="404"/>
      <c r="D163" s="431"/>
      <c r="E163" s="515"/>
      <c r="F163" s="431"/>
      <c r="G163" s="639"/>
      <c r="H163" s="561"/>
      <c r="I163" s="432"/>
      <c r="J163" s="405"/>
      <c r="K163" s="466"/>
      <c r="L163" s="406"/>
    </row>
    <row r="164" spans="1:12" ht="21">
      <c r="A164" s="403"/>
      <c r="B164" s="403"/>
      <c r="C164" s="404"/>
      <c r="D164" s="431"/>
      <c r="E164" s="515"/>
      <c r="F164" s="431"/>
      <c r="G164" s="639"/>
      <c r="H164" s="561"/>
      <c r="I164" s="432"/>
      <c r="J164" s="405"/>
      <c r="K164" s="466"/>
      <c r="L164" s="406"/>
    </row>
    <row r="165" spans="1:12" ht="21">
      <c r="A165" s="512"/>
      <c r="B165" s="403"/>
      <c r="C165" s="404"/>
      <c r="D165" s="431"/>
      <c r="E165" s="552"/>
      <c r="F165" s="431"/>
      <c r="G165" s="639"/>
      <c r="H165" s="524"/>
      <c r="I165" s="432"/>
      <c r="J165" s="524"/>
      <c r="K165" s="466"/>
      <c r="L165" s="406"/>
    </row>
    <row r="166" spans="1:12" ht="21">
      <c r="A166" s="520"/>
      <c r="B166" s="521"/>
      <c r="C166" s="522"/>
      <c r="D166" s="431"/>
      <c r="E166" s="515"/>
      <c r="F166" s="431"/>
      <c r="G166" s="639"/>
      <c r="H166" s="523"/>
      <c r="I166" s="525"/>
      <c r="J166" s="523"/>
      <c r="K166" s="466"/>
      <c r="L166" s="406"/>
    </row>
    <row r="167" spans="1:12" ht="21">
      <c r="A167" s="520"/>
      <c r="B167" s="521"/>
      <c r="C167" s="522"/>
      <c r="D167" s="431"/>
      <c r="E167" s="515"/>
      <c r="F167" s="431"/>
      <c r="G167" s="639"/>
      <c r="H167" s="523"/>
      <c r="I167" s="525"/>
      <c r="J167" s="523"/>
      <c r="K167" s="466"/>
      <c r="L167" s="406"/>
    </row>
    <row r="168" spans="1:12" ht="21">
      <c r="A168" s="520"/>
      <c r="B168" s="521"/>
      <c r="C168" s="522"/>
      <c r="D168" s="431"/>
      <c r="E168" s="515"/>
      <c r="F168" s="431"/>
      <c r="G168" s="639"/>
      <c r="H168" s="523"/>
      <c r="I168" s="525"/>
      <c r="J168" s="523"/>
      <c r="K168" s="466"/>
      <c r="L168" s="406"/>
    </row>
    <row r="169" spans="1:12" ht="21">
      <c r="A169" s="520"/>
      <c r="B169" s="521"/>
      <c r="C169" s="522"/>
      <c r="D169" s="431"/>
      <c r="E169" s="515"/>
      <c r="F169" s="431"/>
      <c r="G169" s="639"/>
      <c r="H169" s="523"/>
      <c r="I169" s="525"/>
      <c r="J169" s="523"/>
      <c r="K169" s="466"/>
      <c r="L169" s="406"/>
    </row>
    <row r="170" spans="1:12" ht="21">
      <c r="A170" s="403"/>
      <c r="B170" s="403"/>
      <c r="C170" s="404"/>
      <c r="D170" s="431"/>
      <c r="E170" s="515"/>
      <c r="F170" s="431"/>
      <c r="G170" s="639"/>
      <c r="H170" s="561"/>
      <c r="I170" s="432"/>
      <c r="J170" s="405"/>
      <c r="K170" s="466"/>
      <c r="L170" s="406"/>
    </row>
    <row r="171" spans="1:12" ht="21">
      <c r="A171" s="403"/>
      <c r="B171" s="403"/>
      <c r="C171" s="404"/>
      <c r="D171" s="431"/>
      <c r="E171" s="515"/>
      <c r="F171" s="431"/>
      <c r="G171" s="639"/>
      <c r="H171" s="561"/>
      <c r="I171" s="432"/>
      <c r="J171" s="405"/>
      <c r="K171" s="466"/>
      <c r="L171" s="406"/>
    </row>
    <row r="172" spans="1:12" ht="21">
      <c r="A172" s="403"/>
      <c r="B172" s="403"/>
      <c r="C172" s="404"/>
      <c r="D172" s="431"/>
      <c r="E172" s="515"/>
      <c r="F172" s="431"/>
      <c r="G172" s="639"/>
      <c r="H172" s="561"/>
      <c r="I172" s="432"/>
      <c r="J172" s="405"/>
      <c r="K172" s="466"/>
      <c r="L172" s="406"/>
    </row>
    <row r="173" spans="1:12" ht="21">
      <c r="A173" s="215"/>
      <c r="B173" s="403"/>
      <c r="C173" s="404"/>
      <c r="D173" s="431"/>
      <c r="E173" s="515"/>
      <c r="F173" s="431"/>
      <c r="G173" s="639"/>
      <c r="H173" s="561"/>
      <c r="I173" s="432"/>
      <c r="J173" s="405"/>
      <c r="K173" s="466"/>
      <c r="L173" s="406"/>
    </row>
    <row r="174" spans="1:12" ht="21">
      <c r="A174" s="403"/>
      <c r="B174" s="403"/>
      <c r="C174" s="404"/>
      <c r="D174" s="431"/>
      <c r="E174" s="515"/>
      <c r="F174" s="431"/>
      <c r="G174" s="639"/>
      <c r="H174" s="561"/>
      <c r="I174" s="432"/>
      <c r="J174" s="405"/>
      <c r="K174" s="466"/>
      <c r="L174" s="406"/>
    </row>
    <row r="175" spans="1:12" ht="21">
      <c r="A175" s="403"/>
      <c r="B175" s="403"/>
      <c r="C175" s="404"/>
      <c r="D175" s="431"/>
      <c r="E175" s="515"/>
      <c r="F175" s="431"/>
      <c r="G175" s="639"/>
      <c r="H175" s="561"/>
      <c r="I175" s="432"/>
      <c r="J175" s="405"/>
      <c r="K175" s="466"/>
      <c r="L175" s="406"/>
    </row>
    <row r="176" spans="1:12" ht="21">
      <c r="A176" s="403"/>
      <c r="B176" s="403"/>
      <c r="C176" s="404"/>
      <c r="D176" s="431"/>
      <c r="E176" s="515"/>
      <c r="F176" s="431"/>
      <c r="G176" s="639"/>
      <c r="H176" s="561"/>
      <c r="I176" s="432"/>
      <c r="J176" s="405"/>
      <c r="K176" s="466"/>
      <c r="L176" s="406"/>
    </row>
    <row r="177" spans="1:12" ht="21">
      <c r="A177" s="403"/>
      <c r="B177" s="403"/>
      <c r="C177" s="404"/>
      <c r="D177" s="431"/>
      <c r="E177" s="515"/>
      <c r="F177" s="431"/>
      <c r="G177" s="639"/>
      <c r="H177" s="561"/>
      <c r="I177" s="432"/>
      <c r="J177" s="405"/>
      <c r="K177" s="466"/>
      <c r="L177" s="406"/>
    </row>
    <row r="178" spans="1:12" ht="21">
      <c r="A178" s="403"/>
      <c r="B178" s="403"/>
      <c r="C178" s="404"/>
      <c r="D178" s="432" t="s">
        <v>211</v>
      </c>
      <c r="E178" s="515"/>
      <c r="F178" s="431"/>
      <c r="G178" s="639"/>
      <c r="H178" s="561"/>
      <c r="I178" s="432"/>
      <c r="J178" s="405" t="s">
        <v>86</v>
      </c>
      <c r="K178" s="466" t="s">
        <v>86</v>
      </c>
      <c r="L178" s="406"/>
    </row>
    <row r="179" spans="1:12">
      <c r="A179" s="481"/>
      <c r="B179" s="568"/>
      <c r="C179" s="481"/>
      <c r="D179" s="569" t="s">
        <v>86</v>
      </c>
      <c r="E179" s="570"/>
      <c r="F179" s="571"/>
      <c r="G179" s="640"/>
      <c r="H179" s="572">
        <v>0</v>
      </c>
      <c r="I179" s="573" t="s">
        <v>49</v>
      </c>
      <c r="J179" s="574">
        <v>0</v>
      </c>
      <c r="K179" s="567">
        <v>0</v>
      </c>
      <c r="L179" s="406"/>
    </row>
    <row r="180" spans="1:12">
      <c r="A180" s="575">
        <v>41852</v>
      </c>
      <c r="B180" s="570"/>
      <c r="C180" s="576"/>
      <c r="D180" s="577" t="s">
        <v>130</v>
      </c>
      <c r="E180" s="568"/>
      <c r="F180" s="578"/>
      <c r="G180" s="572"/>
      <c r="H180" s="572">
        <f>SUMIF(CELI!$E:$E,"C",CELI!F:F)</f>
        <v>0</v>
      </c>
      <c r="I180" s="579" t="s">
        <v>49</v>
      </c>
      <c r="J180" s="574">
        <f>SUMIF(CELI!$E:$E,"C",CELI!D:D)</f>
        <v>0</v>
      </c>
      <c r="K180" s="567">
        <f t="shared" ref="K180:K242" si="3">IF(AND(ISBLANK(H180),ISBLANK(J180)),"",K179-H180+J180)</f>
        <v>0</v>
      </c>
      <c r="L180" s="406"/>
    </row>
    <row r="181" spans="1:12">
      <c r="A181" s="575">
        <f>A180</f>
        <v>41852</v>
      </c>
      <c r="B181" s="570"/>
      <c r="C181" s="576"/>
      <c r="D181" s="577" t="s">
        <v>131</v>
      </c>
      <c r="E181" s="568" t="s">
        <v>85</v>
      </c>
      <c r="F181" s="578"/>
      <c r="G181" s="572"/>
      <c r="H181" s="572">
        <f>SUMIF(SCOTIA!$E:$E,"C",SCOTIA!F:F)</f>
        <v>0</v>
      </c>
      <c r="I181" s="579" t="s">
        <v>49</v>
      </c>
      <c r="J181" s="574">
        <v>0</v>
      </c>
      <c r="K181" s="567">
        <f t="shared" si="3"/>
        <v>0</v>
      </c>
      <c r="L181" s="406"/>
    </row>
    <row r="182" spans="1:12">
      <c r="A182" s="575">
        <f>A180</f>
        <v>41852</v>
      </c>
      <c r="B182" s="570"/>
      <c r="C182" s="576"/>
      <c r="D182" s="577" t="s">
        <v>132</v>
      </c>
      <c r="E182" s="568"/>
      <c r="F182" s="578"/>
      <c r="G182" s="572"/>
      <c r="H182" s="572">
        <f>SUMIF(ÉPARGNE!$E:$E,"C",ÉPARGNE!F:F)</f>
        <v>0</v>
      </c>
      <c r="I182" s="579" t="s">
        <v>49</v>
      </c>
      <c r="J182" s="574">
        <v>0</v>
      </c>
      <c r="K182" s="567">
        <f t="shared" si="3"/>
        <v>0</v>
      </c>
      <c r="L182" s="406"/>
    </row>
    <row r="183" spans="1:12">
      <c r="A183" s="481">
        <v>41852</v>
      </c>
      <c r="B183" s="570"/>
      <c r="C183" s="576"/>
      <c r="D183" s="577" t="s">
        <v>212</v>
      </c>
      <c r="E183" s="568"/>
      <c r="F183" s="578"/>
      <c r="G183" s="572"/>
      <c r="H183" s="580">
        <v>0</v>
      </c>
      <c r="I183" s="579" t="s">
        <v>86</v>
      </c>
      <c r="J183" s="581">
        <v>0</v>
      </c>
      <c r="K183" s="567">
        <f t="shared" si="3"/>
        <v>0</v>
      </c>
      <c r="L183" s="406"/>
    </row>
    <row r="184" spans="1:12">
      <c r="A184" s="481">
        <v>41852</v>
      </c>
      <c r="B184" s="570"/>
      <c r="C184" s="576"/>
      <c r="D184" s="577" t="s">
        <v>92</v>
      </c>
      <c r="E184" s="568">
        <v>5635</v>
      </c>
      <c r="F184" s="578" t="s">
        <v>86</v>
      </c>
      <c r="G184" s="572"/>
      <c r="H184" s="580">
        <v>17.079999999999998</v>
      </c>
      <c r="I184" s="579" t="s">
        <v>85</v>
      </c>
      <c r="J184" s="581">
        <v>0</v>
      </c>
      <c r="K184" s="567">
        <f t="shared" si="3"/>
        <v>-17.079999999999998</v>
      </c>
      <c r="L184" s="406"/>
    </row>
    <row r="185" spans="1:12">
      <c r="A185" s="481">
        <v>41852</v>
      </c>
      <c r="B185" s="570"/>
      <c r="C185" s="576"/>
      <c r="D185" s="577" t="s">
        <v>93</v>
      </c>
      <c r="E185" s="568"/>
      <c r="F185" s="578"/>
      <c r="G185" s="572"/>
      <c r="H185" s="580">
        <v>10</v>
      </c>
      <c r="I185" s="579" t="s">
        <v>86</v>
      </c>
      <c r="J185" s="581">
        <v>0</v>
      </c>
      <c r="K185" s="567">
        <f t="shared" si="3"/>
        <v>-27.08</v>
      </c>
      <c r="L185" s="406"/>
    </row>
    <row r="186" spans="1:12">
      <c r="A186" s="481">
        <v>41852</v>
      </c>
      <c r="B186" s="570"/>
      <c r="C186" s="576"/>
      <c r="D186" s="577" t="s">
        <v>122</v>
      </c>
      <c r="E186" s="568">
        <v>2610</v>
      </c>
      <c r="F186" s="578"/>
      <c r="G186" s="572"/>
      <c r="H186" s="582">
        <v>400</v>
      </c>
      <c r="I186" s="579"/>
      <c r="J186" s="581">
        <v>0</v>
      </c>
      <c r="K186" s="567">
        <f t="shared" si="3"/>
        <v>-427.08</v>
      </c>
      <c r="L186" s="406"/>
    </row>
    <row r="187" spans="1:12">
      <c r="A187" s="481">
        <v>41865</v>
      </c>
      <c r="B187" s="570"/>
      <c r="C187" s="576" t="s">
        <v>86</v>
      </c>
      <c r="D187" s="577" t="s">
        <v>30</v>
      </c>
      <c r="E187" s="568">
        <v>5760</v>
      </c>
      <c r="F187" s="578"/>
      <c r="G187" s="572"/>
      <c r="H187" s="580">
        <v>185</v>
      </c>
      <c r="I187" s="583" t="s">
        <v>86</v>
      </c>
      <c r="J187" s="581">
        <v>0</v>
      </c>
      <c r="K187" s="567">
        <f t="shared" si="3"/>
        <v>-612.07999999999993</v>
      </c>
      <c r="L187" s="406"/>
    </row>
    <row r="188" spans="1:12">
      <c r="A188" s="481">
        <f>A187+14</f>
        <v>41879</v>
      </c>
      <c r="B188" s="570"/>
      <c r="C188" s="576"/>
      <c r="D188" s="577" t="s">
        <v>30</v>
      </c>
      <c r="E188" s="568">
        <v>5760</v>
      </c>
      <c r="F188" s="578"/>
      <c r="G188" s="572"/>
      <c r="H188" s="580">
        <v>185</v>
      </c>
      <c r="I188" s="579"/>
      <c r="J188" s="581">
        <v>0</v>
      </c>
      <c r="K188" s="567">
        <f t="shared" si="3"/>
        <v>-797.07999999999993</v>
      </c>
      <c r="L188" s="406"/>
    </row>
    <row r="189" spans="1:12">
      <c r="A189" s="481">
        <v>41866</v>
      </c>
      <c r="B189" s="570"/>
      <c r="C189" s="576" t="s">
        <v>86</v>
      </c>
      <c r="D189" s="577" t="s">
        <v>87</v>
      </c>
      <c r="E189" s="568">
        <v>5967</v>
      </c>
      <c r="F189" s="578"/>
      <c r="G189" s="572"/>
      <c r="H189" s="580">
        <v>70.12</v>
      </c>
      <c r="I189" s="579" t="s">
        <v>86</v>
      </c>
      <c r="J189" s="581">
        <v>0</v>
      </c>
      <c r="K189" s="567">
        <f t="shared" si="3"/>
        <v>-867.19999999999993</v>
      </c>
      <c r="L189" s="406"/>
    </row>
    <row r="190" spans="1:12">
      <c r="A190" s="481"/>
      <c r="B190" s="570"/>
      <c r="C190" s="576"/>
      <c r="D190" s="577" t="s">
        <v>127</v>
      </c>
      <c r="E190" s="568">
        <v>5686</v>
      </c>
      <c r="F190" s="578"/>
      <c r="G190" s="572"/>
      <c r="H190" s="580">
        <v>0</v>
      </c>
      <c r="I190" s="579" t="s">
        <v>85</v>
      </c>
      <c r="J190" s="581">
        <v>0</v>
      </c>
      <c r="K190" s="567">
        <f t="shared" si="3"/>
        <v>-867.19999999999993</v>
      </c>
      <c r="L190" s="406"/>
    </row>
    <row r="191" spans="1:12">
      <c r="A191" s="481" t="s">
        <v>85</v>
      </c>
      <c r="B191" s="570"/>
      <c r="C191" s="576"/>
      <c r="D191" s="577" t="s">
        <v>171</v>
      </c>
      <c r="E191" s="568">
        <v>5906</v>
      </c>
      <c r="F191" s="578"/>
      <c r="G191" s="572"/>
      <c r="H191" s="580">
        <v>51.58</v>
      </c>
      <c r="I191" s="579" t="s">
        <v>86</v>
      </c>
      <c r="J191" s="581">
        <v>0</v>
      </c>
      <c r="K191" s="567">
        <f t="shared" si="3"/>
        <v>-918.78</v>
      </c>
      <c r="L191" s="406"/>
    </row>
    <row r="192" spans="1:12">
      <c r="A192" s="481" t="s">
        <v>85</v>
      </c>
      <c r="B192" s="570"/>
      <c r="C192" s="576"/>
      <c r="D192" s="577" t="s">
        <v>95</v>
      </c>
      <c r="E192" s="568">
        <v>5901</v>
      </c>
      <c r="F192" s="578"/>
      <c r="G192" s="572"/>
      <c r="H192" s="580">
        <v>10.56</v>
      </c>
      <c r="I192" s="579" t="s">
        <v>85</v>
      </c>
      <c r="J192" s="581">
        <v>0</v>
      </c>
      <c r="K192" s="567">
        <f t="shared" si="3"/>
        <v>-929.33999999999992</v>
      </c>
      <c r="L192" s="406"/>
    </row>
    <row r="193" spans="1:12">
      <c r="A193" s="481" t="s">
        <v>85</v>
      </c>
      <c r="B193" s="570" t="s">
        <v>86</v>
      </c>
      <c r="C193" s="576" t="s">
        <v>86</v>
      </c>
      <c r="D193" s="577" t="s">
        <v>82</v>
      </c>
      <c r="E193" s="568">
        <v>5901</v>
      </c>
      <c r="F193" s="578"/>
      <c r="G193" s="572"/>
      <c r="H193" s="580">
        <v>2</v>
      </c>
      <c r="I193" s="579" t="s">
        <v>86</v>
      </c>
      <c r="J193" s="581">
        <v>0</v>
      </c>
      <c r="K193" s="567">
        <f t="shared" si="3"/>
        <v>-931.33999999999992</v>
      </c>
      <c r="L193" s="406"/>
    </row>
    <row r="194" spans="1:12">
      <c r="A194" s="481" t="s">
        <v>85</v>
      </c>
      <c r="B194" s="570"/>
      <c r="C194" s="576"/>
      <c r="D194" s="577" t="s">
        <v>94</v>
      </c>
      <c r="E194" s="568">
        <v>5901</v>
      </c>
      <c r="F194" s="578"/>
      <c r="G194" s="572"/>
      <c r="H194" s="580">
        <v>40.32</v>
      </c>
      <c r="I194" s="579" t="s">
        <v>85</v>
      </c>
      <c r="J194" s="581">
        <v>0</v>
      </c>
      <c r="K194" s="567">
        <f t="shared" si="3"/>
        <v>-971.66</v>
      </c>
      <c r="L194" s="406"/>
    </row>
    <row r="195" spans="1:12">
      <c r="A195" s="481" t="s">
        <v>85</v>
      </c>
      <c r="B195" s="570"/>
      <c r="C195" s="576"/>
      <c r="D195" s="577" t="s">
        <v>96</v>
      </c>
      <c r="E195" s="568">
        <v>5901</v>
      </c>
      <c r="F195" s="578"/>
      <c r="G195" s="572"/>
      <c r="H195" s="580">
        <v>2.2400000000000002</v>
      </c>
      <c r="I195" s="579" t="s">
        <v>85</v>
      </c>
      <c r="J195" s="581">
        <v>0</v>
      </c>
      <c r="K195" s="567">
        <f t="shared" si="3"/>
        <v>-973.9</v>
      </c>
      <c r="L195" s="406"/>
    </row>
    <row r="196" spans="1:12">
      <c r="A196" s="576"/>
      <c r="B196" s="570"/>
      <c r="C196" s="576"/>
      <c r="D196" s="584" t="s">
        <v>113</v>
      </c>
      <c r="E196" s="570">
        <v>5901</v>
      </c>
      <c r="F196" s="571"/>
      <c r="G196" s="640"/>
      <c r="H196" s="585">
        <v>20</v>
      </c>
      <c r="I196" s="569"/>
      <c r="J196" s="586"/>
      <c r="K196" s="567">
        <f t="shared" si="3"/>
        <v>-993.9</v>
      </c>
      <c r="L196" s="406"/>
    </row>
    <row r="197" spans="1:12">
      <c r="A197" s="488">
        <v>41855</v>
      </c>
      <c r="B197" s="587"/>
      <c r="C197" s="488"/>
      <c r="D197" s="588" t="s">
        <v>120</v>
      </c>
      <c r="E197" s="589" t="s">
        <v>86</v>
      </c>
      <c r="F197" s="590" t="s">
        <v>86</v>
      </c>
      <c r="G197" s="595"/>
      <c r="H197" s="591">
        <v>35.159999999999997</v>
      </c>
      <c r="I197" s="592" t="s">
        <v>49</v>
      </c>
      <c r="J197" s="593">
        <v>0</v>
      </c>
      <c r="K197" s="567">
        <f t="shared" si="3"/>
        <v>-1029.06</v>
      </c>
      <c r="L197" s="406"/>
    </row>
    <row r="198" spans="1:12">
      <c r="A198" s="486">
        <f>A197</f>
        <v>41855</v>
      </c>
      <c r="B198" s="587"/>
      <c r="C198" s="488"/>
      <c r="D198" s="588" t="s">
        <v>202</v>
      </c>
      <c r="E198" s="589">
        <v>5342</v>
      </c>
      <c r="F198" s="594">
        <f>ROUND(100%-F199,2)</f>
        <v>7.0000000000000007E-2</v>
      </c>
      <c r="G198" s="595">
        <f>ROUND(H197*F198,2)</f>
        <v>2.46</v>
      </c>
      <c r="H198" s="596">
        <v>0</v>
      </c>
      <c r="I198" s="597" t="s">
        <v>86</v>
      </c>
      <c r="J198" s="598">
        <v>0</v>
      </c>
      <c r="K198" s="567">
        <f t="shared" si="3"/>
        <v>-1029.06</v>
      </c>
      <c r="L198" s="406"/>
    </row>
    <row r="199" spans="1:12">
      <c r="A199" s="486">
        <f>A197</f>
        <v>41855</v>
      </c>
      <c r="B199" s="587"/>
      <c r="C199" s="488"/>
      <c r="D199" s="588" t="s">
        <v>203</v>
      </c>
      <c r="E199" s="587">
        <v>5341</v>
      </c>
      <c r="F199" s="599">
        <v>0.93</v>
      </c>
      <c r="G199" s="595">
        <f>ROUND(H197*F199,2)</f>
        <v>32.700000000000003</v>
      </c>
      <c r="H199" s="596">
        <v>0</v>
      </c>
      <c r="I199" s="597" t="s">
        <v>86</v>
      </c>
      <c r="J199" s="598">
        <v>0</v>
      </c>
      <c r="K199" s="567">
        <f t="shared" si="3"/>
        <v>-1029.06</v>
      </c>
      <c r="L199" s="406"/>
    </row>
    <row r="200" spans="1:12">
      <c r="A200" s="600">
        <v>41823</v>
      </c>
      <c r="B200" s="601" t="s">
        <v>86</v>
      </c>
      <c r="C200" s="602" t="s">
        <v>86</v>
      </c>
      <c r="D200" s="603" t="s">
        <v>28</v>
      </c>
      <c r="E200" s="601" t="s">
        <v>86</v>
      </c>
      <c r="F200" s="604" t="s">
        <v>86</v>
      </c>
      <c r="G200" s="641"/>
      <c r="H200" s="605">
        <v>35.159999999999997</v>
      </c>
      <c r="I200" s="606" t="s">
        <v>49</v>
      </c>
      <c r="J200" s="607">
        <v>0</v>
      </c>
      <c r="K200" s="567">
        <f t="shared" si="3"/>
        <v>-1064.22</v>
      </c>
      <c r="L200" s="406"/>
    </row>
    <row r="201" spans="1:12">
      <c r="A201" s="485">
        <f>A200</f>
        <v>41823</v>
      </c>
      <c r="B201" s="608"/>
      <c r="C201" s="487"/>
      <c r="D201" s="609" t="s">
        <v>202</v>
      </c>
      <c r="E201" s="608">
        <v>5330</v>
      </c>
      <c r="F201" s="610">
        <f>ROUND(100%-F202,2)</f>
        <v>7.0000000000000007E-2</v>
      </c>
      <c r="G201" s="611">
        <f>ROUND(H200*F201,2)</f>
        <v>2.46</v>
      </c>
      <c r="H201" s="596">
        <v>0</v>
      </c>
      <c r="I201" s="612" t="s">
        <v>86</v>
      </c>
      <c r="J201" s="613">
        <v>0</v>
      </c>
      <c r="K201" s="567">
        <f t="shared" si="3"/>
        <v>-1064.22</v>
      </c>
      <c r="L201" s="406"/>
    </row>
    <row r="202" spans="1:12">
      <c r="A202" s="485">
        <f>A201</f>
        <v>41823</v>
      </c>
      <c r="B202" s="608"/>
      <c r="C202" s="487"/>
      <c r="D202" s="609" t="s">
        <v>203</v>
      </c>
      <c r="E202" s="608">
        <v>5329</v>
      </c>
      <c r="F202" s="610">
        <v>0.93</v>
      </c>
      <c r="G202" s="611">
        <f>ROUND(H200*F202,2)</f>
        <v>32.700000000000003</v>
      </c>
      <c r="H202" s="596">
        <v>0</v>
      </c>
      <c r="I202" s="612" t="s">
        <v>86</v>
      </c>
      <c r="J202" s="613">
        <v>0</v>
      </c>
      <c r="K202" s="567">
        <f t="shared" si="3"/>
        <v>-1064.22</v>
      </c>
      <c r="L202" s="406"/>
    </row>
    <row r="203" spans="1:12">
      <c r="A203" s="488">
        <v>41852</v>
      </c>
      <c r="B203" s="587" t="s">
        <v>86</v>
      </c>
      <c r="C203" s="488" t="s">
        <v>86</v>
      </c>
      <c r="D203" s="588" t="s">
        <v>34</v>
      </c>
      <c r="E203" s="614">
        <f>ROUND((B207*H203)/100,2)</f>
        <v>16.739999999999998</v>
      </c>
      <c r="F203" s="598" t="s">
        <v>198</v>
      </c>
      <c r="G203" s="595"/>
      <c r="H203" s="591">
        <v>18</v>
      </c>
      <c r="I203" s="592" t="s">
        <v>49</v>
      </c>
      <c r="J203" s="593">
        <v>0</v>
      </c>
      <c r="K203" s="567">
        <f t="shared" si="3"/>
        <v>-1082.22</v>
      </c>
      <c r="L203" s="406"/>
    </row>
    <row r="204" spans="1:12">
      <c r="A204" s="489">
        <f>A203</f>
        <v>41852</v>
      </c>
      <c r="B204" s="614">
        <v>5</v>
      </c>
      <c r="C204" s="488" t="str">
        <f>C203</f>
        <v xml:space="preserve"> </v>
      </c>
      <c r="D204" s="588" t="s">
        <v>89</v>
      </c>
      <c r="E204" s="587">
        <v>2315</v>
      </c>
      <c r="F204" s="599">
        <v>0.05</v>
      </c>
      <c r="G204" s="595">
        <f>ROUND((E203-G205)*B204/105,2)</f>
        <v>0.73</v>
      </c>
      <c r="H204" s="596">
        <v>0</v>
      </c>
      <c r="I204" s="597" t="s">
        <v>86</v>
      </c>
      <c r="J204" s="598">
        <v>0</v>
      </c>
      <c r="K204" s="567">
        <f t="shared" si="3"/>
        <v>-1082.22</v>
      </c>
      <c r="L204" s="406"/>
    </row>
    <row r="205" spans="1:12">
      <c r="A205" s="489">
        <f>A203</f>
        <v>41852</v>
      </c>
      <c r="B205" s="614">
        <v>9.5</v>
      </c>
      <c r="C205" s="488" t="str">
        <f>C203</f>
        <v xml:space="preserve"> </v>
      </c>
      <c r="D205" s="588" t="s">
        <v>90</v>
      </c>
      <c r="E205" s="587">
        <v>2345</v>
      </c>
      <c r="F205" s="615" t="s">
        <v>201</v>
      </c>
      <c r="G205" s="595">
        <f>ROUND((E203*B205)/109.5,2)</f>
        <v>1.45</v>
      </c>
      <c r="H205" s="596">
        <v>0</v>
      </c>
      <c r="I205" s="597" t="s">
        <v>86</v>
      </c>
      <c r="J205" s="598">
        <v>0</v>
      </c>
      <c r="K205" s="567">
        <f t="shared" si="3"/>
        <v>-1082.22</v>
      </c>
      <c r="L205" s="406"/>
    </row>
    <row r="206" spans="1:12">
      <c r="A206" s="489">
        <f>A203</f>
        <v>41852</v>
      </c>
      <c r="B206" s="614">
        <f>100-B207</f>
        <v>7</v>
      </c>
      <c r="C206" s="488" t="str">
        <f>C203</f>
        <v xml:space="preserve"> </v>
      </c>
      <c r="D206" s="588" t="s">
        <v>202</v>
      </c>
      <c r="E206" s="587">
        <v>5742</v>
      </c>
      <c r="F206" s="599">
        <v>7.0000000000000007E-2</v>
      </c>
      <c r="G206" s="595">
        <f>ROUND((B206*H203)/100,2)</f>
        <v>1.26</v>
      </c>
      <c r="H206" s="596">
        <v>0</v>
      </c>
      <c r="I206" s="597" t="s">
        <v>86</v>
      </c>
      <c r="J206" s="598">
        <v>0</v>
      </c>
      <c r="K206" s="567">
        <f t="shared" si="3"/>
        <v>-1082.22</v>
      </c>
      <c r="L206" s="406"/>
    </row>
    <row r="207" spans="1:12">
      <c r="A207" s="489">
        <f>A203</f>
        <v>41852</v>
      </c>
      <c r="B207" s="614">
        <v>93</v>
      </c>
      <c r="C207" s="488" t="str">
        <f>C203</f>
        <v xml:space="preserve"> </v>
      </c>
      <c r="D207" s="588" t="s">
        <v>203</v>
      </c>
      <c r="E207" s="587">
        <v>5741</v>
      </c>
      <c r="F207" s="599">
        <v>0.93</v>
      </c>
      <c r="G207" s="595">
        <f>ROUND(E203-G204-G205,2)</f>
        <v>14.56</v>
      </c>
      <c r="H207" s="596">
        <v>0</v>
      </c>
      <c r="I207" s="597" t="s">
        <v>86</v>
      </c>
      <c r="J207" s="598">
        <v>0</v>
      </c>
      <c r="K207" s="567">
        <f t="shared" si="3"/>
        <v>-1082.22</v>
      </c>
      <c r="L207" s="406"/>
    </row>
    <row r="208" spans="1:12">
      <c r="A208" s="487">
        <v>41852</v>
      </c>
      <c r="B208" s="608" t="s">
        <v>86</v>
      </c>
      <c r="C208" s="487" t="s">
        <v>86</v>
      </c>
      <c r="D208" s="609" t="s">
        <v>35</v>
      </c>
      <c r="E208" s="616">
        <f>ROUND((B212*H208)/100,2)</f>
        <v>16.739999999999998</v>
      </c>
      <c r="F208" s="613" t="s">
        <v>198</v>
      </c>
      <c r="G208" s="611"/>
      <c r="H208" s="617">
        <v>18</v>
      </c>
      <c r="I208" s="618" t="s">
        <v>49</v>
      </c>
      <c r="J208" s="619">
        <v>0</v>
      </c>
      <c r="K208" s="567">
        <f t="shared" si="3"/>
        <v>-1100.22</v>
      </c>
      <c r="L208" s="406"/>
    </row>
    <row r="209" spans="1:12">
      <c r="A209" s="487">
        <f>A208</f>
        <v>41852</v>
      </c>
      <c r="B209" s="616">
        <v>5</v>
      </c>
      <c r="C209" s="487" t="str">
        <f>C208</f>
        <v xml:space="preserve"> </v>
      </c>
      <c r="D209" s="609" t="s">
        <v>89</v>
      </c>
      <c r="E209" s="608">
        <v>2315</v>
      </c>
      <c r="F209" s="610">
        <v>0.05</v>
      </c>
      <c r="G209" s="611">
        <f>ROUND((E208-G210)*B209/105,2)</f>
        <v>0.73</v>
      </c>
      <c r="H209" s="596">
        <v>0</v>
      </c>
      <c r="I209" s="618" t="s">
        <v>86</v>
      </c>
      <c r="J209" s="613">
        <v>0</v>
      </c>
      <c r="K209" s="567">
        <f t="shared" si="3"/>
        <v>-1100.22</v>
      </c>
      <c r="L209" s="406"/>
    </row>
    <row r="210" spans="1:12">
      <c r="A210" s="487">
        <f>A208</f>
        <v>41852</v>
      </c>
      <c r="B210" s="616">
        <v>9.5</v>
      </c>
      <c r="C210" s="487" t="str">
        <f>C208</f>
        <v xml:space="preserve"> </v>
      </c>
      <c r="D210" s="609" t="s">
        <v>90</v>
      </c>
      <c r="E210" s="608">
        <v>2345</v>
      </c>
      <c r="F210" s="620" t="s">
        <v>201</v>
      </c>
      <c r="G210" s="611">
        <f>ROUND((E208*B210)/109.5,2)</f>
        <v>1.45</v>
      </c>
      <c r="H210" s="596">
        <v>0</v>
      </c>
      <c r="I210" s="618" t="s">
        <v>86</v>
      </c>
      <c r="J210" s="613">
        <v>0</v>
      </c>
      <c r="K210" s="567">
        <f t="shared" si="3"/>
        <v>-1100.22</v>
      </c>
      <c r="L210" s="406"/>
    </row>
    <row r="211" spans="1:12">
      <c r="A211" s="487">
        <f>A208</f>
        <v>41852</v>
      </c>
      <c r="B211" s="616">
        <f>100-B212</f>
        <v>7</v>
      </c>
      <c r="C211" s="487" t="str">
        <f>C208</f>
        <v xml:space="preserve"> </v>
      </c>
      <c r="D211" s="609" t="s">
        <v>202</v>
      </c>
      <c r="E211" s="608">
        <v>5705</v>
      </c>
      <c r="F211" s="610">
        <v>7.0000000000000007E-2</v>
      </c>
      <c r="G211" s="611">
        <f>ROUND((B211*H208)/100,2)</f>
        <v>1.26</v>
      </c>
      <c r="H211" s="596">
        <v>0</v>
      </c>
      <c r="I211" s="618" t="s">
        <v>86</v>
      </c>
      <c r="J211" s="613">
        <v>0</v>
      </c>
      <c r="K211" s="567">
        <f t="shared" si="3"/>
        <v>-1100.22</v>
      </c>
      <c r="L211" s="406"/>
    </row>
    <row r="212" spans="1:12">
      <c r="A212" s="487">
        <f>A208</f>
        <v>41852</v>
      </c>
      <c r="B212" s="616">
        <v>93</v>
      </c>
      <c r="C212" s="487" t="str">
        <f>C208</f>
        <v xml:space="preserve"> </v>
      </c>
      <c r="D212" s="609" t="s">
        <v>203</v>
      </c>
      <c r="E212" s="608">
        <v>5704</v>
      </c>
      <c r="F212" s="610">
        <v>0.93</v>
      </c>
      <c r="G212" s="611">
        <f>ROUND(E208-G209-G210,2)</f>
        <v>14.56</v>
      </c>
      <c r="H212" s="596">
        <v>0</v>
      </c>
      <c r="I212" s="618" t="s">
        <v>86</v>
      </c>
      <c r="J212" s="613">
        <v>0</v>
      </c>
      <c r="K212" s="567">
        <f t="shared" si="3"/>
        <v>-1100.22</v>
      </c>
      <c r="L212" s="406"/>
    </row>
    <row r="213" spans="1:12">
      <c r="A213" s="488">
        <v>41821</v>
      </c>
      <c r="B213" s="587"/>
      <c r="C213" s="488" t="s">
        <v>86</v>
      </c>
      <c r="D213" s="588" t="s">
        <v>33</v>
      </c>
      <c r="E213" s="614">
        <f>ROUND((B216*H213)/100,2)</f>
        <v>18</v>
      </c>
      <c r="F213" s="621"/>
      <c r="G213" s="595"/>
      <c r="H213" s="591">
        <v>18</v>
      </c>
      <c r="I213" s="592" t="s">
        <v>49</v>
      </c>
      <c r="J213" s="593">
        <v>0</v>
      </c>
      <c r="K213" s="567">
        <f t="shared" si="3"/>
        <v>-1118.22</v>
      </c>
      <c r="L213" s="406"/>
    </row>
    <row r="214" spans="1:12">
      <c r="A214" s="622">
        <f>A213</f>
        <v>41821</v>
      </c>
      <c r="B214" s="623">
        <v>5</v>
      </c>
      <c r="C214" s="622" t="str">
        <f>C213</f>
        <v xml:space="preserve"> </v>
      </c>
      <c r="D214" s="588" t="s">
        <v>89</v>
      </c>
      <c r="E214" s="587">
        <v>2315</v>
      </c>
      <c r="F214" s="599">
        <v>0.05</v>
      </c>
      <c r="G214" s="595">
        <f>ROUND((E213-G215)*B214/105,2)</f>
        <v>0.78</v>
      </c>
      <c r="H214" s="596">
        <v>0</v>
      </c>
      <c r="I214" s="597" t="s">
        <v>86</v>
      </c>
      <c r="J214" s="598">
        <v>0</v>
      </c>
      <c r="K214" s="567">
        <f t="shared" si="3"/>
        <v>-1118.22</v>
      </c>
      <c r="L214" s="406"/>
    </row>
    <row r="215" spans="1:12">
      <c r="A215" s="622">
        <f>A213</f>
        <v>41821</v>
      </c>
      <c r="B215" s="623">
        <v>9.5</v>
      </c>
      <c r="C215" s="622" t="str">
        <f>C213</f>
        <v xml:space="preserve"> </v>
      </c>
      <c r="D215" s="588" t="s">
        <v>90</v>
      </c>
      <c r="E215" s="587">
        <v>2345</v>
      </c>
      <c r="F215" s="615">
        <v>9.5000000000000001E-2</v>
      </c>
      <c r="G215" s="595">
        <f>ROUND((E213*B215)/109.5,2)</f>
        <v>1.56</v>
      </c>
      <c r="H215" s="596">
        <v>0</v>
      </c>
      <c r="I215" s="597" t="s">
        <v>86</v>
      </c>
      <c r="J215" s="598">
        <v>0</v>
      </c>
      <c r="K215" s="567">
        <f t="shared" si="3"/>
        <v>-1118.22</v>
      </c>
      <c r="L215" s="406"/>
    </row>
    <row r="216" spans="1:12">
      <c r="A216" s="622">
        <f>A213</f>
        <v>41821</v>
      </c>
      <c r="B216" s="623">
        <v>100</v>
      </c>
      <c r="C216" s="622" t="str">
        <f>C213</f>
        <v xml:space="preserve"> </v>
      </c>
      <c r="D216" s="588" t="s">
        <v>203</v>
      </c>
      <c r="E216" s="587">
        <v>5781</v>
      </c>
      <c r="F216" s="599">
        <v>1</v>
      </c>
      <c r="G216" s="595">
        <f>ROUND(E213-G214-G215,2)</f>
        <v>15.66</v>
      </c>
      <c r="H216" s="596">
        <v>0</v>
      </c>
      <c r="I216" s="597" t="s">
        <v>86</v>
      </c>
      <c r="J216" s="598">
        <v>0</v>
      </c>
      <c r="K216" s="567">
        <f t="shared" si="3"/>
        <v>-1118.22</v>
      </c>
      <c r="L216" s="406"/>
    </row>
    <row r="217" spans="1:12">
      <c r="A217" s="487">
        <v>41821</v>
      </c>
      <c r="B217" s="608"/>
      <c r="C217" s="487"/>
      <c r="D217" s="609" t="s">
        <v>121</v>
      </c>
      <c r="E217" s="624" t="s">
        <v>86</v>
      </c>
      <c r="F217" s="625" t="s">
        <v>86</v>
      </c>
      <c r="G217" s="611"/>
      <c r="H217" s="617">
        <v>25</v>
      </c>
      <c r="I217" s="618" t="s">
        <v>49</v>
      </c>
      <c r="J217" s="613">
        <v>0</v>
      </c>
      <c r="K217" s="567">
        <f t="shared" si="3"/>
        <v>-1143.22</v>
      </c>
      <c r="L217" s="406"/>
    </row>
    <row r="218" spans="1:12">
      <c r="A218" s="485">
        <f>A217</f>
        <v>41821</v>
      </c>
      <c r="B218" s="608"/>
      <c r="C218" s="487"/>
      <c r="D218" s="609" t="s">
        <v>202</v>
      </c>
      <c r="E218" s="624">
        <v>5762</v>
      </c>
      <c r="F218" s="626">
        <f>100%-F219</f>
        <v>0.5</v>
      </c>
      <c r="G218" s="611">
        <f>ROUND(H217*F218,2)</f>
        <v>12.5</v>
      </c>
      <c r="H218" s="611">
        <v>0</v>
      </c>
      <c r="I218" s="612" t="s">
        <v>86</v>
      </c>
      <c r="J218" s="613">
        <v>0</v>
      </c>
      <c r="K218" s="567">
        <f t="shared" si="3"/>
        <v>-1143.22</v>
      </c>
      <c r="L218" s="406"/>
    </row>
    <row r="219" spans="1:12">
      <c r="A219" s="485">
        <f>A217</f>
        <v>41821</v>
      </c>
      <c r="B219" s="608"/>
      <c r="C219" s="487"/>
      <c r="D219" s="609" t="s">
        <v>203</v>
      </c>
      <c r="E219" s="608">
        <v>5761</v>
      </c>
      <c r="F219" s="626">
        <v>0.5</v>
      </c>
      <c r="G219" s="611">
        <f>ROUND(H217*F219,2)</f>
        <v>12.5</v>
      </c>
      <c r="H219" s="611">
        <v>0</v>
      </c>
      <c r="I219" s="612" t="s">
        <v>86</v>
      </c>
      <c r="J219" s="613">
        <v>0</v>
      </c>
      <c r="K219" s="567">
        <f t="shared" si="3"/>
        <v>-1143.22</v>
      </c>
      <c r="L219" s="406"/>
    </row>
    <row r="220" spans="1:12">
      <c r="A220" s="576" t="s">
        <v>86</v>
      </c>
      <c r="B220" s="570"/>
      <c r="C220" s="576"/>
      <c r="D220" s="584" t="s">
        <v>88</v>
      </c>
      <c r="E220" s="570">
        <v>5972</v>
      </c>
      <c r="F220" s="571" t="s">
        <v>86</v>
      </c>
      <c r="G220" s="640"/>
      <c r="H220" s="585">
        <v>100</v>
      </c>
      <c r="I220" s="569" t="s">
        <v>85</v>
      </c>
      <c r="J220" s="586">
        <v>0</v>
      </c>
      <c r="K220" s="567">
        <f t="shared" si="3"/>
        <v>-1243.22</v>
      </c>
      <c r="L220" s="406"/>
    </row>
    <row r="221" spans="1:12">
      <c r="A221" s="488">
        <v>41852</v>
      </c>
      <c r="B221" s="587" t="s">
        <v>86</v>
      </c>
      <c r="C221" s="488" t="s">
        <v>86</v>
      </c>
      <c r="D221" s="588" t="s">
        <v>118</v>
      </c>
      <c r="E221" s="614">
        <f>ROUND((B225*H221)/100,2)</f>
        <v>16.739999999999998</v>
      </c>
      <c r="F221" s="598" t="s">
        <v>198</v>
      </c>
      <c r="G221" s="595"/>
      <c r="H221" s="591">
        <v>18</v>
      </c>
      <c r="I221" s="592" t="s">
        <v>49</v>
      </c>
      <c r="J221" s="593">
        <v>0</v>
      </c>
      <c r="K221" s="567">
        <f t="shared" si="3"/>
        <v>-1261.22</v>
      </c>
      <c r="L221" s="406"/>
    </row>
    <row r="222" spans="1:12">
      <c r="A222" s="489">
        <f>A221</f>
        <v>41852</v>
      </c>
      <c r="B222" s="614">
        <v>5</v>
      </c>
      <c r="C222" s="488" t="str">
        <f>C221</f>
        <v xml:space="preserve"> </v>
      </c>
      <c r="D222" s="588" t="s">
        <v>89</v>
      </c>
      <c r="E222" s="587">
        <v>2315</v>
      </c>
      <c r="F222" s="599">
        <v>0.05</v>
      </c>
      <c r="G222" s="595">
        <f>ROUND((E221-G223)*B222/105,2)</f>
        <v>0.73</v>
      </c>
      <c r="H222" s="596">
        <v>0</v>
      </c>
      <c r="I222" s="597" t="s">
        <v>86</v>
      </c>
      <c r="J222" s="598">
        <v>0</v>
      </c>
      <c r="K222" s="567">
        <f t="shared" si="3"/>
        <v>-1261.22</v>
      </c>
      <c r="L222" s="406"/>
    </row>
    <row r="223" spans="1:12">
      <c r="A223" s="489">
        <f>A221</f>
        <v>41852</v>
      </c>
      <c r="B223" s="614">
        <v>9.5</v>
      </c>
      <c r="C223" s="488" t="str">
        <f>C221</f>
        <v xml:space="preserve"> </v>
      </c>
      <c r="D223" s="588" t="s">
        <v>90</v>
      </c>
      <c r="E223" s="587">
        <v>2345</v>
      </c>
      <c r="F223" s="615" t="s">
        <v>201</v>
      </c>
      <c r="G223" s="595">
        <f>ROUND((E221*B223)/109.5,2)</f>
        <v>1.45</v>
      </c>
      <c r="H223" s="596">
        <v>0</v>
      </c>
      <c r="I223" s="597" t="s">
        <v>86</v>
      </c>
      <c r="J223" s="598">
        <v>0</v>
      </c>
      <c r="K223" s="567">
        <f t="shared" si="3"/>
        <v>-1261.22</v>
      </c>
      <c r="L223" s="406"/>
    </row>
    <row r="224" spans="1:12">
      <c r="A224" s="489">
        <f>A221</f>
        <v>41852</v>
      </c>
      <c r="B224" s="614">
        <f>100-B225</f>
        <v>7</v>
      </c>
      <c r="C224" s="488" t="str">
        <f>C221</f>
        <v xml:space="preserve"> </v>
      </c>
      <c r="D224" s="588" t="s">
        <v>202</v>
      </c>
      <c r="E224" s="587">
        <v>5348</v>
      </c>
      <c r="F224" s="599">
        <v>7.0000000000000007E-2</v>
      </c>
      <c r="G224" s="595">
        <f>ROUND((B224*H221)/100,2)</f>
        <v>1.26</v>
      </c>
      <c r="H224" s="596">
        <v>0</v>
      </c>
      <c r="I224" s="597" t="s">
        <v>86</v>
      </c>
      <c r="J224" s="598">
        <v>0</v>
      </c>
      <c r="K224" s="567">
        <f t="shared" si="3"/>
        <v>-1261.22</v>
      </c>
      <c r="L224" s="406"/>
    </row>
    <row r="225" spans="1:12">
      <c r="A225" s="489">
        <f>A221</f>
        <v>41852</v>
      </c>
      <c r="B225" s="614">
        <v>93</v>
      </c>
      <c r="C225" s="488" t="str">
        <f>C221</f>
        <v xml:space="preserve"> </v>
      </c>
      <c r="D225" s="588" t="s">
        <v>203</v>
      </c>
      <c r="E225" s="587">
        <v>5347</v>
      </c>
      <c r="F225" s="599">
        <v>0.93</v>
      </c>
      <c r="G225" s="595">
        <f>ROUND(E221-G222-G223,2)</f>
        <v>14.56</v>
      </c>
      <c r="H225" s="596">
        <v>0</v>
      </c>
      <c r="I225" s="597" t="s">
        <v>86</v>
      </c>
      <c r="J225" s="598">
        <v>0</v>
      </c>
      <c r="K225" s="567">
        <f t="shared" si="3"/>
        <v>-1261.22</v>
      </c>
      <c r="L225" s="406"/>
    </row>
    <row r="226" spans="1:12">
      <c r="A226" s="481">
        <v>41833</v>
      </c>
      <c r="B226" s="570" t="s">
        <v>86</v>
      </c>
      <c r="C226" s="627" t="s">
        <v>86</v>
      </c>
      <c r="D226" s="577" t="s">
        <v>119</v>
      </c>
      <c r="E226" s="568">
        <v>5972</v>
      </c>
      <c r="F226" s="578" t="s">
        <v>86</v>
      </c>
      <c r="G226" s="572"/>
      <c r="H226" s="580">
        <v>100</v>
      </c>
      <c r="I226" s="579" t="s">
        <v>86</v>
      </c>
      <c r="J226" s="581">
        <v>0</v>
      </c>
      <c r="K226" s="567">
        <f t="shared" si="3"/>
        <v>-1361.22</v>
      </c>
      <c r="L226" s="406"/>
    </row>
    <row r="227" spans="1:12">
      <c r="A227" s="487">
        <v>41852</v>
      </c>
      <c r="B227" s="608" t="s">
        <v>86</v>
      </c>
      <c r="C227" s="487" t="s">
        <v>86</v>
      </c>
      <c r="D227" s="609" t="s">
        <v>118</v>
      </c>
      <c r="E227" s="616">
        <f>ROUND((B231*H227)/100,2)</f>
        <v>16.739999999999998</v>
      </c>
      <c r="F227" s="613" t="s">
        <v>198</v>
      </c>
      <c r="G227" s="611"/>
      <c r="H227" s="617">
        <v>18</v>
      </c>
      <c r="I227" s="618" t="s">
        <v>49</v>
      </c>
      <c r="J227" s="619">
        <v>0</v>
      </c>
      <c r="K227" s="567">
        <f t="shared" si="3"/>
        <v>-1379.22</v>
      </c>
      <c r="L227" s="406"/>
    </row>
    <row r="228" spans="1:12">
      <c r="A228" s="487">
        <f>A227</f>
        <v>41852</v>
      </c>
      <c r="B228" s="616">
        <v>5</v>
      </c>
      <c r="C228" s="487" t="str">
        <f>C227</f>
        <v xml:space="preserve"> </v>
      </c>
      <c r="D228" s="609" t="s">
        <v>89</v>
      </c>
      <c r="E228" s="608">
        <v>2315</v>
      </c>
      <c r="F228" s="610">
        <v>0.05</v>
      </c>
      <c r="G228" s="611">
        <f>ROUND((E227-G229)*B228/105,2)</f>
        <v>0.73</v>
      </c>
      <c r="H228" s="596">
        <v>0</v>
      </c>
      <c r="I228" s="618" t="s">
        <v>86</v>
      </c>
      <c r="J228" s="613">
        <v>0</v>
      </c>
      <c r="K228" s="567">
        <f t="shared" si="3"/>
        <v>-1379.22</v>
      </c>
      <c r="L228" s="406"/>
    </row>
    <row r="229" spans="1:12">
      <c r="A229" s="487">
        <f>A227</f>
        <v>41852</v>
      </c>
      <c r="B229" s="616">
        <v>9.5</v>
      </c>
      <c r="C229" s="487" t="str">
        <f>C227</f>
        <v xml:space="preserve"> </v>
      </c>
      <c r="D229" s="609" t="s">
        <v>90</v>
      </c>
      <c r="E229" s="608">
        <v>2345</v>
      </c>
      <c r="F229" s="620" t="s">
        <v>201</v>
      </c>
      <c r="G229" s="611">
        <f>ROUND((E227*B229)/109.5,2)</f>
        <v>1.45</v>
      </c>
      <c r="H229" s="596">
        <v>0</v>
      </c>
      <c r="I229" s="618" t="s">
        <v>86</v>
      </c>
      <c r="J229" s="613">
        <v>0</v>
      </c>
      <c r="K229" s="567">
        <f t="shared" si="3"/>
        <v>-1379.22</v>
      </c>
      <c r="L229" s="406"/>
    </row>
    <row r="230" spans="1:12">
      <c r="A230" s="487">
        <f>A227</f>
        <v>41852</v>
      </c>
      <c r="B230" s="616">
        <f>100-B231</f>
        <v>7</v>
      </c>
      <c r="C230" s="487" t="str">
        <f>C227</f>
        <v xml:space="preserve"> </v>
      </c>
      <c r="D230" s="609" t="s">
        <v>202</v>
      </c>
      <c r="E230" s="608">
        <v>5348</v>
      </c>
      <c r="F230" s="610">
        <v>7.0000000000000007E-2</v>
      </c>
      <c r="G230" s="611">
        <f>ROUND((B230*H227)/100,2)</f>
        <v>1.26</v>
      </c>
      <c r="H230" s="596">
        <v>0</v>
      </c>
      <c r="I230" s="618" t="s">
        <v>86</v>
      </c>
      <c r="J230" s="613">
        <v>0</v>
      </c>
      <c r="K230" s="567">
        <f t="shared" si="3"/>
        <v>-1379.22</v>
      </c>
      <c r="L230" s="406"/>
    </row>
    <row r="231" spans="1:12">
      <c r="A231" s="487">
        <f>A227</f>
        <v>41852</v>
      </c>
      <c r="B231" s="616">
        <v>93</v>
      </c>
      <c r="C231" s="487" t="str">
        <f>C227</f>
        <v xml:space="preserve"> </v>
      </c>
      <c r="D231" s="609" t="s">
        <v>203</v>
      </c>
      <c r="E231" s="608">
        <v>5347</v>
      </c>
      <c r="F231" s="610">
        <v>0.93</v>
      </c>
      <c r="G231" s="611">
        <f>ROUND(E227-G228-G229,2)</f>
        <v>14.56</v>
      </c>
      <c r="H231" s="596">
        <v>0</v>
      </c>
      <c r="I231" s="618" t="s">
        <v>86</v>
      </c>
      <c r="J231" s="613">
        <v>0</v>
      </c>
      <c r="K231" s="567">
        <f t="shared" si="3"/>
        <v>-1379.22</v>
      </c>
      <c r="L231" s="406"/>
    </row>
    <row r="232" spans="1:12">
      <c r="A232" s="481">
        <v>41830</v>
      </c>
      <c r="B232" s="570" t="s">
        <v>86</v>
      </c>
      <c r="C232" s="586" t="s">
        <v>86</v>
      </c>
      <c r="D232" s="577" t="s">
        <v>40</v>
      </c>
      <c r="E232" s="568">
        <v>5972</v>
      </c>
      <c r="F232" s="578" t="s">
        <v>86</v>
      </c>
      <c r="G232" s="572"/>
      <c r="H232" s="580">
        <v>100</v>
      </c>
      <c r="I232" s="579" t="s">
        <v>86</v>
      </c>
      <c r="J232" s="581">
        <v>0</v>
      </c>
      <c r="K232" s="567">
        <f t="shared" si="3"/>
        <v>-1479.22</v>
      </c>
      <c r="L232" s="406"/>
    </row>
    <row r="233" spans="1:12">
      <c r="A233" s="488">
        <v>41852</v>
      </c>
      <c r="B233" s="587" t="s">
        <v>86</v>
      </c>
      <c r="C233" s="488" t="s">
        <v>86</v>
      </c>
      <c r="D233" s="588" t="s">
        <v>118</v>
      </c>
      <c r="E233" s="614">
        <f>ROUND((B237*H233)/100,2)</f>
        <v>16.739999999999998</v>
      </c>
      <c r="F233" s="598" t="s">
        <v>198</v>
      </c>
      <c r="G233" s="595"/>
      <c r="H233" s="591">
        <v>18</v>
      </c>
      <c r="I233" s="592" t="s">
        <v>49</v>
      </c>
      <c r="J233" s="598">
        <v>0</v>
      </c>
      <c r="K233" s="567">
        <f t="shared" si="3"/>
        <v>-1497.22</v>
      </c>
      <c r="L233" s="406"/>
    </row>
    <row r="234" spans="1:12">
      <c r="A234" s="489">
        <f>A233</f>
        <v>41852</v>
      </c>
      <c r="B234" s="614">
        <v>5</v>
      </c>
      <c r="C234" s="488" t="str">
        <f>C233</f>
        <v xml:space="preserve"> </v>
      </c>
      <c r="D234" s="588" t="s">
        <v>89</v>
      </c>
      <c r="E234" s="587">
        <v>2315</v>
      </c>
      <c r="F234" s="599">
        <v>0.05</v>
      </c>
      <c r="G234" s="595">
        <f>ROUND((E233-G235)*B234/105,2)</f>
        <v>0.73</v>
      </c>
      <c r="H234" s="596">
        <v>0</v>
      </c>
      <c r="I234" s="597" t="s">
        <v>86</v>
      </c>
      <c r="J234" s="598">
        <v>0</v>
      </c>
      <c r="K234" s="567">
        <f t="shared" si="3"/>
        <v>-1497.22</v>
      </c>
      <c r="L234" s="406"/>
    </row>
    <row r="235" spans="1:12">
      <c r="A235" s="489">
        <f>A233</f>
        <v>41852</v>
      </c>
      <c r="B235" s="614">
        <v>9.5</v>
      </c>
      <c r="C235" s="488" t="str">
        <f>C233</f>
        <v xml:space="preserve"> </v>
      </c>
      <c r="D235" s="588" t="s">
        <v>90</v>
      </c>
      <c r="E235" s="587">
        <v>2345</v>
      </c>
      <c r="F235" s="615" t="s">
        <v>201</v>
      </c>
      <c r="G235" s="595">
        <f>ROUND((E233*B235)/109.5,2)</f>
        <v>1.45</v>
      </c>
      <c r="H235" s="596">
        <v>0</v>
      </c>
      <c r="I235" s="597" t="s">
        <v>86</v>
      </c>
      <c r="J235" s="598">
        <v>0</v>
      </c>
      <c r="K235" s="567">
        <f t="shared" si="3"/>
        <v>-1497.22</v>
      </c>
      <c r="L235" s="406"/>
    </row>
    <row r="236" spans="1:12">
      <c r="A236" s="489">
        <f>A233</f>
        <v>41852</v>
      </c>
      <c r="B236" s="614">
        <f>100-B237</f>
        <v>7</v>
      </c>
      <c r="C236" s="488" t="str">
        <f>C233</f>
        <v xml:space="preserve"> </v>
      </c>
      <c r="D236" s="588" t="s">
        <v>202</v>
      </c>
      <c r="E236" s="587">
        <v>5348</v>
      </c>
      <c r="F236" s="599">
        <v>7.0000000000000007E-2</v>
      </c>
      <c r="G236" s="595">
        <f>ROUND((B236*H233)/100,2)</f>
        <v>1.26</v>
      </c>
      <c r="H236" s="596">
        <v>0</v>
      </c>
      <c r="I236" s="597" t="s">
        <v>86</v>
      </c>
      <c r="J236" s="598">
        <v>0</v>
      </c>
      <c r="K236" s="567">
        <f t="shared" si="3"/>
        <v>-1497.22</v>
      </c>
      <c r="L236" s="406"/>
    </row>
    <row r="237" spans="1:12">
      <c r="A237" s="489">
        <f>A233</f>
        <v>41852</v>
      </c>
      <c r="B237" s="614">
        <v>93</v>
      </c>
      <c r="C237" s="488" t="str">
        <f>C233</f>
        <v xml:space="preserve"> </v>
      </c>
      <c r="D237" s="588" t="s">
        <v>203</v>
      </c>
      <c r="E237" s="587">
        <v>5347</v>
      </c>
      <c r="F237" s="599">
        <v>0.93</v>
      </c>
      <c r="G237" s="595">
        <f>ROUND(E233-G234-G235,2)</f>
        <v>14.56</v>
      </c>
      <c r="H237" s="596">
        <v>0</v>
      </c>
      <c r="I237" s="597" t="s">
        <v>86</v>
      </c>
      <c r="J237" s="598">
        <v>0</v>
      </c>
      <c r="K237" s="567">
        <f t="shared" si="3"/>
        <v>-1497.22</v>
      </c>
      <c r="L237" s="406"/>
    </row>
    <row r="238" spans="1:12">
      <c r="A238" s="576">
        <v>41847</v>
      </c>
      <c r="B238" s="570" t="s">
        <v>86</v>
      </c>
      <c r="C238" s="576"/>
      <c r="D238" s="584" t="s">
        <v>42</v>
      </c>
      <c r="E238" s="570">
        <v>5972</v>
      </c>
      <c r="F238" s="571"/>
      <c r="G238" s="640"/>
      <c r="H238" s="585">
        <v>100</v>
      </c>
      <c r="I238" s="569" t="s">
        <v>86</v>
      </c>
      <c r="J238" s="586">
        <v>0</v>
      </c>
      <c r="K238" s="567">
        <f t="shared" si="3"/>
        <v>-1597.22</v>
      </c>
      <c r="L238" s="406"/>
    </row>
    <row r="239" spans="1:12">
      <c r="A239" s="487">
        <v>41852</v>
      </c>
      <c r="B239" s="608" t="s">
        <v>86</v>
      </c>
      <c r="C239" s="487" t="s">
        <v>86</v>
      </c>
      <c r="D239" s="609" t="s">
        <v>118</v>
      </c>
      <c r="E239" s="616">
        <f>ROUND((B243*H239)/100,2)</f>
        <v>16.739999999999998</v>
      </c>
      <c r="F239" s="613" t="s">
        <v>198</v>
      </c>
      <c r="G239" s="611"/>
      <c r="H239" s="617">
        <v>18</v>
      </c>
      <c r="I239" s="618" t="s">
        <v>49</v>
      </c>
      <c r="J239" s="619">
        <v>0</v>
      </c>
      <c r="K239" s="567">
        <f t="shared" si="3"/>
        <v>-1615.22</v>
      </c>
      <c r="L239" s="406"/>
    </row>
    <row r="240" spans="1:12">
      <c r="A240" s="487">
        <f>A239</f>
        <v>41852</v>
      </c>
      <c r="B240" s="616">
        <v>5</v>
      </c>
      <c r="C240" s="487" t="str">
        <f>C239</f>
        <v xml:space="preserve"> </v>
      </c>
      <c r="D240" s="609" t="s">
        <v>89</v>
      </c>
      <c r="E240" s="608">
        <v>2315</v>
      </c>
      <c r="F240" s="610">
        <v>0.05</v>
      </c>
      <c r="G240" s="611">
        <f>ROUND((E239-G241)*B240/105,2)</f>
        <v>0.73</v>
      </c>
      <c r="H240" s="596">
        <v>0</v>
      </c>
      <c r="I240" s="618" t="s">
        <v>86</v>
      </c>
      <c r="J240" s="613">
        <v>0</v>
      </c>
      <c r="K240" s="567">
        <f t="shared" si="3"/>
        <v>-1615.22</v>
      </c>
      <c r="L240" s="406"/>
    </row>
    <row r="241" spans="1:12">
      <c r="A241" s="487">
        <f>A239</f>
        <v>41852</v>
      </c>
      <c r="B241" s="616">
        <v>9.5</v>
      </c>
      <c r="C241" s="487" t="str">
        <f>C239</f>
        <v xml:space="preserve"> </v>
      </c>
      <c r="D241" s="609" t="s">
        <v>90</v>
      </c>
      <c r="E241" s="608">
        <v>2345</v>
      </c>
      <c r="F241" s="620" t="s">
        <v>201</v>
      </c>
      <c r="G241" s="611">
        <f>ROUND((E239*B241)/109.5,2)</f>
        <v>1.45</v>
      </c>
      <c r="H241" s="596">
        <v>0</v>
      </c>
      <c r="I241" s="618" t="s">
        <v>86</v>
      </c>
      <c r="J241" s="613">
        <v>0</v>
      </c>
      <c r="K241" s="567">
        <f t="shared" si="3"/>
        <v>-1615.22</v>
      </c>
      <c r="L241" s="406"/>
    </row>
    <row r="242" spans="1:12">
      <c r="A242" s="487">
        <f>A239</f>
        <v>41852</v>
      </c>
      <c r="B242" s="616">
        <f>100-B243</f>
        <v>7</v>
      </c>
      <c r="C242" s="487" t="str">
        <f>C239</f>
        <v xml:space="preserve"> </v>
      </c>
      <c r="D242" s="609" t="s">
        <v>202</v>
      </c>
      <c r="E242" s="608">
        <v>5348</v>
      </c>
      <c r="F242" s="610">
        <v>7.0000000000000007E-2</v>
      </c>
      <c r="G242" s="611">
        <f>ROUND((B242*H239)/100,2)</f>
        <v>1.26</v>
      </c>
      <c r="H242" s="596">
        <v>0</v>
      </c>
      <c r="I242" s="618" t="s">
        <v>86</v>
      </c>
      <c r="J242" s="613">
        <v>0</v>
      </c>
      <c r="K242" s="567">
        <f t="shared" si="3"/>
        <v>-1615.22</v>
      </c>
      <c r="L242" s="406"/>
    </row>
    <row r="243" spans="1:12">
      <c r="A243" s="487">
        <f>A239</f>
        <v>41852</v>
      </c>
      <c r="B243" s="616">
        <v>93</v>
      </c>
      <c r="C243" s="487" t="str">
        <f>C239</f>
        <v xml:space="preserve"> </v>
      </c>
      <c r="D243" s="609" t="s">
        <v>203</v>
      </c>
      <c r="E243" s="608">
        <v>5347</v>
      </c>
      <c r="F243" s="610">
        <v>0.93</v>
      </c>
      <c r="G243" s="611">
        <f>ROUND(E239-G240-G241,2)</f>
        <v>14.56</v>
      </c>
      <c r="H243" s="596">
        <v>0</v>
      </c>
      <c r="I243" s="618" t="s">
        <v>86</v>
      </c>
      <c r="J243" s="613">
        <v>0</v>
      </c>
      <c r="K243" s="567">
        <f t="shared" ref="K243" si="4">IF(AND(ISBLANK(H243),ISBLANK(J243)),"",K242-H243+J243)</f>
        <v>-1615.22</v>
      </c>
      <c r="L243" s="406"/>
    </row>
    <row r="244" spans="1:12">
      <c r="A244" s="245"/>
      <c r="B244" s="282"/>
      <c r="C244" s="275"/>
      <c r="D244" s="226"/>
      <c r="E244" s="282"/>
      <c r="F244" s="315"/>
      <c r="G244" s="562"/>
      <c r="H244" s="562"/>
      <c r="I244" s="212"/>
      <c r="J244" s="358"/>
      <c r="K244" s="467"/>
      <c r="L244" s="406"/>
    </row>
    <row r="245" spans="1:12">
      <c r="A245" s="245"/>
      <c r="B245" s="282"/>
      <c r="C245" s="275"/>
      <c r="D245" s="226"/>
      <c r="E245" s="282"/>
      <c r="F245" s="315"/>
      <c r="G245" s="562"/>
      <c r="H245" s="562"/>
      <c r="I245" s="212"/>
      <c r="J245" s="358"/>
      <c r="K245" s="467"/>
      <c r="L245" s="406"/>
    </row>
    <row r="246" spans="1:12">
      <c r="A246" s="245"/>
      <c r="B246" s="282"/>
      <c r="C246" s="275"/>
      <c r="D246" s="226"/>
      <c r="E246" s="282"/>
      <c r="F246" s="315"/>
      <c r="G246" s="562"/>
      <c r="H246" s="562"/>
      <c r="I246" s="212"/>
      <c r="J246" s="358"/>
      <c r="K246" s="467"/>
      <c r="L246" s="406"/>
    </row>
    <row r="247" spans="1:12">
      <c r="A247" s="245"/>
      <c r="B247" s="282"/>
      <c r="C247" s="275"/>
      <c r="D247" s="226"/>
      <c r="E247" s="398"/>
      <c r="F247" s="315"/>
      <c r="G247" s="562"/>
      <c r="H247" s="563"/>
      <c r="I247" s="212"/>
      <c r="J247" s="358"/>
      <c r="K247" s="467"/>
      <c r="L247" s="406"/>
    </row>
    <row r="248" spans="1:12">
      <c r="A248" s="245"/>
      <c r="B248" s="282"/>
      <c r="C248" s="275"/>
      <c r="D248" s="226"/>
      <c r="E248" s="282"/>
      <c r="F248" s="315"/>
      <c r="G248" s="562"/>
      <c r="H248" s="562"/>
      <c r="I248" s="212"/>
      <c r="J248" s="358"/>
      <c r="K248" s="467"/>
      <c r="L248" s="406"/>
    </row>
    <row r="249" spans="1:12">
      <c r="A249" s="245"/>
      <c r="B249" s="282"/>
      <c r="C249" s="275"/>
      <c r="D249" s="226"/>
      <c r="E249" s="282"/>
      <c r="F249" s="315"/>
      <c r="G249" s="562"/>
      <c r="H249" s="562"/>
      <c r="I249" s="212"/>
      <c r="J249" s="358"/>
      <c r="K249" s="467"/>
      <c r="L249" s="406"/>
    </row>
    <row r="250" spans="1:12">
      <c r="A250" s="245"/>
      <c r="B250" s="282"/>
      <c r="C250" s="275"/>
      <c r="D250" s="226"/>
      <c r="E250" s="282"/>
      <c r="F250" s="315"/>
      <c r="G250" s="562"/>
      <c r="H250" s="562"/>
      <c r="I250" s="212"/>
      <c r="J250" s="358"/>
      <c r="K250" s="467"/>
      <c r="L250" s="406"/>
    </row>
    <row r="251" spans="1:12">
      <c r="A251" s="245"/>
      <c r="B251" s="282"/>
      <c r="C251" s="275"/>
      <c r="D251" s="226"/>
      <c r="E251" s="398"/>
      <c r="F251" s="315"/>
      <c r="G251" s="562"/>
      <c r="H251" s="563"/>
      <c r="I251" s="212"/>
      <c r="J251" s="358"/>
      <c r="K251" s="467"/>
      <c r="L251" s="406"/>
    </row>
    <row r="252" spans="1:12">
      <c r="A252" s="397"/>
      <c r="B252" s="398"/>
      <c r="C252" s="399"/>
      <c r="D252" s="226"/>
      <c r="E252" s="282"/>
      <c r="F252" s="400"/>
      <c r="G252" s="562"/>
      <c r="H252" s="562"/>
      <c r="I252" s="401"/>
      <c r="J252" s="358"/>
      <c r="K252" s="467"/>
      <c r="L252" s="406"/>
    </row>
    <row r="253" spans="1:12">
      <c r="A253" s="245"/>
      <c r="B253" s="282"/>
      <c r="C253" s="275"/>
      <c r="D253" s="226"/>
      <c r="E253" s="282"/>
      <c r="F253" s="315"/>
      <c r="G253" s="562"/>
      <c r="H253" s="562"/>
      <c r="I253" s="212"/>
      <c r="J253" s="358"/>
      <c r="K253" s="467"/>
      <c r="L253" s="406"/>
    </row>
    <row r="254" spans="1:12">
      <c r="A254" s="245"/>
      <c r="B254" s="282"/>
      <c r="C254" s="275"/>
      <c r="D254" s="226"/>
      <c r="E254" s="282"/>
      <c r="F254" s="315"/>
      <c r="G254" s="562"/>
      <c r="H254" s="562"/>
      <c r="I254" s="212"/>
      <c r="J254" s="358"/>
      <c r="K254" s="467"/>
      <c r="L254" s="406"/>
    </row>
    <row r="255" spans="1:12">
      <c r="A255" s="245"/>
      <c r="B255" s="282"/>
      <c r="C255" s="275"/>
      <c r="D255" s="226"/>
      <c r="E255" s="282"/>
      <c r="F255" s="315"/>
      <c r="G255" s="562"/>
      <c r="H255" s="562"/>
      <c r="I255" s="212"/>
      <c r="J255" s="358"/>
      <c r="K255" s="467"/>
      <c r="L255" s="406"/>
    </row>
    <row r="256" spans="1:12">
      <c r="A256" s="245"/>
      <c r="B256" s="282"/>
      <c r="C256" s="275"/>
      <c r="D256" s="226"/>
      <c r="E256" s="282"/>
      <c r="F256" s="315"/>
      <c r="G256" s="562"/>
      <c r="H256" s="562"/>
      <c r="I256" s="212"/>
      <c r="J256" s="358"/>
      <c r="K256" s="467"/>
      <c r="L256" s="406"/>
    </row>
    <row r="257" spans="1:12">
      <c r="A257" s="245"/>
      <c r="B257" s="282"/>
      <c r="C257" s="275"/>
      <c r="D257" s="226"/>
      <c r="E257" s="398"/>
      <c r="F257" s="315"/>
      <c r="G257" s="562"/>
      <c r="H257" s="563"/>
      <c r="I257" s="212"/>
      <c r="J257" s="358"/>
      <c r="K257" s="467"/>
      <c r="L257" s="406"/>
    </row>
    <row r="258" spans="1:12">
      <c r="A258" s="397"/>
      <c r="B258" s="398"/>
      <c r="C258" s="399"/>
      <c r="D258" s="226"/>
      <c r="E258" s="282"/>
      <c r="F258" s="400"/>
      <c r="G258" s="562"/>
      <c r="H258" s="562"/>
      <c r="I258" s="401"/>
      <c r="J258" s="358"/>
      <c r="K258" s="467"/>
      <c r="L258" s="406"/>
    </row>
    <row r="259" spans="1:12">
      <c r="A259" s="245"/>
      <c r="B259" s="282"/>
      <c r="C259" s="275"/>
      <c r="D259" s="226"/>
      <c r="E259" s="282"/>
      <c r="F259" s="315"/>
      <c r="G259" s="562"/>
      <c r="H259" s="562"/>
      <c r="I259" s="212"/>
      <c r="J259" s="358"/>
      <c r="K259" s="467"/>
      <c r="L259" s="406"/>
    </row>
    <row r="260" spans="1:12">
      <c r="A260" s="245"/>
      <c r="B260" s="282"/>
      <c r="C260" s="275"/>
      <c r="D260" s="226"/>
      <c r="E260" s="398"/>
      <c r="F260" s="315"/>
      <c r="G260" s="562"/>
      <c r="H260" s="563"/>
      <c r="I260" s="212"/>
      <c r="J260" s="358"/>
      <c r="K260" s="467"/>
      <c r="L260" s="406"/>
    </row>
    <row r="261" spans="1:12">
      <c r="A261" s="397"/>
      <c r="B261" s="398"/>
      <c r="C261" s="399"/>
      <c r="D261" s="226"/>
      <c r="E261" s="282"/>
      <c r="F261" s="400"/>
      <c r="G261" s="562"/>
      <c r="H261" s="562"/>
      <c r="I261" s="401"/>
      <c r="J261" s="358"/>
      <c r="K261" s="467"/>
      <c r="L261" s="406"/>
    </row>
    <row r="262" spans="1:12">
      <c r="A262" s="397"/>
      <c r="B262" s="398"/>
      <c r="C262" s="399"/>
      <c r="D262" s="226"/>
      <c r="E262" s="282"/>
      <c r="F262" s="402"/>
      <c r="G262" s="562"/>
      <c r="H262" s="562"/>
      <c r="I262" s="401"/>
      <c r="J262" s="358"/>
      <c r="K262" s="467"/>
      <c r="L262" s="406"/>
    </row>
    <row r="263" spans="1:12">
      <c r="A263" s="397"/>
      <c r="B263" s="398"/>
      <c r="C263" s="399"/>
      <c r="D263" s="226"/>
      <c r="E263" s="282"/>
      <c r="F263" s="400"/>
      <c r="G263" s="562"/>
      <c r="H263" s="562"/>
      <c r="I263" s="401"/>
      <c r="J263" s="358"/>
      <c r="K263" s="467"/>
      <c r="L263" s="406"/>
    </row>
    <row r="264" spans="1:12">
      <c r="A264" s="245"/>
      <c r="B264" s="282"/>
      <c r="C264" s="275"/>
      <c r="D264" s="226"/>
      <c r="E264" s="282"/>
      <c r="F264" s="315"/>
      <c r="G264" s="562"/>
      <c r="H264" s="562"/>
      <c r="I264" s="212"/>
      <c r="J264" s="358"/>
      <c r="K264" s="467"/>
      <c r="L264" s="406"/>
    </row>
    <row r="265" spans="1:12">
      <c r="A265" s="245"/>
      <c r="B265" s="282"/>
      <c r="C265" s="275"/>
      <c r="D265" s="226"/>
      <c r="E265" s="282"/>
      <c r="F265" s="315"/>
      <c r="G265" s="562"/>
      <c r="H265" s="562"/>
      <c r="I265" s="212"/>
      <c r="J265" s="358"/>
      <c r="K265" s="467"/>
      <c r="L265" s="406"/>
    </row>
    <row r="266" spans="1:12">
      <c r="A266" s="275"/>
      <c r="B266" s="282"/>
      <c r="C266" s="275"/>
      <c r="D266" s="226"/>
      <c r="E266" s="282"/>
      <c r="F266" s="315"/>
      <c r="G266" s="562"/>
      <c r="H266" s="562"/>
      <c r="I266" s="212"/>
      <c r="J266" s="358"/>
      <c r="K266" s="467"/>
      <c r="L266" s="406"/>
    </row>
    <row r="267" spans="1:12">
      <c r="A267" s="245"/>
      <c r="B267" s="282"/>
      <c r="C267" s="275"/>
      <c r="D267" s="226"/>
      <c r="E267" s="282"/>
      <c r="F267" s="315"/>
      <c r="G267" s="562"/>
      <c r="H267" s="562"/>
      <c r="I267" s="212"/>
      <c r="J267" s="358"/>
      <c r="K267" s="467"/>
      <c r="L267" s="406"/>
    </row>
    <row r="268" spans="1:12">
      <c r="A268" s="246"/>
      <c r="B268" s="283"/>
      <c r="C268" s="276"/>
      <c r="D268" s="227"/>
      <c r="E268" s="283"/>
      <c r="F268" s="316"/>
      <c r="G268" s="565"/>
      <c r="H268" s="564"/>
      <c r="I268" s="228"/>
      <c r="J268" s="368"/>
      <c r="K268" s="467"/>
      <c r="L268" s="406"/>
    </row>
    <row r="269" spans="1:12">
      <c r="A269" s="246"/>
      <c r="B269" s="283"/>
      <c r="C269" s="276"/>
      <c r="D269" s="227"/>
      <c r="E269" s="283"/>
      <c r="F269" s="316"/>
      <c r="G269" s="565"/>
      <c r="H269" s="565"/>
      <c r="I269" s="228"/>
      <c r="J269" s="359"/>
      <c r="K269" s="467"/>
      <c r="L269" s="406"/>
    </row>
    <row r="270" spans="1:12">
      <c r="A270" s="246"/>
      <c r="B270" s="283"/>
      <c r="C270" s="276"/>
      <c r="D270" s="227"/>
      <c r="E270" s="283"/>
      <c r="F270" s="316"/>
      <c r="G270" s="565"/>
      <c r="H270" s="565"/>
      <c r="I270" s="228"/>
      <c r="J270" s="359"/>
      <c r="K270" s="467"/>
      <c r="L270" s="406"/>
    </row>
    <row r="271" spans="1:12">
      <c r="A271" s="246"/>
      <c r="B271" s="283"/>
      <c r="C271" s="276"/>
      <c r="D271" s="227"/>
      <c r="E271" s="283"/>
      <c r="F271" s="316"/>
      <c r="G271" s="565"/>
      <c r="H271" s="565"/>
      <c r="I271" s="228"/>
      <c r="J271" s="359"/>
      <c r="K271" s="467"/>
      <c r="L271" s="406"/>
    </row>
    <row r="272" spans="1:12">
      <c r="A272" s="246"/>
      <c r="B272" s="283"/>
      <c r="C272" s="276"/>
      <c r="D272" s="227"/>
      <c r="E272" s="283"/>
      <c r="F272" s="316"/>
      <c r="G272" s="565"/>
      <c r="H272" s="565"/>
      <c r="I272" s="228"/>
      <c r="J272" s="359"/>
      <c r="K272" s="467"/>
      <c r="L272" s="406"/>
    </row>
    <row r="273" spans="1:12">
      <c r="A273" s="246"/>
      <c r="B273" s="283"/>
      <c r="C273" s="276"/>
      <c r="D273" s="227"/>
      <c r="E273" s="283"/>
      <c r="F273" s="316"/>
      <c r="G273" s="565"/>
      <c r="H273" s="565"/>
      <c r="I273" s="228"/>
      <c r="J273" s="359"/>
      <c r="K273" s="467"/>
      <c r="L273" s="406"/>
    </row>
    <row r="274" spans="1:12">
      <c r="A274" s="246"/>
      <c r="B274" s="283"/>
      <c r="C274" s="276"/>
      <c r="D274" s="227"/>
      <c r="E274" s="283"/>
      <c r="F274" s="316"/>
      <c r="G274" s="565"/>
      <c r="H274" s="565"/>
      <c r="I274" s="228"/>
      <c r="J274" s="359"/>
      <c r="K274" s="467"/>
      <c r="L274" s="406"/>
    </row>
    <row r="275" spans="1:12">
      <c r="A275" s="246"/>
      <c r="B275" s="283"/>
      <c r="C275" s="276"/>
      <c r="D275" s="227"/>
      <c r="E275" s="283"/>
      <c r="F275" s="316"/>
      <c r="G275" s="565"/>
      <c r="H275" s="565"/>
      <c r="I275" s="228"/>
      <c r="J275" s="359"/>
      <c r="K275" s="467"/>
      <c r="L275" s="406"/>
    </row>
    <row r="276" spans="1:12">
      <c r="A276" s="246"/>
      <c r="B276" s="283"/>
      <c r="C276" s="276"/>
      <c r="D276" s="227"/>
      <c r="E276" s="283"/>
      <c r="F276" s="316"/>
      <c r="G276" s="565"/>
      <c r="H276" s="565"/>
      <c r="I276" s="228"/>
      <c r="J276" s="359"/>
      <c r="K276" s="467"/>
      <c r="L276" s="406"/>
    </row>
    <row r="277" spans="1:12">
      <c r="A277" s="246"/>
      <c r="B277" s="283"/>
      <c r="C277" s="276"/>
      <c r="D277" s="227"/>
      <c r="E277" s="283"/>
      <c r="F277" s="316"/>
      <c r="G277" s="565"/>
      <c r="H277" s="565"/>
      <c r="I277" s="228"/>
      <c r="J277" s="359"/>
      <c r="K277" s="467"/>
      <c r="L277" s="406"/>
    </row>
    <row r="278" spans="1:12">
      <c r="A278" s="246"/>
      <c r="B278" s="283"/>
      <c r="C278" s="276"/>
      <c r="D278" s="227"/>
      <c r="E278" s="283"/>
      <c r="F278" s="316"/>
      <c r="G278" s="565"/>
      <c r="H278" s="565"/>
      <c r="I278" s="228"/>
      <c r="J278" s="359"/>
      <c r="K278" s="467"/>
      <c r="L278" s="406"/>
    </row>
    <row r="279" spans="1:12">
      <c r="A279" s="246"/>
      <c r="B279" s="283"/>
      <c r="C279" s="276"/>
      <c r="D279" s="227"/>
      <c r="E279" s="283"/>
      <c r="F279" s="316"/>
      <c r="G279" s="565"/>
      <c r="H279" s="565"/>
      <c r="I279" s="228"/>
      <c r="J279" s="359"/>
      <c r="K279" s="467"/>
      <c r="L279" s="406"/>
    </row>
    <row r="280" spans="1:12">
      <c r="A280" s="246"/>
      <c r="B280" s="283"/>
      <c r="C280" s="276"/>
      <c r="D280" s="227"/>
      <c r="E280" s="283"/>
      <c r="F280" s="316"/>
      <c r="G280" s="565"/>
      <c r="H280" s="565"/>
      <c r="I280" s="228"/>
      <c r="J280" s="359"/>
      <c r="K280" s="467"/>
      <c r="L280" s="406"/>
    </row>
    <row r="281" spans="1:12">
      <c r="A281" s="246"/>
      <c r="B281" s="283"/>
      <c r="C281" s="276"/>
      <c r="D281" s="227"/>
      <c r="E281" s="283"/>
      <c r="F281" s="316"/>
      <c r="G281" s="565"/>
      <c r="H281" s="565"/>
      <c r="I281" s="228"/>
      <c r="J281" s="359"/>
      <c r="K281" s="467"/>
      <c r="L281" s="406"/>
    </row>
    <row r="282" spans="1:12">
      <c r="A282" s="246"/>
      <c r="B282" s="283"/>
      <c r="C282" s="276"/>
      <c r="D282" s="227"/>
      <c r="E282" s="283"/>
      <c r="F282" s="316"/>
      <c r="G282" s="565"/>
      <c r="H282" s="565"/>
      <c r="I282" s="228"/>
      <c r="J282" s="359"/>
      <c r="K282" s="467"/>
      <c r="L282" s="406"/>
    </row>
    <row r="283" spans="1:12">
      <c r="A283" s="246"/>
      <c r="B283" s="283"/>
      <c r="C283" s="276"/>
      <c r="D283" s="227"/>
      <c r="E283" s="283"/>
      <c r="F283" s="316"/>
      <c r="G283" s="565"/>
      <c r="H283" s="565"/>
      <c r="I283" s="228"/>
      <c r="J283" s="359"/>
      <c r="K283" s="467"/>
      <c r="L283" s="406"/>
    </row>
    <row r="284" spans="1:12">
      <c r="A284" s="246"/>
      <c r="B284" s="283"/>
      <c r="C284" s="276"/>
      <c r="D284" s="227"/>
      <c r="E284" s="283"/>
      <c r="F284" s="316"/>
      <c r="G284" s="565"/>
      <c r="H284" s="565"/>
      <c r="I284" s="228"/>
      <c r="J284" s="359"/>
      <c r="K284" s="467"/>
      <c r="L284" s="406"/>
    </row>
    <row r="285" spans="1:12">
      <c r="A285" s="246"/>
      <c r="B285" s="283"/>
      <c r="C285" s="276"/>
      <c r="D285" s="227"/>
      <c r="E285" s="283"/>
      <c r="F285" s="316"/>
      <c r="G285" s="565"/>
      <c r="H285" s="565"/>
      <c r="I285" s="228"/>
      <c r="J285" s="359"/>
      <c r="K285" s="467"/>
      <c r="L285" s="406"/>
    </row>
    <row r="286" spans="1:12">
      <c r="A286" s="246"/>
      <c r="B286" s="283"/>
      <c r="C286" s="276"/>
      <c r="D286" s="227"/>
      <c r="E286" s="283"/>
      <c r="F286" s="316"/>
      <c r="G286" s="565"/>
      <c r="H286" s="565"/>
      <c r="I286" s="228"/>
      <c r="J286" s="359"/>
      <c r="K286" s="467"/>
      <c r="L286" s="406"/>
    </row>
    <row r="287" spans="1:12">
      <c r="A287" s="246"/>
      <c r="B287" s="283"/>
      <c r="C287" s="276"/>
      <c r="D287" s="227"/>
      <c r="E287" s="283"/>
      <c r="F287" s="316"/>
      <c r="G287" s="565"/>
      <c r="H287" s="565"/>
      <c r="I287" s="228"/>
      <c r="J287" s="359"/>
      <c r="K287" s="467"/>
      <c r="L287" s="406"/>
    </row>
    <row r="288" spans="1:12">
      <c r="A288" s="246"/>
      <c r="B288" s="283"/>
      <c r="C288" s="276"/>
      <c r="D288" s="227"/>
      <c r="E288" s="283"/>
      <c r="F288" s="316"/>
      <c r="G288" s="565"/>
      <c r="H288" s="565"/>
      <c r="I288" s="228"/>
      <c r="J288" s="359"/>
      <c r="K288" s="467"/>
      <c r="L288" s="406"/>
    </row>
    <row r="289" spans="1:12">
      <c r="A289" s="246"/>
      <c r="B289" s="283"/>
      <c r="C289" s="276"/>
      <c r="D289" s="227"/>
      <c r="E289" s="283"/>
      <c r="F289" s="316"/>
      <c r="G289" s="565"/>
      <c r="H289" s="565"/>
      <c r="I289" s="228"/>
      <c r="J289" s="359"/>
      <c r="K289" s="467"/>
      <c r="L289" s="406"/>
    </row>
    <row r="290" spans="1:12">
      <c r="A290" s="246"/>
      <c r="B290" s="283"/>
      <c r="C290" s="276"/>
      <c r="D290" s="227"/>
      <c r="E290" s="283"/>
      <c r="F290" s="316"/>
      <c r="G290" s="565"/>
      <c r="H290" s="565"/>
      <c r="I290" s="228"/>
      <c r="J290" s="359"/>
      <c r="K290" s="467"/>
      <c r="L290" s="406"/>
    </row>
    <row r="291" spans="1:12">
      <c r="A291" s="246"/>
      <c r="B291" s="283"/>
      <c r="C291" s="276"/>
      <c r="D291" s="227"/>
      <c r="E291" s="283"/>
      <c r="F291" s="316"/>
      <c r="G291" s="565"/>
      <c r="H291" s="565"/>
      <c r="I291" s="228"/>
      <c r="J291" s="359"/>
      <c r="K291" s="467"/>
      <c r="L291" s="406"/>
    </row>
    <row r="292" spans="1:12">
      <c r="A292" s="246"/>
      <c r="B292" s="283"/>
      <c r="C292" s="276"/>
      <c r="D292" s="227"/>
      <c r="E292" s="283"/>
      <c r="F292" s="316"/>
      <c r="G292" s="565"/>
      <c r="H292" s="565"/>
      <c r="I292" s="228"/>
      <c r="J292" s="359"/>
      <c r="K292" s="467"/>
      <c r="L292" s="406"/>
    </row>
    <row r="293" spans="1:12">
      <c r="A293" s="246"/>
      <c r="B293" s="283"/>
      <c r="C293" s="276"/>
      <c r="D293" s="227"/>
      <c r="E293" s="283"/>
      <c r="F293" s="316"/>
      <c r="G293" s="565"/>
      <c r="H293" s="565"/>
      <c r="I293" s="228"/>
      <c r="J293" s="359"/>
      <c r="K293" s="467"/>
      <c r="L293" s="406"/>
    </row>
    <row r="294" spans="1:12">
      <c r="A294" s="246"/>
      <c r="B294" s="283"/>
      <c r="C294" s="276"/>
      <c r="D294" s="227"/>
      <c r="E294" s="283"/>
      <c r="F294" s="316"/>
      <c r="G294" s="565"/>
      <c r="H294" s="565"/>
      <c r="I294" s="228"/>
      <c r="J294" s="359"/>
      <c r="K294" s="467"/>
      <c r="L294" s="406"/>
    </row>
    <row r="295" spans="1:12">
      <c r="A295" s="246"/>
      <c r="B295" s="283"/>
      <c r="C295" s="276"/>
      <c r="D295" s="227"/>
      <c r="E295" s="283"/>
      <c r="F295" s="316"/>
      <c r="G295" s="565"/>
      <c r="H295" s="565"/>
      <c r="I295" s="228"/>
      <c r="J295" s="359"/>
      <c r="K295" s="467"/>
      <c r="L295" s="406"/>
    </row>
    <row r="296" spans="1:12">
      <c r="A296" s="246"/>
      <c r="B296" s="283"/>
      <c r="C296" s="276"/>
      <c r="D296" s="227"/>
      <c r="E296" s="283"/>
      <c r="F296" s="316"/>
      <c r="G296" s="565"/>
      <c r="H296" s="565"/>
      <c r="I296" s="228"/>
      <c r="J296" s="359"/>
      <c r="K296" s="467"/>
      <c r="L296" s="406"/>
    </row>
    <row r="297" spans="1:12">
      <c r="A297" s="246"/>
      <c r="B297" s="283"/>
      <c r="C297" s="276"/>
      <c r="D297" s="227"/>
      <c r="E297" s="283"/>
      <c r="F297" s="316"/>
      <c r="G297" s="565"/>
      <c r="H297" s="565"/>
      <c r="I297" s="228"/>
      <c r="J297" s="359"/>
      <c r="K297" s="467"/>
      <c r="L297" s="406"/>
    </row>
    <row r="298" spans="1:12">
      <c r="A298" s="246"/>
      <c r="B298" s="283"/>
      <c r="C298" s="276"/>
      <c r="D298" s="227"/>
      <c r="E298" s="283"/>
      <c r="F298" s="316"/>
      <c r="G298" s="565"/>
      <c r="H298" s="565"/>
      <c r="I298" s="228"/>
      <c r="J298" s="359"/>
      <c r="K298" s="467"/>
    </row>
    <row r="299" spans="1:12">
      <c r="A299" s="246"/>
      <c r="B299" s="283"/>
      <c r="C299" s="276"/>
      <c r="D299" s="227"/>
      <c r="E299" s="283"/>
      <c r="F299" s="316"/>
      <c r="G299" s="565"/>
      <c r="H299" s="565"/>
      <c r="I299" s="228"/>
      <c r="J299" s="359"/>
      <c r="K299" s="467"/>
    </row>
    <row r="300" spans="1:12">
      <c r="A300" s="246"/>
      <c r="B300" s="283"/>
      <c r="C300" s="276"/>
      <c r="D300" s="227"/>
      <c r="E300" s="283"/>
      <c r="F300" s="316"/>
      <c r="G300" s="565"/>
      <c r="H300" s="565"/>
      <c r="I300" s="228"/>
      <c r="J300" s="359"/>
      <c r="K300" s="467"/>
    </row>
    <row r="301" spans="1:12">
      <c r="A301" s="246"/>
      <c r="B301" s="283"/>
      <c r="C301" s="276"/>
      <c r="D301" s="227"/>
      <c r="E301" s="283"/>
      <c r="F301" s="316"/>
      <c r="G301" s="565"/>
      <c r="H301" s="565"/>
      <c r="I301" s="228"/>
      <c r="J301" s="359"/>
      <c r="K301" s="467"/>
    </row>
    <row r="302" spans="1:12">
      <c r="A302" s="246"/>
      <c r="B302" s="283"/>
      <c r="C302" s="276"/>
      <c r="D302" s="227"/>
      <c r="E302" s="283"/>
      <c r="F302" s="316"/>
      <c r="G302" s="565"/>
      <c r="H302" s="565"/>
      <c r="I302" s="228"/>
      <c r="J302" s="359"/>
      <c r="K302" s="467"/>
    </row>
    <row r="303" spans="1:12">
      <c r="A303" s="246"/>
      <c r="B303" s="283"/>
      <c r="C303" s="276"/>
      <c r="D303" s="227"/>
      <c r="E303" s="283"/>
      <c r="F303" s="316"/>
      <c r="G303" s="565"/>
      <c r="H303" s="565"/>
      <c r="I303" s="228"/>
      <c r="J303" s="359"/>
      <c r="K303" s="467"/>
    </row>
    <row r="304" spans="1:12">
      <c r="A304" s="246"/>
      <c r="B304" s="283"/>
      <c r="C304" s="276"/>
      <c r="D304" s="227"/>
      <c r="E304" s="283"/>
      <c r="F304" s="316"/>
      <c r="G304" s="565"/>
      <c r="H304" s="565"/>
      <c r="I304" s="228"/>
      <c r="J304" s="359"/>
      <c r="K304" s="467"/>
    </row>
    <row r="305" spans="1:11">
      <c r="A305" s="246"/>
      <c r="B305" s="283"/>
      <c r="C305" s="276"/>
      <c r="D305" s="227"/>
      <c r="E305" s="283"/>
      <c r="F305" s="316"/>
      <c r="G305" s="565"/>
      <c r="H305" s="565"/>
      <c r="I305" s="228"/>
      <c r="J305" s="359"/>
      <c r="K305" s="467"/>
    </row>
    <row r="306" spans="1:11">
      <c r="A306" s="246"/>
      <c r="B306" s="283"/>
      <c r="C306" s="276"/>
      <c r="D306" s="227"/>
      <c r="E306" s="283"/>
      <c r="F306" s="316"/>
      <c r="G306" s="565"/>
      <c r="H306" s="565"/>
      <c r="I306" s="228"/>
      <c r="J306" s="359"/>
      <c r="K306" s="467"/>
    </row>
    <row r="307" spans="1:11">
      <c r="A307" s="246"/>
      <c r="B307" s="283"/>
      <c r="C307" s="276"/>
      <c r="D307" s="227"/>
      <c r="E307" s="283"/>
      <c r="F307" s="316"/>
      <c r="G307" s="565"/>
      <c r="H307" s="565"/>
      <c r="I307" s="228"/>
      <c r="J307" s="359"/>
      <c r="K307" s="467"/>
    </row>
    <row r="308" spans="1:11">
      <c r="A308" s="246"/>
      <c r="B308" s="283"/>
      <c r="C308" s="276"/>
      <c r="D308" s="227"/>
      <c r="E308" s="283"/>
      <c r="F308" s="316"/>
      <c r="G308" s="565"/>
      <c r="H308" s="565"/>
      <c r="I308" s="228"/>
      <c r="J308" s="359"/>
      <c r="K308" s="467"/>
    </row>
    <row r="309" spans="1:11">
      <c r="A309" s="246"/>
      <c r="B309" s="283"/>
      <c r="C309" s="276"/>
      <c r="D309" s="227"/>
      <c r="E309" s="283"/>
      <c r="F309" s="316"/>
      <c r="G309" s="565"/>
      <c r="H309" s="565"/>
      <c r="I309" s="228"/>
      <c r="J309" s="359"/>
      <c r="K309" s="467"/>
    </row>
    <row r="310" spans="1:11">
      <c r="A310" s="246"/>
      <c r="B310" s="283"/>
      <c r="C310" s="276"/>
      <c r="D310" s="227"/>
      <c r="E310" s="283"/>
      <c r="F310" s="316"/>
      <c r="G310" s="565"/>
      <c r="H310" s="565"/>
      <c r="I310" s="228"/>
      <c r="J310" s="359"/>
      <c r="K310" s="467"/>
    </row>
    <row r="311" spans="1:11">
      <c r="A311" s="246"/>
      <c r="B311" s="283"/>
      <c r="C311" s="276"/>
      <c r="D311" s="227"/>
      <c r="E311" s="283"/>
      <c r="F311" s="316"/>
      <c r="G311" s="565"/>
      <c r="H311" s="565"/>
      <c r="I311" s="228"/>
      <c r="J311" s="359"/>
      <c r="K311" s="467"/>
    </row>
    <row r="312" spans="1:11">
      <c r="A312" s="246"/>
      <c r="B312" s="283"/>
      <c r="C312" s="276"/>
      <c r="D312" s="227"/>
      <c r="E312" s="283"/>
      <c r="F312" s="316"/>
      <c r="G312" s="565"/>
      <c r="H312" s="565"/>
      <c r="I312" s="228"/>
      <c r="J312" s="359"/>
      <c r="K312" s="467"/>
    </row>
    <row r="313" spans="1:11">
      <c r="A313" s="246"/>
      <c r="B313" s="283"/>
      <c r="C313" s="276"/>
      <c r="D313" s="227"/>
      <c r="E313" s="283"/>
      <c r="F313" s="316"/>
      <c r="G313" s="565"/>
      <c r="H313" s="565"/>
      <c r="I313" s="228"/>
      <c r="J313" s="359"/>
      <c r="K313" s="467"/>
    </row>
    <row r="314" spans="1:11">
      <c r="A314" s="246"/>
      <c r="B314" s="283"/>
      <c r="C314" s="276"/>
      <c r="D314" s="227"/>
      <c r="E314" s="283"/>
      <c r="F314" s="316"/>
      <c r="G314" s="565"/>
      <c r="H314" s="565"/>
      <c r="I314" s="228"/>
      <c r="J314" s="359"/>
      <c r="K314" s="467"/>
    </row>
    <row r="315" spans="1:11">
      <c r="A315" s="246"/>
      <c r="B315" s="283"/>
      <c r="C315" s="276"/>
      <c r="D315" s="227"/>
      <c r="E315" s="283"/>
      <c r="F315" s="316"/>
      <c r="G315" s="565"/>
      <c r="H315" s="565"/>
      <c r="I315" s="228"/>
      <c r="J315" s="359"/>
      <c r="K315" s="467"/>
    </row>
    <row r="316" spans="1:11">
      <c r="A316" s="246"/>
      <c r="B316" s="283"/>
      <c r="C316" s="276"/>
      <c r="D316" s="227"/>
      <c r="E316" s="283"/>
      <c r="F316" s="316"/>
      <c r="G316" s="565"/>
      <c r="H316" s="565"/>
      <c r="I316" s="228"/>
      <c r="J316" s="359"/>
      <c r="K316" s="467"/>
    </row>
    <row r="317" spans="1:11">
      <c r="A317" s="246"/>
      <c r="B317" s="283"/>
      <c r="C317" s="276"/>
      <c r="D317" s="227"/>
      <c r="E317" s="283"/>
      <c r="F317" s="316"/>
      <c r="G317" s="565"/>
      <c r="H317" s="565"/>
      <c r="I317" s="228"/>
      <c r="J317" s="359"/>
      <c r="K317" s="467"/>
    </row>
    <row r="318" spans="1:11">
      <c r="A318" s="246"/>
      <c r="B318" s="283"/>
      <c r="C318" s="276"/>
      <c r="D318" s="227"/>
      <c r="E318" s="283"/>
      <c r="F318" s="316"/>
      <c r="G318" s="565"/>
      <c r="H318" s="565"/>
      <c r="I318" s="228"/>
      <c r="J318" s="359"/>
      <c r="K318" s="467"/>
    </row>
    <row r="319" spans="1:11">
      <c r="A319" s="246"/>
      <c r="B319" s="283"/>
      <c r="C319" s="276"/>
      <c r="D319" s="227"/>
      <c r="E319" s="283"/>
      <c r="F319" s="316"/>
      <c r="G319" s="565"/>
      <c r="H319" s="565"/>
      <c r="I319" s="228"/>
      <c r="J319" s="359"/>
      <c r="K319" s="467"/>
    </row>
    <row r="320" spans="1:11">
      <c r="A320" s="246"/>
      <c r="B320" s="283"/>
      <c r="C320" s="276"/>
      <c r="D320" s="227"/>
      <c r="E320" s="283"/>
      <c r="F320" s="316"/>
      <c r="G320" s="565"/>
      <c r="H320" s="565"/>
      <c r="I320" s="228"/>
      <c r="J320" s="359"/>
      <c r="K320" s="467"/>
    </row>
    <row r="321" spans="1:11">
      <c r="A321" s="246"/>
      <c r="B321" s="283"/>
      <c r="C321" s="276"/>
      <c r="D321" s="227"/>
      <c r="E321" s="283"/>
      <c r="F321" s="316"/>
      <c r="G321" s="565"/>
      <c r="H321" s="565"/>
      <c r="I321" s="228"/>
      <c r="J321" s="359"/>
      <c r="K321" s="467"/>
    </row>
    <row r="322" spans="1:11">
      <c r="A322" s="246"/>
      <c r="B322" s="283"/>
      <c r="C322" s="276"/>
      <c r="D322" s="227"/>
      <c r="E322" s="283"/>
      <c r="F322" s="316"/>
      <c r="G322" s="565"/>
      <c r="H322" s="565"/>
      <c r="I322" s="228"/>
      <c r="J322" s="359"/>
      <c r="K322" s="467"/>
    </row>
    <row r="323" spans="1:11">
      <c r="A323" s="246"/>
      <c r="B323" s="283"/>
      <c r="C323" s="276"/>
      <c r="D323" s="227"/>
      <c r="E323" s="283"/>
      <c r="F323" s="316"/>
      <c r="G323" s="565"/>
      <c r="H323" s="565"/>
      <c r="I323" s="228"/>
      <c r="J323" s="359"/>
      <c r="K323" s="467"/>
    </row>
  </sheetData>
  <mergeCells count="1">
    <mergeCell ref="A1:K1"/>
  </mergeCells>
  <pageMargins left="0.70866141732283472" right="0.27559055118110237" top="0.74803149606299213" bottom="0.74803149606299213" header="0.31496062992125984" footer="0.31496062992125984"/>
  <pageSetup scale="75" orientation="landscape" horizontalDpi="4294967293" verticalDpi="0" r:id="rId1"/>
  <headerFooter>
    <oddHeader xml:space="preserve">&amp;L
 &amp;C&amp;16Régistre des chèques&amp;18
</oddHeader>
    <oddFooter>&amp;C&amp;P</oddFooter>
  </headerFooter>
  <tableParts count="1">
    <tablePart r:id="rId2"/>
  </tableParts>
</worksheet>
</file>

<file path=xl/worksheets/sheet9.xml><?xml version="1.0" encoding="utf-8"?>
<worksheet xmlns="http://schemas.openxmlformats.org/spreadsheetml/2006/main" xmlns:r="http://schemas.openxmlformats.org/officeDocument/2006/relationships">
  <sheetPr codeName="Feuil15">
    <tabColor rgb="FF7030A0"/>
  </sheetPr>
  <dimension ref="A1:T170"/>
  <sheetViews>
    <sheetView workbookViewId="0">
      <pane xSplit="8" ySplit="8" topLeftCell="I9" activePane="bottomRight" state="frozenSplit"/>
      <selection pane="topRight"/>
      <selection pane="bottomLeft"/>
      <selection pane="bottomRight" activeCell="C15" sqref="C15"/>
    </sheetView>
  </sheetViews>
  <sheetFormatPr baseColWidth="10" defaultColWidth="11.42578125" defaultRowHeight="18"/>
  <cols>
    <col min="1" max="1" width="12.85546875" style="98" customWidth="1"/>
    <col min="2" max="2" width="14.28515625" style="99" customWidth="1"/>
    <col min="3" max="3" width="60.85546875" style="100" customWidth="1"/>
    <col min="4" max="4" width="17.28515625" style="101" customWidth="1"/>
    <col min="5" max="5" width="3.5703125" style="98" customWidth="1"/>
    <col min="6" max="6" width="17.42578125" style="102" customWidth="1"/>
    <col min="7" max="7" width="17.7109375" style="103" customWidth="1"/>
    <col min="8" max="8" width="24.5703125" style="1" customWidth="1"/>
    <col min="9" max="9" width="11.42578125" style="2" customWidth="1"/>
    <col min="10" max="10" width="11.42578125" style="3" customWidth="1"/>
    <col min="11" max="16384" width="11.42578125" style="3"/>
  </cols>
  <sheetData>
    <row r="1" spans="1:20" ht="36.75" customHeight="1">
      <c r="A1" s="643" t="s">
        <v>99</v>
      </c>
      <c r="B1" s="644"/>
      <c r="C1" s="644"/>
      <c r="D1" s="644"/>
      <c r="E1" s="644"/>
      <c r="F1" s="644"/>
      <c r="G1" s="644"/>
      <c r="H1" s="645"/>
    </row>
    <row r="2" spans="1:20" s="10" customFormat="1" ht="24.95" customHeight="1">
      <c r="A2" s="128" t="s">
        <v>5</v>
      </c>
      <c r="B2" s="129" t="s">
        <v>1</v>
      </c>
      <c r="C2" s="130" t="s">
        <v>0</v>
      </c>
      <c r="D2" s="131" t="s">
        <v>2</v>
      </c>
      <c r="E2" s="135" t="s">
        <v>84</v>
      </c>
      <c r="F2" s="131" t="s">
        <v>3</v>
      </c>
      <c r="G2" s="132" t="s">
        <v>4</v>
      </c>
      <c r="H2" s="138" t="s">
        <v>7</v>
      </c>
      <c r="I2" s="4"/>
      <c r="J2" s="5" t="s">
        <v>85</v>
      </c>
      <c r="K2" s="6" t="s">
        <v>85</v>
      </c>
      <c r="L2" s="7"/>
      <c r="M2" s="8"/>
      <c r="N2" s="9"/>
    </row>
    <row r="3" spans="1:20" s="23" customFormat="1" ht="17.25" customHeight="1">
      <c r="A3" s="11"/>
      <c r="B3" s="12"/>
      <c r="C3" s="13"/>
      <c r="D3" s="15">
        <v>0</v>
      </c>
      <c r="E3" s="14" t="s">
        <v>86</v>
      </c>
      <c r="F3" s="15">
        <v>0</v>
      </c>
      <c r="G3" s="29">
        <v>0</v>
      </c>
      <c r="H3" s="139"/>
      <c r="I3" s="18"/>
      <c r="J3" s="19"/>
      <c r="K3" s="6"/>
      <c r="L3" s="19"/>
      <c r="M3" s="20"/>
      <c r="N3" s="19"/>
      <c r="O3" s="21"/>
      <c r="P3" s="22"/>
      <c r="Q3" s="22"/>
      <c r="R3" s="22"/>
      <c r="S3" s="22"/>
      <c r="T3" s="22"/>
    </row>
    <row r="4" spans="1:20" s="110" customFormat="1" ht="18" customHeight="1">
      <c r="A4" s="168"/>
      <c r="B4" s="169" t="s">
        <v>85</v>
      </c>
      <c r="C4" s="170" t="s">
        <v>6</v>
      </c>
      <c r="D4" s="171">
        <v>0</v>
      </c>
      <c r="E4" s="172" t="s">
        <v>49</v>
      </c>
      <c r="F4" s="173">
        <v>2234.3000000000002</v>
      </c>
      <c r="G4" s="29">
        <f>IF(AND(ISBLANK(D4),ISBLANK(F4)),"",G3-D4+F4)</f>
        <v>2234.3000000000002</v>
      </c>
      <c r="H4" s="140" t="e">
        <f>SUM(#REF!)</f>
        <v>#REF!</v>
      </c>
      <c r="I4" s="104"/>
      <c r="J4" s="105"/>
      <c r="K4" s="106"/>
      <c r="L4" s="107"/>
      <c r="M4" s="108"/>
      <c r="N4" s="107"/>
      <c r="O4" s="109"/>
    </row>
    <row r="5" spans="1:20" s="110" customFormat="1" ht="18" customHeight="1">
      <c r="A5" s="174"/>
      <c r="B5" s="175"/>
      <c r="C5" s="176" t="s">
        <v>25</v>
      </c>
      <c r="D5" s="177">
        <v>0</v>
      </c>
      <c r="E5" s="178"/>
      <c r="F5" s="179">
        <v>0</v>
      </c>
      <c r="G5" s="29">
        <f t="shared" ref="G5:G19" si="0">IF(AND(ISBLANK(D5),ISBLANK(F5)),"",G4-D5+F5)</f>
        <v>2234.3000000000002</v>
      </c>
      <c r="H5" s="54" t="s">
        <v>9</v>
      </c>
      <c r="I5" s="104"/>
      <c r="J5" s="105"/>
      <c r="K5" s="106"/>
      <c r="L5" s="107"/>
      <c r="M5" s="108"/>
      <c r="N5" s="107"/>
      <c r="O5" s="109"/>
    </row>
    <row r="6" spans="1:20" s="32" customFormat="1" ht="18" customHeight="1">
      <c r="A6" s="38"/>
      <c r="B6" s="39"/>
      <c r="C6" s="40" t="s">
        <v>19</v>
      </c>
      <c r="D6" s="235">
        <f>SUMIF(CELI!$E:$E,"E",CELI!F:F)</f>
        <v>0</v>
      </c>
      <c r="E6" s="235" t="s">
        <v>86</v>
      </c>
      <c r="F6" s="235">
        <f>SUMIF(CELI!$E:$E,"E",CELI!D:D)</f>
        <v>0</v>
      </c>
      <c r="G6" s="29">
        <f t="shared" si="0"/>
        <v>2234.3000000000002</v>
      </c>
      <c r="H6" s="55" t="e">
        <f>1591-H4</f>
        <v>#REF!</v>
      </c>
      <c r="I6" s="18"/>
      <c r="J6" s="19"/>
      <c r="K6" s="19"/>
      <c r="L6" s="19"/>
      <c r="M6" s="30"/>
      <c r="N6" s="31"/>
    </row>
    <row r="7" spans="1:20" s="32" customFormat="1">
      <c r="A7" s="111" t="s">
        <v>85</v>
      </c>
      <c r="B7" s="112" t="s">
        <v>85</v>
      </c>
      <c r="C7" s="113" t="s">
        <v>20</v>
      </c>
      <c r="D7" s="236">
        <f>SUMIF(SCOTIA!$E:$E,"E",SCOTIA!F:F)</f>
        <v>0</v>
      </c>
      <c r="E7" s="114" t="s">
        <v>83</v>
      </c>
      <c r="F7" s="236">
        <f>SUMIF(SCOTIA!$E:$E,"E",SCOTIA!D:D)</f>
        <v>0</v>
      </c>
      <c r="G7" s="29">
        <f t="shared" si="0"/>
        <v>2234.3000000000002</v>
      </c>
      <c r="H7" s="57" t="s">
        <v>8</v>
      </c>
      <c r="I7" s="18"/>
      <c r="J7" s="19"/>
      <c r="K7" s="37"/>
      <c r="L7" s="37"/>
      <c r="M7" s="30"/>
    </row>
    <row r="8" spans="1:20" s="32" customFormat="1">
      <c r="A8" s="42"/>
      <c r="B8" s="43"/>
      <c r="C8" s="44" t="s">
        <v>21</v>
      </c>
      <c r="D8" s="46">
        <f>SUMIF(CHÈQUE!$I:$I,"E",CHÈQUE!J:J)</f>
        <v>0</v>
      </c>
      <c r="E8" s="122" t="s">
        <v>49</v>
      </c>
      <c r="F8" s="46">
        <f>SUMIF(CHÈQUE!$I:$I,"E",CHÈQUE!H:H)</f>
        <v>300</v>
      </c>
      <c r="G8" s="29">
        <f t="shared" si="0"/>
        <v>2534.3000000000002</v>
      </c>
      <c r="H8" s="137">
        <f>SUMPRODUCT((($E4:$E19="X")+($E4:$E19="C")+($E4:$E19="S")+($E4:$E19="CE")+($E4:$E19="E"))*(($F4:$F19)-($D4:$D19)))</f>
        <v>1641</v>
      </c>
      <c r="I8" s="18"/>
      <c r="J8" s="19"/>
      <c r="K8" s="37"/>
      <c r="L8" s="37"/>
      <c r="M8" s="30"/>
    </row>
    <row r="9" spans="1:20" s="32" customFormat="1">
      <c r="A9" s="178"/>
      <c r="B9" s="186">
        <v>41821</v>
      </c>
      <c r="C9" s="187" t="s">
        <v>61</v>
      </c>
      <c r="D9" s="188">
        <v>0</v>
      </c>
      <c r="E9" s="178" t="s">
        <v>83</v>
      </c>
      <c r="F9" s="189">
        <v>1.87</v>
      </c>
      <c r="G9" s="29">
        <f t="shared" si="0"/>
        <v>2536.17</v>
      </c>
      <c r="H9" s="153"/>
      <c r="I9" s="56"/>
      <c r="J9" s="37"/>
      <c r="K9" s="37"/>
      <c r="L9" s="37"/>
      <c r="M9" s="30"/>
    </row>
    <row r="10" spans="1:20" s="32" customFormat="1">
      <c r="A10" s="190" t="s">
        <v>85</v>
      </c>
      <c r="B10" s="191">
        <v>41851</v>
      </c>
      <c r="C10" s="192" t="s">
        <v>52</v>
      </c>
      <c r="D10" s="193">
        <v>0</v>
      </c>
      <c r="E10" s="190" t="s">
        <v>49</v>
      </c>
      <c r="F10" s="194">
        <v>2.54</v>
      </c>
      <c r="G10" s="29">
        <f t="shared" si="0"/>
        <v>2538.71</v>
      </c>
      <c r="H10" s="153"/>
      <c r="I10" s="56"/>
      <c r="J10" s="37"/>
      <c r="K10" s="37"/>
      <c r="L10" s="37"/>
      <c r="M10" s="70"/>
    </row>
    <row r="11" spans="1:20">
      <c r="A11" s="178" t="s">
        <v>199</v>
      </c>
      <c r="B11" s="198">
        <v>41849</v>
      </c>
      <c r="C11" s="187" t="s">
        <v>200</v>
      </c>
      <c r="D11" s="195">
        <v>100</v>
      </c>
      <c r="E11" s="178" t="s">
        <v>115</v>
      </c>
      <c r="F11" s="189">
        <v>0</v>
      </c>
      <c r="G11" s="29">
        <f t="shared" si="0"/>
        <v>2438.71</v>
      </c>
      <c r="H11" s="146"/>
    </row>
    <row r="12" spans="1:20">
      <c r="A12" s="190" t="s">
        <v>206</v>
      </c>
      <c r="B12" s="199">
        <v>41852</v>
      </c>
      <c r="C12" s="192" t="s">
        <v>207</v>
      </c>
      <c r="D12" s="197">
        <v>800</v>
      </c>
      <c r="E12" s="190" t="s">
        <v>50</v>
      </c>
      <c r="F12" s="194">
        <v>0</v>
      </c>
      <c r="G12" s="29">
        <f t="shared" si="0"/>
        <v>1638.71</v>
      </c>
      <c r="H12" s="146"/>
    </row>
    <row r="13" spans="1:20">
      <c r="A13" s="178" t="s">
        <v>85</v>
      </c>
      <c r="B13" s="198">
        <v>41852</v>
      </c>
      <c r="C13" s="187" t="s">
        <v>52</v>
      </c>
      <c r="D13" s="195">
        <v>0</v>
      </c>
      <c r="E13" s="178" t="s">
        <v>49</v>
      </c>
      <c r="F13" s="189">
        <v>2.29</v>
      </c>
      <c r="G13" s="29">
        <f t="shared" si="0"/>
        <v>1641</v>
      </c>
      <c r="H13" s="146"/>
    </row>
    <row r="14" spans="1:20">
      <c r="A14" s="190"/>
      <c r="B14" s="199" t="s">
        <v>85</v>
      </c>
      <c r="C14" s="192" t="s">
        <v>85</v>
      </c>
      <c r="D14" s="197">
        <v>0</v>
      </c>
      <c r="E14" s="190" t="s">
        <v>85</v>
      </c>
      <c r="F14" s="194">
        <v>0</v>
      </c>
      <c r="G14" s="29">
        <f t="shared" si="0"/>
        <v>1641</v>
      </c>
      <c r="H14" s="146"/>
    </row>
    <row r="15" spans="1:20">
      <c r="A15" s="178"/>
      <c r="B15" s="198" t="s">
        <v>85</v>
      </c>
      <c r="C15" s="187" t="s">
        <v>85</v>
      </c>
      <c r="D15" s="195">
        <v>0</v>
      </c>
      <c r="E15" s="178" t="s">
        <v>85</v>
      </c>
      <c r="F15" s="189">
        <v>0</v>
      </c>
      <c r="G15" s="29">
        <f t="shared" si="0"/>
        <v>1641</v>
      </c>
      <c r="H15" s="146"/>
    </row>
    <row r="16" spans="1:20">
      <c r="A16" s="190"/>
      <c r="B16" s="199" t="s">
        <v>85</v>
      </c>
      <c r="C16" s="192" t="s">
        <v>85</v>
      </c>
      <c r="D16" s="197">
        <v>0</v>
      </c>
      <c r="E16" s="190" t="s">
        <v>85</v>
      </c>
      <c r="F16" s="194">
        <v>0</v>
      </c>
      <c r="G16" s="29">
        <f t="shared" si="0"/>
        <v>1641</v>
      </c>
      <c r="H16" s="146"/>
    </row>
    <row r="17" spans="1:20">
      <c r="A17" s="178"/>
      <c r="B17" s="198" t="s">
        <v>85</v>
      </c>
      <c r="C17" s="187" t="s">
        <v>85</v>
      </c>
      <c r="D17" s="195">
        <v>0</v>
      </c>
      <c r="E17" s="178" t="s">
        <v>85</v>
      </c>
      <c r="F17" s="189">
        <v>0</v>
      </c>
      <c r="G17" s="29">
        <f t="shared" si="0"/>
        <v>1641</v>
      </c>
      <c r="H17" s="146"/>
    </row>
    <row r="18" spans="1:20">
      <c r="A18" s="190"/>
      <c r="B18" s="199" t="s">
        <v>85</v>
      </c>
      <c r="C18" s="192" t="s">
        <v>85</v>
      </c>
      <c r="D18" s="197">
        <v>0</v>
      </c>
      <c r="E18" s="190" t="s">
        <v>85</v>
      </c>
      <c r="F18" s="194">
        <v>0</v>
      </c>
      <c r="G18" s="29">
        <f t="shared" si="0"/>
        <v>1641</v>
      </c>
      <c r="H18" s="146"/>
    </row>
    <row r="19" spans="1:20">
      <c r="A19" s="178"/>
      <c r="B19" s="198" t="s">
        <v>85</v>
      </c>
      <c r="C19" s="187" t="s">
        <v>85</v>
      </c>
      <c r="D19" s="207">
        <v>0</v>
      </c>
      <c r="E19" s="178" t="s">
        <v>85</v>
      </c>
      <c r="F19" s="208">
        <v>0</v>
      </c>
      <c r="G19" s="29">
        <f t="shared" si="0"/>
        <v>1641</v>
      </c>
      <c r="H19" s="146"/>
    </row>
    <row r="20" spans="1:20" s="2" customFormat="1">
      <c r="A20" s="6"/>
      <c r="B20" s="148"/>
      <c r="C20" s="149"/>
      <c r="D20" s="150">
        <f>SUM(D4:D19 )</f>
        <v>900</v>
      </c>
      <c r="E20" s="6"/>
      <c r="F20" s="150">
        <f>SUM(F4:F19 )</f>
        <v>2541</v>
      </c>
      <c r="G20" s="152" t="s">
        <v>85</v>
      </c>
      <c r="H20" s="146"/>
      <c r="J20" s="3"/>
      <c r="K20" s="3"/>
      <c r="L20" s="3"/>
      <c r="M20" s="3"/>
      <c r="N20" s="3"/>
      <c r="O20" s="3"/>
      <c r="P20" s="3"/>
      <c r="Q20" s="3"/>
      <c r="R20" s="3"/>
      <c r="S20" s="3"/>
      <c r="T20" s="3"/>
    </row>
    <row r="21" spans="1:20" s="37" customFormat="1">
      <c r="A21" s="92"/>
      <c r="B21" s="93"/>
      <c r="C21" s="94"/>
      <c r="D21" s="95"/>
      <c r="E21" s="92"/>
      <c r="F21" s="96"/>
      <c r="G21" s="97"/>
      <c r="H21" s="153"/>
      <c r="I21" s="56"/>
    </row>
    <row r="22" spans="1:20" s="37" customFormat="1">
      <c r="A22" s="92"/>
      <c r="B22" s="93"/>
      <c r="C22" s="94"/>
      <c r="D22" s="95"/>
      <c r="E22" s="92"/>
      <c r="F22" s="96"/>
      <c r="G22" s="97"/>
      <c r="H22" s="116"/>
      <c r="I22" s="56"/>
    </row>
    <row r="23" spans="1:20" s="37" customFormat="1">
      <c r="A23" s="92"/>
      <c r="B23" s="93"/>
      <c r="C23" s="94"/>
      <c r="D23" s="95"/>
      <c r="E23" s="92"/>
      <c r="F23" s="96"/>
      <c r="G23" s="97"/>
      <c r="H23" s="116"/>
      <c r="I23" s="56"/>
    </row>
    <row r="24" spans="1:20" s="37" customFormat="1">
      <c r="A24" s="92"/>
      <c r="B24" s="93"/>
      <c r="C24" s="94"/>
      <c r="D24" s="95"/>
      <c r="E24" s="92"/>
      <c r="F24" s="96"/>
      <c r="G24" s="97"/>
      <c r="H24" s="116"/>
      <c r="I24" s="56"/>
    </row>
    <row r="25" spans="1:20" s="37" customFormat="1">
      <c r="A25" s="92"/>
      <c r="B25" s="93"/>
      <c r="C25" s="94"/>
      <c r="D25" s="95"/>
      <c r="E25" s="92"/>
      <c r="F25" s="96"/>
      <c r="G25" s="97"/>
      <c r="H25" s="116"/>
      <c r="I25" s="56"/>
    </row>
    <row r="26" spans="1:20" s="37" customFormat="1">
      <c r="A26" s="92"/>
      <c r="B26" s="93"/>
      <c r="C26" s="94"/>
      <c r="D26" s="95"/>
      <c r="E26" s="92"/>
      <c r="F26" s="96"/>
      <c r="G26" s="97"/>
      <c r="H26" s="116"/>
      <c r="I26" s="56"/>
    </row>
    <row r="27" spans="1:20" s="37" customFormat="1">
      <c r="A27" s="92"/>
      <c r="B27" s="93"/>
      <c r="C27" s="94"/>
      <c r="D27" s="95"/>
      <c r="E27" s="92"/>
      <c r="F27" s="96"/>
      <c r="G27" s="97"/>
      <c r="H27" s="116"/>
      <c r="I27" s="56"/>
    </row>
    <row r="28" spans="1:20" s="37" customFormat="1">
      <c r="A28" s="92"/>
      <c r="B28" s="93"/>
      <c r="C28" s="94"/>
      <c r="D28" s="95"/>
      <c r="E28" s="92"/>
      <c r="F28" s="96"/>
      <c r="G28" s="97"/>
      <c r="H28" s="116"/>
      <c r="I28" s="56"/>
    </row>
    <row r="29" spans="1:20" s="37" customFormat="1">
      <c r="A29" s="92"/>
      <c r="B29" s="93"/>
      <c r="C29" s="94"/>
      <c r="D29" s="95"/>
      <c r="E29" s="92"/>
      <c r="F29" s="96"/>
      <c r="G29" s="97"/>
      <c r="H29" s="116"/>
      <c r="I29" s="56"/>
    </row>
    <row r="30" spans="1:20" s="37" customFormat="1">
      <c r="A30" s="92"/>
      <c r="B30" s="93"/>
      <c r="C30" s="94"/>
      <c r="D30" s="95"/>
      <c r="E30" s="92"/>
      <c r="F30" s="96"/>
      <c r="G30" s="97"/>
      <c r="H30" s="116"/>
      <c r="I30" s="56"/>
    </row>
    <row r="31" spans="1:20" s="37" customFormat="1">
      <c r="A31" s="92"/>
      <c r="B31" s="93"/>
      <c r="C31" s="94"/>
      <c r="D31" s="95"/>
      <c r="E31" s="92"/>
      <c r="F31" s="96"/>
      <c r="G31" s="97"/>
      <c r="H31" s="116"/>
      <c r="I31" s="56"/>
    </row>
    <row r="32" spans="1:20" s="37" customFormat="1">
      <c r="A32" s="92"/>
      <c r="B32" s="93"/>
      <c r="C32" s="94"/>
      <c r="D32" s="95"/>
      <c r="E32" s="92"/>
      <c r="F32" s="96"/>
      <c r="G32" s="97"/>
      <c r="H32" s="116"/>
      <c r="I32" s="56"/>
    </row>
    <row r="33" spans="1:9" s="37" customFormat="1">
      <c r="A33" s="92"/>
      <c r="B33" s="93"/>
      <c r="C33" s="94"/>
      <c r="D33" s="95"/>
      <c r="E33" s="92"/>
      <c r="F33" s="96"/>
      <c r="G33" s="97"/>
      <c r="H33" s="116"/>
      <c r="I33" s="56"/>
    </row>
    <row r="34" spans="1:9" s="37" customFormat="1">
      <c r="A34" s="92"/>
      <c r="B34" s="93"/>
      <c r="C34" s="94"/>
      <c r="D34" s="95"/>
      <c r="E34" s="92"/>
      <c r="F34" s="96"/>
      <c r="G34" s="97"/>
      <c r="H34" s="116"/>
      <c r="I34" s="56"/>
    </row>
    <row r="35" spans="1:9" s="37" customFormat="1">
      <c r="A35" s="92"/>
      <c r="B35" s="93"/>
      <c r="C35" s="94"/>
      <c r="D35" s="95"/>
      <c r="E35" s="92"/>
      <c r="F35" s="96"/>
      <c r="G35" s="97"/>
      <c r="H35" s="116"/>
      <c r="I35" s="56"/>
    </row>
    <row r="36" spans="1:9" s="37" customFormat="1">
      <c r="A36" s="92"/>
      <c r="B36" s="93"/>
      <c r="C36" s="94"/>
      <c r="D36" s="95"/>
      <c r="E36" s="92"/>
      <c r="F36" s="96"/>
      <c r="G36" s="97"/>
      <c r="H36" s="116"/>
      <c r="I36" s="56"/>
    </row>
    <row r="37" spans="1:9" s="37" customFormat="1">
      <c r="A37" s="92"/>
      <c r="B37" s="93"/>
      <c r="C37" s="94"/>
      <c r="D37" s="95"/>
      <c r="E37" s="92"/>
      <c r="F37" s="96"/>
      <c r="G37" s="97"/>
      <c r="H37" s="116"/>
      <c r="I37" s="56"/>
    </row>
    <row r="38" spans="1:9" s="37" customFormat="1">
      <c r="A38" s="92"/>
      <c r="B38" s="93"/>
      <c r="C38" s="94"/>
      <c r="D38" s="95"/>
      <c r="E38" s="92"/>
      <c r="F38" s="96"/>
      <c r="G38" s="97"/>
      <c r="H38" s="116"/>
      <c r="I38" s="56"/>
    </row>
    <row r="39" spans="1:9" s="37" customFormat="1">
      <c r="A39" s="92"/>
      <c r="B39" s="93"/>
      <c r="C39" s="94"/>
      <c r="D39" s="95"/>
      <c r="E39" s="92"/>
      <c r="F39" s="96"/>
      <c r="G39" s="97"/>
      <c r="H39" s="116"/>
      <c r="I39" s="56"/>
    </row>
    <row r="40" spans="1:9" s="37" customFormat="1">
      <c r="A40" s="92"/>
      <c r="B40" s="93"/>
      <c r="C40" s="94"/>
      <c r="D40" s="95"/>
      <c r="E40" s="92"/>
      <c r="F40" s="96"/>
      <c r="G40" s="97"/>
      <c r="H40" s="116"/>
      <c r="I40" s="56"/>
    </row>
    <row r="41" spans="1:9" s="37" customFormat="1">
      <c r="A41" s="92"/>
      <c r="B41" s="93"/>
      <c r="C41" s="94"/>
      <c r="D41" s="95"/>
      <c r="E41" s="92"/>
      <c r="F41" s="96"/>
      <c r="G41" s="97"/>
      <c r="H41" s="116"/>
      <c r="I41" s="56"/>
    </row>
    <row r="42" spans="1:9" s="37" customFormat="1">
      <c r="A42" s="92"/>
      <c r="B42" s="93"/>
      <c r="C42" s="94"/>
      <c r="D42" s="95"/>
      <c r="E42" s="92"/>
      <c r="F42" s="96"/>
      <c r="G42" s="97"/>
      <c r="H42" s="116"/>
      <c r="I42" s="56"/>
    </row>
    <row r="43" spans="1:9" s="37" customFormat="1">
      <c r="A43" s="92"/>
      <c r="B43" s="93"/>
      <c r="C43" s="94"/>
      <c r="D43" s="95"/>
      <c r="E43" s="92"/>
      <c r="F43" s="96"/>
      <c r="G43" s="97"/>
      <c r="H43" s="116"/>
      <c r="I43" s="56"/>
    </row>
    <row r="44" spans="1:9" s="37" customFormat="1">
      <c r="A44" s="92"/>
      <c r="B44" s="93"/>
      <c r="C44" s="94"/>
      <c r="D44" s="95"/>
      <c r="E44" s="92"/>
      <c r="F44" s="96"/>
      <c r="G44" s="97"/>
      <c r="H44" s="116"/>
      <c r="I44" s="56"/>
    </row>
    <row r="45" spans="1:9" s="37" customFormat="1">
      <c r="A45" s="92"/>
      <c r="B45" s="93"/>
      <c r="C45" s="94"/>
      <c r="D45" s="95"/>
      <c r="E45" s="92"/>
      <c r="F45" s="96"/>
      <c r="G45" s="97"/>
      <c r="H45" s="116"/>
      <c r="I45" s="56"/>
    </row>
    <row r="46" spans="1:9" s="37" customFormat="1">
      <c r="A46" s="92"/>
      <c r="B46" s="93"/>
      <c r="C46" s="94"/>
      <c r="D46" s="95"/>
      <c r="E46" s="92"/>
      <c r="F46" s="96"/>
      <c r="G46" s="97"/>
      <c r="H46" s="116"/>
      <c r="I46" s="56"/>
    </row>
    <row r="47" spans="1:9" s="37" customFormat="1">
      <c r="A47" s="92"/>
      <c r="B47" s="93"/>
      <c r="C47" s="94"/>
      <c r="D47" s="95"/>
      <c r="E47" s="92"/>
      <c r="F47" s="96"/>
      <c r="G47" s="97"/>
      <c r="H47" s="116"/>
      <c r="I47" s="56"/>
    </row>
    <row r="48" spans="1:9" s="37" customFormat="1">
      <c r="A48" s="92"/>
      <c r="B48" s="93"/>
      <c r="C48" s="94"/>
      <c r="D48" s="95"/>
      <c r="E48" s="92"/>
      <c r="F48" s="96"/>
      <c r="G48" s="97"/>
      <c r="H48" s="116"/>
      <c r="I48" s="56"/>
    </row>
    <row r="49" spans="1:9" s="37" customFormat="1">
      <c r="A49" s="92"/>
      <c r="B49" s="93"/>
      <c r="C49" s="94"/>
      <c r="D49" s="95"/>
      <c r="E49" s="92"/>
      <c r="F49" s="96"/>
      <c r="G49" s="97"/>
      <c r="H49" s="116"/>
      <c r="I49" s="56"/>
    </row>
    <row r="50" spans="1:9" s="37" customFormat="1">
      <c r="A50" s="92"/>
      <c r="B50" s="93"/>
      <c r="C50" s="94"/>
      <c r="D50" s="95"/>
      <c r="E50" s="92"/>
      <c r="F50" s="96"/>
      <c r="G50" s="97"/>
      <c r="H50" s="116"/>
      <c r="I50" s="56"/>
    </row>
    <row r="51" spans="1:9" s="37" customFormat="1">
      <c r="A51" s="92"/>
      <c r="B51" s="93"/>
      <c r="C51" s="94"/>
      <c r="D51" s="95"/>
      <c r="E51" s="92"/>
      <c r="F51" s="96"/>
      <c r="G51" s="97"/>
      <c r="H51" s="116"/>
      <c r="I51" s="56"/>
    </row>
    <row r="52" spans="1:9" s="37" customFormat="1">
      <c r="A52" s="92"/>
      <c r="B52" s="93"/>
      <c r="C52" s="94"/>
      <c r="D52" s="95"/>
      <c r="E52" s="92"/>
      <c r="F52" s="96"/>
      <c r="G52" s="97"/>
      <c r="H52" s="116"/>
      <c r="I52" s="56"/>
    </row>
    <row r="53" spans="1:9" s="37" customFormat="1">
      <c r="A53" s="92"/>
      <c r="B53" s="93"/>
      <c r="C53" s="94"/>
      <c r="D53" s="95"/>
      <c r="E53" s="92"/>
      <c r="F53" s="96"/>
      <c r="G53" s="97"/>
      <c r="H53" s="116"/>
      <c r="I53" s="56"/>
    </row>
    <row r="54" spans="1:9" s="37" customFormat="1">
      <c r="A54" s="92"/>
      <c r="B54" s="93"/>
      <c r="C54" s="94"/>
      <c r="D54" s="95"/>
      <c r="E54" s="92"/>
      <c r="F54" s="96"/>
      <c r="G54" s="97"/>
      <c r="H54" s="116"/>
      <c r="I54" s="56"/>
    </row>
    <row r="55" spans="1:9" s="37" customFormat="1">
      <c r="A55" s="92"/>
      <c r="B55" s="93"/>
      <c r="C55" s="94"/>
      <c r="D55" s="95"/>
      <c r="E55" s="92"/>
      <c r="F55" s="96"/>
      <c r="G55" s="97"/>
      <c r="H55" s="116"/>
      <c r="I55" s="56"/>
    </row>
    <row r="56" spans="1:9" s="37" customFormat="1">
      <c r="A56" s="92"/>
      <c r="B56" s="93"/>
      <c r="C56" s="94"/>
      <c r="D56" s="95"/>
      <c r="E56" s="92"/>
      <c r="F56" s="96"/>
      <c r="G56" s="97"/>
      <c r="H56" s="116"/>
      <c r="I56" s="56"/>
    </row>
    <row r="57" spans="1:9" s="37" customFormat="1">
      <c r="A57" s="92"/>
      <c r="B57" s="93"/>
      <c r="C57" s="94"/>
      <c r="D57" s="95"/>
      <c r="E57" s="92"/>
      <c r="F57" s="96"/>
      <c r="G57" s="97"/>
      <c r="H57" s="116"/>
      <c r="I57" s="56"/>
    </row>
    <row r="58" spans="1:9" s="37" customFormat="1">
      <c r="A58" s="92"/>
      <c r="B58" s="93"/>
      <c r="C58" s="94"/>
      <c r="D58" s="95"/>
      <c r="E58" s="92"/>
      <c r="F58" s="96"/>
      <c r="G58" s="97"/>
      <c r="H58" s="116"/>
      <c r="I58" s="56"/>
    </row>
    <row r="59" spans="1:9" s="37" customFormat="1">
      <c r="A59" s="92"/>
      <c r="B59" s="93"/>
      <c r="C59" s="94"/>
      <c r="D59" s="95"/>
      <c r="E59" s="92"/>
      <c r="F59" s="96"/>
      <c r="G59" s="97"/>
      <c r="H59" s="116"/>
      <c r="I59" s="56"/>
    </row>
    <row r="60" spans="1:9" s="37" customFormat="1">
      <c r="A60" s="92"/>
      <c r="B60" s="93"/>
      <c r="C60" s="94"/>
      <c r="D60" s="95"/>
      <c r="E60" s="92"/>
      <c r="F60" s="96"/>
      <c r="G60" s="97"/>
      <c r="H60" s="116"/>
      <c r="I60" s="56"/>
    </row>
    <row r="61" spans="1:9" s="37" customFormat="1">
      <c r="A61" s="92"/>
      <c r="B61" s="93"/>
      <c r="C61" s="94"/>
      <c r="D61" s="95"/>
      <c r="E61" s="92"/>
      <c r="F61" s="96"/>
      <c r="G61" s="97"/>
      <c r="H61" s="116"/>
      <c r="I61" s="56"/>
    </row>
    <row r="62" spans="1:9" s="37" customFormat="1">
      <c r="A62" s="92"/>
      <c r="B62" s="93"/>
      <c r="C62" s="94"/>
      <c r="D62" s="95"/>
      <c r="E62" s="92"/>
      <c r="F62" s="96"/>
      <c r="G62" s="97"/>
      <c r="H62" s="116"/>
      <c r="I62" s="56"/>
    </row>
    <row r="63" spans="1:9" s="37" customFormat="1">
      <c r="A63" s="92"/>
      <c r="B63" s="93"/>
      <c r="C63" s="94"/>
      <c r="D63" s="95"/>
      <c r="E63" s="92"/>
      <c r="F63" s="96"/>
      <c r="G63" s="97"/>
      <c r="H63" s="116"/>
      <c r="I63" s="56"/>
    </row>
    <row r="64" spans="1:9" s="37" customFormat="1">
      <c r="A64" s="92"/>
      <c r="B64" s="93"/>
      <c r="C64" s="94"/>
      <c r="D64" s="95"/>
      <c r="E64" s="92"/>
      <c r="F64" s="96"/>
      <c r="G64" s="97"/>
      <c r="H64" s="116"/>
      <c r="I64" s="56"/>
    </row>
    <row r="65" spans="1:9" s="37" customFormat="1">
      <c r="A65" s="92"/>
      <c r="B65" s="93"/>
      <c r="C65" s="94"/>
      <c r="D65" s="95"/>
      <c r="E65" s="92"/>
      <c r="F65" s="96"/>
      <c r="G65" s="97"/>
      <c r="H65" s="116"/>
      <c r="I65" s="56"/>
    </row>
    <row r="66" spans="1:9" s="37" customFormat="1">
      <c r="A66" s="92"/>
      <c r="B66" s="93"/>
      <c r="C66" s="94"/>
      <c r="D66" s="95"/>
      <c r="E66" s="92"/>
      <c r="F66" s="96"/>
      <c r="G66" s="97"/>
      <c r="H66" s="116"/>
      <c r="I66" s="56"/>
    </row>
    <row r="67" spans="1:9" s="37" customFormat="1">
      <c r="A67" s="92"/>
      <c r="B67" s="93"/>
      <c r="C67" s="94"/>
      <c r="D67" s="95"/>
      <c r="E67" s="92"/>
      <c r="F67" s="96"/>
      <c r="G67" s="97"/>
      <c r="H67" s="116"/>
      <c r="I67" s="56"/>
    </row>
    <row r="68" spans="1:9" s="37" customFormat="1">
      <c r="A68" s="92"/>
      <c r="B68" s="93"/>
      <c r="C68" s="94"/>
      <c r="D68" s="95"/>
      <c r="E68" s="92"/>
      <c r="F68" s="96"/>
      <c r="G68" s="97"/>
      <c r="H68" s="116"/>
      <c r="I68" s="56"/>
    </row>
    <row r="69" spans="1:9" s="37" customFormat="1">
      <c r="A69" s="92"/>
      <c r="B69" s="93"/>
      <c r="C69" s="94"/>
      <c r="D69" s="95"/>
      <c r="E69" s="92"/>
      <c r="F69" s="96"/>
      <c r="G69" s="97"/>
      <c r="H69" s="116"/>
      <c r="I69" s="56"/>
    </row>
    <row r="70" spans="1:9" s="37" customFormat="1">
      <c r="A70" s="92"/>
      <c r="B70" s="93"/>
      <c r="C70" s="94"/>
      <c r="D70" s="95"/>
      <c r="E70" s="92"/>
      <c r="F70" s="96"/>
      <c r="G70" s="97"/>
      <c r="H70" s="116"/>
      <c r="I70" s="56"/>
    </row>
    <row r="71" spans="1:9" s="37" customFormat="1">
      <c r="A71" s="92"/>
      <c r="B71" s="93"/>
      <c r="C71" s="94"/>
      <c r="D71" s="95"/>
      <c r="E71" s="92"/>
      <c r="F71" s="96"/>
      <c r="G71" s="97"/>
      <c r="H71" s="116"/>
      <c r="I71" s="56"/>
    </row>
    <row r="72" spans="1:9" s="37" customFormat="1">
      <c r="A72" s="92"/>
      <c r="B72" s="93"/>
      <c r="C72" s="94"/>
      <c r="D72" s="95"/>
      <c r="E72" s="92"/>
      <c r="F72" s="96"/>
      <c r="G72" s="97"/>
      <c r="H72" s="116"/>
      <c r="I72" s="56"/>
    </row>
    <row r="73" spans="1:9" s="37" customFormat="1">
      <c r="A73" s="92"/>
      <c r="B73" s="93"/>
      <c r="C73" s="94"/>
      <c r="D73" s="95"/>
      <c r="E73" s="92"/>
      <c r="F73" s="96"/>
      <c r="G73" s="97"/>
      <c r="H73" s="116"/>
      <c r="I73" s="56"/>
    </row>
    <row r="74" spans="1:9" s="37" customFormat="1">
      <c r="A74" s="92"/>
      <c r="B74" s="93"/>
      <c r="C74" s="94"/>
      <c r="D74" s="95"/>
      <c r="E74" s="92"/>
      <c r="F74" s="96"/>
      <c r="G74" s="97"/>
      <c r="H74" s="116"/>
      <c r="I74" s="56"/>
    </row>
    <row r="75" spans="1:9" s="37" customFormat="1">
      <c r="A75" s="92"/>
      <c r="B75" s="93"/>
      <c r="C75" s="94"/>
      <c r="D75" s="95"/>
      <c r="E75" s="92"/>
      <c r="F75" s="96"/>
      <c r="G75" s="97"/>
      <c r="H75" s="116"/>
      <c r="I75" s="56"/>
    </row>
    <row r="76" spans="1:9" s="37" customFormat="1">
      <c r="A76" s="92"/>
      <c r="B76" s="93"/>
      <c r="C76" s="94"/>
      <c r="D76" s="95"/>
      <c r="E76" s="92"/>
      <c r="F76" s="96"/>
      <c r="G76" s="97"/>
      <c r="H76" s="116"/>
      <c r="I76" s="56"/>
    </row>
    <row r="77" spans="1:9" s="37" customFormat="1">
      <c r="A77" s="92"/>
      <c r="B77" s="93"/>
      <c r="C77" s="94"/>
      <c r="D77" s="95"/>
      <c r="E77" s="92"/>
      <c r="F77" s="96"/>
      <c r="G77" s="97"/>
      <c r="H77" s="116"/>
      <c r="I77" s="56"/>
    </row>
    <row r="78" spans="1:9" s="37" customFormat="1">
      <c r="A78" s="92"/>
      <c r="B78" s="93"/>
      <c r="C78" s="94"/>
      <c r="D78" s="95"/>
      <c r="E78" s="92"/>
      <c r="F78" s="96"/>
      <c r="G78" s="97"/>
      <c r="H78" s="116"/>
      <c r="I78" s="56"/>
    </row>
    <row r="79" spans="1:9" s="37" customFormat="1">
      <c r="A79" s="92"/>
      <c r="B79" s="93"/>
      <c r="C79" s="94"/>
      <c r="D79" s="95"/>
      <c r="E79" s="92"/>
      <c r="F79" s="96"/>
      <c r="G79" s="97"/>
      <c r="H79" s="116"/>
      <c r="I79" s="56"/>
    </row>
    <row r="80" spans="1:9" s="37" customFormat="1">
      <c r="A80" s="92"/>
      <c r="B80" s="93"/>
      <c r="C80" s="94"/>
      <c r="D80" s="95"/>
      <c r="E80" s="92"/>
      <c r="F80" s="96"/>
      <c r="G80" s="97"/>
      <c r="H80" s="116"/>
      <c r="I80" s="56"/>
    </row>
    <row r="81" spans="1:9" s="37" customFormat="1">
      <c r="A81" s="92"/>
      <c r="B81" s="93"/>
      <c r="C81" s="94"/>
      <c r="D81" s="95"/>
      <c r="E81" s="92"/>
      <c r="F81" s="96"/>
      <c r="G81" s="97"/>
      <c r="H81" s="116"/>
      <c r="I81" s="56"/>
    </row>
    <row r="82" spans="1:9" s="37" customFormat="1">
      <c r="A82" s="92"/>
      <c r="B82" s="93"/>
      <c r="C82" s="94"/>
      <c r="D82" s="95"/>
      <c r="E82" s="92"/>
      <c r="F82" s="96"/>
      <c r="G82" s="97"/>
      <c r="H82" s="116"/>
      <c r="I82" s="56"/>
    </row>
    <row r="83" spans="1:9" s="37" customFormat="1">
      <c r="A83" s="92"/>
      <c r="B83" s="93"/>
      <c r="C83" s="94"/>
      <c r="D83" s="95"/>
      <c r="E83" s="92"/>
      <c r="F83" s="96"/>
      <c r="G83" s="97"/>
      <c r="H83" s="116"/>
      <c r="I83" s="56"/>
    </row>
    <row r="84" spans="1:9" s="37" customFormat="1">
      <c r="A84" s="92"/>
      <c r="B84" s="93"/>
      <c r="C84" s="94"/>
      <c r="D84" s="95"/>
      <c r="E84" s="92"/>
      <c r="F84" s="96"/>
      <c r="G84" s="97"/>
      <c r="H84" s="116"/>
      <c r="I84" s="56"/>
    </row>
    <row r="85" spans="1:9" s="37" customFormat="1">
      <c r="A85" s="92"/>
      <c r="B85" s="93"/>
      <c r="C85" s="94"/>
      <c r="D85" s="95"/>
      <c r="E85" s="92"/>
      <c r="F85" s="96"/>
      <c r="G85" s="97"/>
      <c r="H85" s="116"/>
      <c r="I85" s="56"/>
    </row>
    <row r="86" spans="1:9" s="37" customFormat="1">
      <c r="A86" s="92"/>
      <c r="B86" s="93"/>
      <c r="C86" s="94"/>
      <c r="D86" s="95"/>
      <c r="E86" s="92"/>
      <c r="F86" s="96"/>
      <c r="G86" s="97"/>
      <c r="H86" s="116"/>
      <c r="I86" s="56"/>
    </row>
    <row r="87" spans="1:9" s="37" customFormat="1">
      <c r="A87" s="92"/>
      <c r="B87" s="93"/>
      <c r="C87" s="94"/>
      <c r="D87" s="95"/>
      <c r="E87" s="92"/>
      <c r="F87" s="96"/>
      <c r="G87" s="97"/>
      <c r="H87" s="116"/>
      <c r="I87" s="56"/>
    </row>
    <row r="88" spans="1:9" s="37" customFormat="1">
      <c r="A88" s="92"/>
      <c r="B88" s="93"/>
      <c r="C88" s="94"/>
      <c r="D88" s="95"/>
      <c r="E88" s="92"/>
      <c r="F88" s="96"/>
      <c r="G88" s="97"/>
      <c r="H88" s="116"/>
      <c r="I88" s="56"/>
    </row>
    <row r="89" spans="1:9" s="37" customFormat="1">
      <c r="A89" s="92"/>
      <c r="B89" s="93"/>
      <c r="C89" s="94"/>
      <c r="D89" s="95"/>
      <c r="E89" s="92"/>
      <c r="F89" s="96"/>
      <c r="G89" s="97"/>
      <c r="H89" s="116"/>
      <c r="I89" s="56"/>
    </row>
    <row r="90" spans="1:9" s="37" customFormat="1">
      <c r="A90" s="92"/>
      <c r="B90" s="93"/>
      <c r="C90" s="94"/>
      <c r="D90" s="95"/>
      <c r="E90" s="92"/>
      <c r="F90" s="96"/>
      <c r="G90" s="97"/>
      <c r="H90" s="116"/>
      <c r="I90" s="56"/>
    </row>
    <row r="91" spans="1:9" s="37" customFormat="1">
      <c r="A91" s="92"/>
      <c r="B91" s="93"/>
      <c r="C91" s="94"/>
      <c r="D91" s="95"/>
      <c r="E91" s="92"/>
      <c r="F91" s="96"/>
      <c r="G91" s="97"/>
      <c r="H91" s="116"/>
      <c r="I91" s="56"/>
    </row>
    <row r="92" spans="1:9" s="37" customFormat="1">
      <c r="A92" s="92"/>
      <c r="B92" s="93"/>
      <c r="C92" s="94"/>
      <c r="D92" s="95"/>
      <c r="E92" s="92"/>
      <c r="F92" s="96"/>
      <c r="G92" s="97"/>
      <c r="H92" s="116"/>
      <c r="I92" s="56"/>
    </row>
    <row r="93" spans="1:9" s="37" customFormat="1">
      <c r="A93" s="92"/>
      <c r="B93" s="93"/>
      <c r="C93" s="94"/>
      <c r="D93" s="95"/>
      <c r="E93" s="92"/>
      <c r="F93" s="96"/>
      <c r="G93" s="97"/>
      <c r="H93" s="116"/>
      <c r="I93" s="56"/>
    </row>
    <row r="94" spans="1:9" s="37" customFormat="1">
      <c r="A94" s="92"/>
      <c r="B94" s="93"/>
      <c r="C94" s="94"/>
      <c r="D94" s="95"/>
      <c r="E94" s="92"/>
      <c r="F94" s="96"/>
      <c r="G94" s="97"/>
      <c r="H94" s="116"/>
      <c r="I94" s="56"/>
    </row>
    <row r="95" spans="1:9" s="37" customFormat="1">
      <c r="A95" s="92"/>
      <c r="B95" s="93"/>
      <c r="C95" s="94"/>
      <c r="D95" s="95"/>
      <c r="E95" s="92"/>
      <c r="F95" s="96"/>
      <c r="G95" s="97"/>
      <c r="H95" s="116"/>
      <c r="I95" s="56"/>
    </row>
    <row r="96" spans="1:9" s="37" customFormat="1">
      <c r="A96" s="92"/>
      <c r="B96" s="93"/>
      <c r="C96" s="94"/>
      <c r="D96" s="95"/>
      <c r="E96" s="92"/>
      <c r="F96" s="96"/>
      <c r="G96" s="97"/>
      <c r="H96" s="116"/>
      <c r="I96" s="56"/>
    </row>
    <row r="97" spans="1:9" s="37" customFormat="1">
      <c r="A97" s="92"/>
      <c r="B97" s="93"/>
      <c r="C97" s="94"/>
      <c r="D97" s="95"/>
      <c r="E97" s="92"/>
      <c r="F97" s="96"/>
      <c r="G97" s="97"/>
      <c r="H97" s="116"/>
      <c r="I97" s="56"/>
    </row>
    <row r="98" spans="1:9" s="37" customFormat="1">
      <c r="A98" s="92"/>
      <c r="B98" s="93"/>
      <c r="C98" s="94"/>
      <c r="D98" s="95"/>
      <c r="E98" s="92"/>
      <c r="F98" s="96"/>
      <c r="G98" s="97"/>
      <c r="H98" s="116"/>
      <c r="I98" s="56"/>
    </row>
    <row r="99" spans="1:9" s="37" customFormat="1">
      <c r="A99" s="92"/>
      <c r="B99" s="93"/>
      <c r="C99" s="94"/>
      <c r="D99" s="95"/>
      <c r="E99" s="92"/>
      <c r="F99" s="96"/>
      <c r="G99" s="97"/>
      <c r="H99" s="116"/>
      <c r="I99" s="56"/>
    </row>
    <row r="100" spans="1:9" s="37" customFormat="1">
      <c r="A100" s="92"/>
      <c r="B100" s="93"/>
      <c r="C100" s="94"/>
      <c r="D100" s="95"/>
      <c r="E100" s="92"/>
      <c r="F100" s="96"/>
      <c r="G100" s="97"/>
      <c r="H100" s="116"/>
      <c r="I100" s="56"/>
    </row>
    <row r="101" spans="1:9" s="37" customFormat="1">
      <c r="A101" s="92"/>
      <c r="B101" s="93"/>
      <c r="C101" s="94"/>
      <c r="D101" s="95"/>
      <c r="E101" s="92"/>
      <c r="F101" s="96"/>
      <c r="G101" s="97"/>
      <c r="H101" s="116"/>
      <c r="I101" s="56"/>
    </row>
    <row r="102" spans="1:9" s="37" customFormat="1">
      <c r="A102" s="92"/>
      <c r="B102" s="93"/>
      <c r="C102" s="94"/>
      <c r="D102" s="95"/>
      <c r="E102" s="92"/>
      <c r="F102" s="96"/>
      <c r="G102" s="97"/>
      <c r="H102" s="116"/>
      <c r="I102" s="56"/>
    </row>
    <row r="103" spans="1:9" s="37" customFormat="1">
      <c r="A103" s="92"/>
      <c r="B103" s="93"/>
      <c r="C103" s="94"/>
      <c r="D103" s="95"/>
      <c r="E103" s="92"/>
      <c r="F103" s="96"/>
      <c r="G103" s="97"/>
      <c r="H103" s="116"/>
      <c r="I103" s="56"/>
    </row>
    <row r="104" spans="1:9" s="37" customFormat="1">
      <c r="A104" s="92"/>
      <c r="B104" s="93"/>
      <c r="C104" s="94"/>
      <c r="D104" s="95"/>
      <c r="E104" s="92"/>
      <c r="F104" s="96"/>
      <c r="G104" s="97"/>
      <c r="H104" s="116"/>
      <c r="I104" s="56"/>
    </row>
    <row r="105" spans="1:9" s="37" customFormat="1">
      <c r="A105" s="92"/>
      <c r="B105" s="93"/>
      <c r="C105" s="94"/>
      <c r="D105" s="95"/>
      <c r="E105" s="92"/>
      <c r="F105" s="96"/>
      <c r="G105" s="97"/>
      <c r="H105" s="116"/>
      <c r="I105" s="56"/>
    </row>
    <row r="106" spans="1:9" s="37" customFormat="1">
      <c r="A106" s="92"/>
      <c r="B106" s="93"/>
      <c r="C106" s="94"/>
      <c r="D106" s="95"/>
      <c r="E106" s="92"/>
      <c r="F106" s="96"/>
      <c r="G106" s="97"/>
      <c r="H106" s="116"/>
      <c r="I106" s="56"/>
    </row>
    <row r="107" spans="1:9" s="37" customFormat="1">
      <c r="A107" s="92"/>
      <c r="B107" s="93"/>
      <c r="C107" s="94"/>
      <c r="D107" s="95"/>
      <c r="E107" s="92"/>
      <c r="F107" s="96"/>
      <c r="G107" s="97"/>
      <c r="H107" s="116"/>
      <c r="I107" s="56"/>
    </row>
    <row r="108" spans="1:9" s="37" customFormat="1">
      <c r="A108" s="92"/>
      <c r="B108" s="93"/>
      <c r="C108" s="94"/>
      <c r="D108" s="95"/>
      <c r="E108" s="92"/>
      <c r="F108" s="96"/>
      <c r="G108" s="97"/>
      <c r="H108" s="116"/>
      <c r="I108" s="56"/>
    </row>
    <row r="109" spans="1:9" s="37" customFormat="1">
      <c r="A109" s="92"/>
      <c r="B109" s="93"/>
      <c r="C109" s="94"/>
      <c r="D109" s="95"/>
      <c r="E109" s="92"/>
      <c r="F109" s="96"/>
      <c r="G109" s="97"/>
      <c r="H109" s="116"/>
      <c r="I109" s="56"/>
    </row>
    <row r="110" spans="1:9" s="37" customFormat="1">
      <c r="A110" s="92"/>
      <c r="B110" s="93"/>
      <c r="C110" s="94"/>
      <c r="D110" s="95"/>
      <c r="E110" s="92"/>
      <c r="F110" s="96"/>
      <c r="G110" s="97"/>
      <c r="H110" s="116"/>
      <c r="I110" s="56"/>
    </row>
    <row r="111" spans="1:9" s="37" customFormat="1">
      <c r="A111" s="92"/>
      <c r="B111" s="93"/>
      <c r="C111" s="94"/>
      <c r="D111" s="95"/>
      <c r="E111" s="92"/>
      <c r="F111" s="96"/>
      <c r="G111" s="97"/>
      <c r="H111" s="116"/>
      <c r="I111" s="56"/>
    </row>
    <row r="112" spans="1:9" s="37" customFormat="1">
      <c r="A112" s="92"/>
      <c r="B112" s="93"/>
      <c r="C112" s="94"/>
      <c r="D112" s="95"/>
      <c r="E112" s="92"/>
      <c r="F112" s="96"/>
      <c r="G112" s="97"/>
      <c r="H112" s="116"/>
      <c r="I112" s="56"/>
    </row>
    <row r="113" spans="1:9" s="37" customFormat="1">
      <c r="A113" s="92"/>
      <c r="B113" s="93"/>
      <c r="C113" s="94"/>
      <c r="D113" s="95"/>
      <c r="E113" s="92"/>
      <c r="F113" s="96"/>
      <c r="G113" s="97"/>
      <c r="H113" s="116"/>
      <c r="I113" s="56"/>
    </row>
    <row r="114" spans="1:9" s="37" customFormat="1">
      <c r="A114" s="92"/>
      <c r="B114" s="93"/>
      <c r="C114" s="94"/>
      <c r="D114" s="95"/>
      <c r="E114" s="92"/>
      <c r="F114" s="96"/>
      <c r="G114" s="97"/>
      <c r="H114" s="116"/>
      <c r="I114" s="56"/>
    </row>
    <row r="115" spans="1:9" s="37" customFormat="1">
      <c r="A115" s="92"/>
      <c r="B115" s="93"/>
      <c r="C115" s="94"/>
      <c r="D115" s="95"/>
      <c r="E115" s="92"/>
      <c r="F115" s="96"/>
      <c r="G115" s="97"/>
      <c r="H115" s="116"/>
      <c r="I115" s="56"/>
    </row>
    <row r="116" spans="1:9" s="37" customFormat="1">
      <c r="A116" s="92"/>
      <c r="B116" s="93"/>
      <c r="C116" s="94"/>
      <c r="D116" s="95"/>
      <c r="E116" s="92"/>
      <c r="F116" s="96"/>
      <c r="G116" s="97"/>
      <c r="H116" s="116"/>
      <c r="I116" s="56"/>
    </row>
    <row r="117" spans="1:9" s="37" customFormat="1">
      <c r="A117" s="92"/>
      <c r="B117" s="93"/>
      <c r="C117" s="94"/>
      <c r="D117" s="95"/>
      <c r="E117" s="92"/>
      <c r="F117" s="96"/>
      <c r="G117" s="97"/>
      <c r="H117" s="116"/>
      <c r="I117" s="56"/>
    </row>
    <row r="118" spans="1:9" s="37" customFormat="1">
      <c r="A118" s="92"/>
      <c r="B118" s="93"/>
      <c r="C118" s="94"/>
      <c r="D118" s="95"/>
      <c r="E118" s="92"/>
      <c r="F118" s="96"/>
      <c r="G118" s="97"/>
      <c r="H118" s="116"/>
      <c r="I118" s="56"/>
    </row>
    <row r="119" spans="1:9" s="37" customFormat="1">
      <c r="A119" s="92"/>
      <c r="B119" s="93"/>
      <c r="C119" s="94"/>
      <c r="D119" s="95"/>
      <c r="E119" s="92"/>
      <c r="F119" s="96"/>
      <c r="G119" s="97"/>
      <c r="H119" s="116"/>
      <c r="I119" s="56"/>
    </row>
    <row r="120" spans="1:9" s="37" customFormat="1">
      <c r="A120" s="92"/>
      <c r="B120" s="93"/>
      <c r="C120" s="94"/>
      <c r="D120" s="95"/>
      <c r="E120" s="92"/>
      <c r="F120" s="96"/>
      <c r="G120" s="97"/>
      <c r="H120" s="116"/>
      <c r="I120" s="56"/>
    </row>
    <row r="121" spans="1:9" s="37" customFormat="1">
      <c r="A121" s="92"/>
      <c r="B121" s="93"/>
      <c r="C121" s="94"/>
      <c r="D121" s="95"/>
      <c r="E121" s="92"/>
      <c r="F121" s="96"/>
      <c r="G121" s="97"/>
      <c r="H121" s="116"/>
      <c r="I121" s="56"/>
    </row>
    <row r="122" spans="1:9" s="37" customFormat="1">
      <c r="A122" s="92"/>
      <c r="B122" s="93"/>
      <c r="C122" s="94"/>
      <c r="D122" s="95"/>
      <c r="E122" s="92"/>
      <c r="F122" s="96"/>
      <c r="G122" s="97"/>
      <c r="H122" s="116"/>
      <c r="I122" s="56"/>
    </row>
    <row r="123" spans="1:9" s="37" customFormat="1">
      <c r="A123" s="92"/>
      <c r="B123" s="93"/>
      <c r="C123" s="94"/>
      <c r="D123" s="95"/>
      <c r="E123" s="92"/>
      <c r="F123" s="96"/>
      <c r="G123" s="97"/>
      <c r="H123" s="116"/>
      <c r="I123" s="56"/>
    </row>
    <row r="124" spans="1:9" s="37" customFormat="1">
      <c r="A124" s="92"/>
      <c r="B124" s="93"/>
      <c r="C124" s="94"/>
      <c r="D124" s="95"/>
      <c r="E124" s="92"/>
      <c r="F124" s="96"/>
      <c r="G124" s="97"/>
      <c r="H124" s="116"/>
      <c r="I124" s="56"/>
    </row>
    <row r="125" spans="1:9" s="37" customFormat="1">
      <c r="A125" s="92"/>
      <c r="B125" s="93"/>
      <c r="C125" s="94"/>
      <c r="D125" s="95"/>
      <c r="E125" s="92"/>
      <c r="F125" s="96"/>
      <c r="G125" s="97"/>
      <c r="H125" s="116"/>
      <c r="I125" s="56"/>
    </row>
    <row r="126" spans="1:9" s="37" customFormat="1">
      <c r="A126" s="92"/>
      <c r="B126" s="93"/>
      <c r="C126" s="94"/>
      <c r="D126" s="95"/>
      <c r="E126" s="92"/>
      <c r="F126" s="96"/>
      <c r="G126" s="97"/>
      <c r="H126" s="116"/>
      <c r="I126" s="56"/>
    </row>
    <row r="127" spans="1:9" s="37" customFormat="1">
      <c r="A127" s="92"/>
      <c r="B127" s="93"/>
      <c r="C127" s="94"/>
      <c r="D127" s="95"/>
      <c r="E127" s="92"/>
      <c r="F127" s="96"/>
      <c r="G127" s="97"/>
      <c r="H127" s="116"/>
      <c r="I127" s="56"/>
    </row>
    <row r="128" spans="1:9" s="37" customFormat="1">
      <c r="A128" s="92"/>
      <c r="B128" s="93"/>
      <c r="C128" s="94"/>
      <c r="D128" s="95"/>
      <c r="E128" s="92"/>
      <c r="F128" s="96"/>
      <c r="G128" s="97"/>
      <c r="H128" s="116"/>
      <c r="I128" s="56"/>
    </row>
    <row r="129" spans="1:9" s="37" customFormat="1">
      <c r="A129" s="92"/>
      <c r="B129" s="93"/>
      <c r="C129" s="94"/>
      <c r="D129" s="95"/>
      <c r="E129" s="92"/>
      <c r="F129" s="96"/>
      <c r="G129" s="97"/>
      <c r="H129" s="116"/>
      <c r="I129" s="56"/>
    </row>
    <row r="130" spans="1:9" s="37" customFormat="1">
      <c r="A130" s="92"/>
      <c r="B130" s="93"/>
      <c r="C130" s="94"/>
      <c r="D130" s="95"/>
      <c r="E130" s="92"/>
      <c r="F130" s="96"/>
      <c r="G130" s="97"/>
      <c r="H130" s="116"/>
      <c r="I130" s="56"/>
    </row>
    <row r="131" spans="1:9" s="37" customFormat="1">
      <c r="A131" s="92"/>
      <c r="B131" s="93"/>
      <c r="C131" s="94"/>
      <c r="D131" s="95"/>
      <c r="E131" s="92"/>
      <c r="F131" s="96"/>
      <c r="G131" s="97"/>
      <c r="H131" s="116"/>
      <c r="I131" s="56"/>
    </row>
    <row r="132" spans="1:9" s="37" customFormat="1">
      <c r="A132" s="92"/>
      <c r="B132" s="93"/>
      <c r="C132" s="94"/>
      <c r="D132" s="95"/>
      <c r="E132" s="92"/>
      <c r="F132" s="96"/>
      <c r="G132" s="97"/>
      <c r="H132" s="116"/>
      <c r="I132" s="56"/>
    </row>
    <row r="133" spans="1:9" s="37" customFormat="1">
      <c r="A133" s="92"/>
      <c r="B133" s="93"/>
      <c r="C133" s="94"/>
      <c r="D133" s="95"/>
      <c r="E133" s="92"/>
      <c r="F133" s="96"/>
      <c r="G133" s="97"/>
      <c r="H133" s="116"/>
      <c r="I133" s="56"/>
    </row>
    <row r="134" spans="1:9" s="37" customFormat="1">
      <c r="A134" s="92"/>
      <c r="B134" s="93"/>
      <c r="C134" s="94"/>
      <c r="D134" s="95"/>
      <c r="E134" s="92"/>
      <c r="F134" s="96"/>
      <c r="G134" s="97"/>
      <c r="H134" s="116"/>
      <c r="I134" s="56"/>
    </row>
    <row r="135" spans="1:9" s="37" customFormat="1">
      <c r="A135" s="92"/>
      <c r="B135" s="93"/>
      <c r="C135" s="94"/>
      <c r="D135" s="95"/>
      <c r="E135" s="92"/>
      <c r="F135" s="96"/>
      <c r="G135" s="97"/>
      <c r="H135" s="116"/>
      <c r="I135" s="56"/>
    </row>
    <row r="136" spans="1:9" s="37" customFormat="1">
      <c r="A136" s="92"/>
      <c r="B136" s="93"/>
      <c r="C136" s="94"/>
      <c r="D136" s="95"/>
      <c r="E136" s="92"/>
      <c r="F136" s="96"/>
      <c r="G136" s="97"/>
      <c r="H136" s="116"/>
      <c r="I136" s="56"/>
    </row>
    <row r="137" spans="1:9" s="37" customFormat="1">
      <c r="A137" s="92"/>
      <c r="B137" s="93"/>
      <c r="C137" s="94"/>
      <c r="D137" s="95"/>
      <c r="E137" s="92"/>
      <c r="F137" s="96"/>
      <c r="G137" s="97"/>
      <c r="H137" s="116"/>
      <c r="I137" s="56"/>
    </row>
    <row r="138" spans="1:9" s="37" customFormat="1">
      <c r="A138" s="92"/>
      <c r="B138" s="93"/>
      <c r="C138" s="94"/>
      <c r="D138" s="95"/>
      <c r="E138" s="92"/>
      <c r="F138" s="96"/>
      <c r="G138" s="97"/>
      <c r="H138" s="116"/>
      <c r="I138" s="56"/>
    </row>
    <row r="139" spans="1:9" s="37" customFormat="1">
      <c r="A139" s="92"/>
      <c r="B139" s="93"/>
      <c r="C139" s="94"/>
      <c r="D139" s="95"/>
      <c r="E139" s="92"/>
      <c r="F139" s="96"/>
      <c r="G139" s="97"/>
      <c r="H139" s="116"/>
      <c r="I139" s="56"/>
    </row>
    <row r="140" spans="1:9" s="37" customFormat="1">
      <c r="A140" s="92"/>
      <c r="B140" s="93"/>
      <c r="C140" s="94"/>
      <c r="D140" s="95"/>
      <c r="E140" s="92"/>
      <c r="F140" s="96"/>
      <c r="G140" s="97"/>
      <c r="H140" s="116"/>
      <c r="I140" s="56"/>
    </row>
    <row r="141" spans="1:9" s="37" customFormat="1">
      <c r="A141" s="92"/>
      <c r="B141" s="93"/>
      <c r="C141" s="94"/>
      <c r="D141" s="95"/>
      <c r="E141" s="92"/>
      <c r="F141" s="96"/>
      <c r="G141" s="97"/>
      <c r="H141" s="116"/>
      <c r="I141" s="56"/>
    </row>
    <row r="142" spans="1:9" s="37" customFormat="1">
      <c r="A142" s="92"/>
      <c r="B142" s="93"/>
      <c r="C142" s="94"/>
      <c r="D142" s="95"/>
      <c r="E142" s="92"/>
      <c r="F142" s="96"/>
      <c r="G142" s="97"/>
      <c r="H142" s="116"/>
      <c r="I142" s="56"/>
    </row>
    <row r="143" spans="1:9" s="37" customFormat="1">
      <c r="A143" s="92"/>
      <c r="B143" s="93"/>
      <c r="C143" s="94"/>
      <c r="D143" s="95"/>
      <c r="E143" s="92"/>
      <c r="F143" s="96"/>
      <c r="G143" s="97"/>
      <c r="H143" s="116"/>
      <c r="I143" s="56"/>
    </row>
    <row r="144" spans="1:9" s="37" customFormat="1">
      <c r="A144" s="92"/>
      <c r="B144" s="93"/>
      <c r="C144" s="94"/>
      <c r="D144" s="95"/>
      <c r="E144" s="92"/>
      <c r="F144" s="96"/>
      <c r="G144" s="97"/>
      <c r="H144" s="116"/>
      <c r="I144" s="56"/>
    </row>
    <row r="145" spans="1:9" s="37" customFormat="1">
      <c r="A145" s="92"/>
      <c r="B145" s="93"/>
      <c r="C145" s="94"/>
      <c r="D145" s="95"/>
      <c r="E145" s="92"/>
      <c r="F145" s="96"/>
      <c r="G145" s="97"/>
      <c r="H145" s="116"/>
      <c r="I145" s="56"/>
    </row>
    <row r="146" spans="1:9" s="37" customFormat="1">
      <c r="A146" s="92"/>
      <c r="B146" s="93"/>
      <c r="C146" s="94"/>
      <c r="D146" s="95"/>
      <c r="E146" s="92"/>
      <c r="F146" s="96"/>
      <c r="G146" s="97"/>
      <c r="H146" s="116"/>
      <c r="I146" s="56"/>
    </row>
    <row r="147" spans="1:9" s="37" customFormat="1">
      <c r="A147" s="92"/>
      <c r="B147" s="93"/>
      <c r="C147" s="94"/>
      <c r="D147" s="95"/>
      <c r="E147" s="92"/>
      <c r="F147" s="96"/>
      <c r="G147" s="97"/>
      <c r="H147" s="116"/>
      <c r="I147" s="56"/>
    </row>
    <row r="148" spans="1:9" s="37" customFormat="1">
      <c r="A148" s="92"/>
      <c r="B148" s="93"/>
      <c r="C148" s="94"/>
      <c r="D148" s="95"/>
      <c r="E148" s="92"/>
      <c r="F148" s="96"/>
      <c r="G148" s="97"/>
      <c r="H148" s="116"/>
      <c r="I148" s="56"/>
    </row>
    <row r="149" spans="1:9" s="37" customFormat="1">
      <c r="A149" s="92"/>
      <c r="B149" s="93"/>
      <c r="C149" s="94"/>
      <c r="D149" s="95"/>
      <c r="E149" s="92"/>
      <c r="F149" s="96"/>
      <c r="G149" s="97"/>
      <c r="H149" s="116"/>
      <c r="I149" s="56"/>
    </row>
    <row r="150" spans="1:9" s="37" customFormat="1">
      <c r="A150" s="92"/>
      <c r="B150" s="93"/>
      <c r="C150" s="94"/>
      <c r="D150" s="95"/>
      <c r="E150" s="92"/>
      <c r="F150" s="96"/>
      <c r="G150" s="97"/>
      <c r="H150" s="116"/>
      <c r="I150" s="56"/>
    </row>
    <row r="151" spans="1:9" s="37" customFormat="1">
      <c r="A151" s="92"/>
      <c r="B151" s="93"/>
      <c r="C151" s="94"/>
      <c r="D151" s="95"/>
      <c r="E151" s="92"/>
      <c r="F151" s="96"/>
      <c r="G151" s="97"/>
      <c r="H151" s="116"/>
      <c r="I151" s="56"/>
    </row>
    <row r="152" spans="1:9" s="37" customFormat="1">
      <c r="A152" s="92"/>
      <c r="B152" s="93"/>
      <c r="C152" s="94"/>
      <c r="D152" s="95"/>
      <c r="E152" s="92"/>
      <c r="F152" s="96"/>
      <c r="G152" s="97"/>
      <c r="H152" s="116"/>
      <c r="I152" s="56"/>
    </row>
    <row r="153" spans="1:9" s="37" customFormat="1">
      <c r="A153" s="92"/>
      <c r="B153" s="93"/>
      <c r="C153" s="94"/>
      <c r="D153" s="95"/>
      <c r="E153" s="92"/>
      <c r="F153" s="96"/>
      <c r="G153" s="97"/>
      <c r="H153" s="116"/>
      <c r="I153" s="56"/>
    </row>
    <row r="154" spans="1:9" s="37" customFormat="1">
      <c r="A154" s="92"/>
      <c r="B154" s="93"/>
      <c r="C154" s="94"/>
      <c r="D154" s="95"/>
      <c r="E154" s="92"/>
      <c r="F154" s="96"/>
      <c r="G154" s="97"/>
      <c r="H154" s="116"/>
      <c r="I154" s="56"/>
    </row>
    <row r="155" spans="1:9" s="37" customFormat="1">
      <c r="A155" s="92"/>
      <c r="B155" s="93"/>
      <c r="C155" s="94"/>
      <c r="D155" s="95"/>
      <c r="E155" s="92"/>
      <c r="F155" s="96"/>
      <c r="G155" s="97"/>
      <c r="H155" s="116"/>
      <c r="I155" s="56"/>
    </row>
    <row r="156" spans="1:9" s="37" customFormat="1">
      <c r="A156" s="92"/>
      <c r="B156" s="93"/>
      <c r="C156" s="94"/>
      <c r="D156" s="95"/>
      <c r="E156" s="92"/>
      <c r="F156" s="96"/>
      <c r="G156" s="97"/>
      <c r="H156" s="116"/>
      <c r="I156" s="56"/>
    </row>
    <row r="157" spans="1:9" s="37" customFormat="1">
      <c r="A157" s="92"/>
      <c r="B157" s="93"/>
      <c r="C157" s="94"/>
      <c r="D157" s="95"/>
      <c r="E157" s="92"/>
      <c r="F157" s="96"/>
      <c r="G157" s="97"/>
      <c r="H157" s="116"/>
      <c r="I157" s="56"/>
    </row>
    <row r="158" spans="1:9" s="37" customFormat="1">
      <c r="A158" s="92"/>
      <c r="B158" s="93"/>
      <c r="C158" s="94"/>
      <c r="D158" s="95"/>
      <c r="E158" s="92"/>
      <c r="F158" s="96"/>
      <c r="G158" s="97"/>
      <c r="H158" s="116"/>
      <c r="I158" s="56"/>
    </row>
    <row r="159" spans="1:9" s="37" customFormat="1">
      <c r="A159" s="92"/>
      <c r="B159" s="93"/>
      <c r="C159" s="94"/>
      <c r="D159" s="95"/>
      <c r="E159" s="92"/>
      <c r="F159" s="96"/>
      <c r="G159" s="97"/>
      <c r="H159" s="116"/>
      <c r="I159" s="56"/>
    </row>
    <row r="160" spans="1:9" s="37" customFormat="1">
      <c r="A160" s="92"/>
      <c r="B160" s="93"/>
      <c r="C160" s="94"/>
      <c r="D160" s="95"/>
      <c r="E160" s="92"/>
      <c r="F160" s="96"/>
      <c r="G160" s="97"/>
      <c r="H160" s="116"/>
      <c r="I160" s="56"/>
    </row>
    <row r="161" spans="1:9" s="37" customFormat="1">
      <c r="A161" s="92"/>
      <c r="B161" s="93"/>
      <c r="C161" s="94"/>
      <c r="D161" s="95"/>
      <c r="E161" s="92"/>
      <c r="F161" s="96"/>
      <c r="G161" s="97"/>
      <c r="H161" s="116"/>
      <c r="I161" s="56"/>
    </row>
    <row r="162" spans="1:9" s="37" customFormat="1">
      <c r="A162" s="92"/>
      <c r="B162" s="93"/>
      <c r="C162" s="94"/>
      <c r="D162" s="95"/>
      <c r="E162" s="92"/>
      <c r="F162" s="96"/>
      <c r="G162" s="97"/>
      <c r="H162" s="116"/>
      <c r="I162" s="56"/>
    </row>
    <row r="163" spans="1:9" s="37" customFormat="1">
      <c r="A163" s="92"/>
      <c r="B163" s="93"/>
      <c r="C163" s="94"/>
      <c r="D163" s="95"/>
      <c r="E163" s="92"/>
      <c r="F163" s="96"/>
      <c r="G163" s="97"/>
      <c r="H163" s="116"/>
      <c r="I163" s="56"/>
    </row>
    <row r="164" spans="1:9" s="37" customFormat="1">
      <c r="A164" s="92"/>
      <c r="B164" s="93"/>
      <c r="C164" s="94"/>
      <c r="D164" s="95"/>
      <c r="E164" s="92"/>
      <c r="F164" s="96"/>
      <c r="G164" s="97"/>
      <c r="H164" s="116"/>
      <c r="I164" s="56"/>
    </row>
    <row r="165" spans="1:9" s="37" customFormat="1">
      <c r="A165" s="92"/>
      <c r="B165" s="93"/>
      <c r="C165" s="94"/>
      <c r="D165" s="95"/>
      <c r="E165" s="92"/>
      <c r="F165" s="96"/>
      <c r="G165" s="97"/>
      <c r="H165" s="116"/>
      <c r="I165" s="56"/>
    </row>
    <row r="166" spans="1:9" s="37" customFormat="1">
      <c r="A166" s="92"/>
      <c r="B166" s="93"/>
      <c r="C166" s="94"/>
      <c r="D166" s="95"/>
      <c r="E166" s="92"/>
      <c r="F166" s="96"/>
      <c r="G166" s="97"/>
      <c r="H166" s="116"/>
      <c r="I166" s="56"/>
    </row>
    <row r="167" spans="1:9" s="37" customFormat="1">
      <c r="A167" s="92"/>
      <c r="B167" s="93"/>
      <c r="C167" s="94"/>
      <c r="D167" s="95"/>
      <c r="E167" s="92"/>
      <c r="F167" s="96"/>
      <c r="G167" s="97"/>
      <c r="H167" s="116"/>
      <c r="I167" s="56"/>
    </row>
    <row r="168" spans="1:9" s="37" customFormat="1">
      <c r="A168" s="92"/>
      <c r="B168" s="93"/>
      <c r="C168" s="94"/>
      <c r="D168" s="95"/>
      <c r="E168" s="92"/>
      <c r="F168" s="96"/>
      <c r="G168" s="97"/>
      <c r="H168" s="116"/>
      <c r="I168" s="56"/>
    </row>
    <row r="169" spans="1:9" s="37" customFormat="1">
      <c r="A169" s="92"/>
      <c r="B169" s="93"/>
      <c r="C169" s="94"/>
      <c r="D169" s="95"/>
      <c r="E169" s="92"/>
      <c r="F169" s="96"/>
      <c r="G169" s="97"/>
      <c r="H169" s="116"/>
      <c r="I169" s="56"/>
    </row>
    <row r="170" spans="1:9" s="37" customFormat="1">
      <c r="A170" s="92"/>
      <c r="B170" s="93"/>
      <c r="C170" s="94"/>
      <c r="D170" s="95"/>
      <c r="E170" s="92"/>
      <c r="F170" s="96"/>
      <c r="G170" s="97"/>
      <c r="H170" s="116"/>
      <c r="I170" s="56"/>
    </row>
  </sheetData>
  <mergeCells count="1">
    <mergeCell ref="A1:H1"/>
  </mergeCells>
  <pageMargins left="0.70866141732283472" right="0.27559055118110237" top="0.74803149606299213" bottom="0.74803149606299213" header="0.31496062992125984" footer="0.31496062992125984"/>
  <pageSetup orientation="landscape" horizontalDpi="4294967293" verticalDpi="0" r:id="rId1"/>
  <headerFooter>
    <oddHeader xml:space="preserve">&amp;L
 &amp;C&amp;16Régistre des chèques&amp;18
</oddHeader>
    <oddFooter>&amp;C&amp;P</oddFooter>
  </headerFooter>
</worksheet>
</file>

<file path=xl/worksheets/sheet10.xml><?xml version="1.0" encoding="utf-8"?>
<worksheet xmlns="http://schemas.openxmlformats.org/spreadsheetml/2006/main" xmlns:r="http://schemas.openxmlformats.org/officeDocument/2006/relationships">
  <sheetPr codeName="Feuil16">
    <tabColor rgb="FF00B0F0"/>
  </sheetPr>
  <dimension ref="A1:T200"/>
  <sheetViews>
    <sheetView workbookViewId="0">
      <pane xSplit="8" ySplit="8" topLeftCell="I9" activePane="bottomRight" state="frozenSplit"/>
      <selection pane="topRight"/>
      <selection pane="bottomLeft"/>
      <selection pane="bottomRight" activeCell="G10" sqref="G10:G16"/>
    </sheetView>
  </sheetViews>
  <sheetFormatPr baseColWidth="10" defaultColWidth="11.42578125" defaultRowHeight="18"/>
  <cols>
    <col min="1" max="1" width="12.85546875" style="98" customWidth="1"/>
    <col min="2" max="2" width="14.28515625" style="99" customWidth="1"/>
    <col min="3" max="3" width="60.85546875" style="100" customWidth="1"/>
    <col min="4" max="4" width="17.28515625" style="101" customWidth="1"/>
    <col min="5" max="5" width="3.5703125" style="98" customWidth="1"/>
    <col min="6" max="6" width="17.42578125" style="102" customWidth="1"/>
    <col min="7" max="7" width="17.7109375" style="103" customWidth="1"/>
    <col min="8" max="8" width="24.5703125" style="1" customWidth="1"/>
    <col min="9" max="9" width="11.42578125" style="2" customWidth="1"/>
    <col min="10" max="10" width="11.42578125" style="3" customWidth="1"/>
    <col min="11" max="16384" width="11.42578125" style="3"/>
  </cols>
  <sheetData>
    <row r="1" spans="1:20" ht="36.75" customHeight="1">
      <c r="A1" s="643" t="s">
        <v>101</v>
      </c>
      <c r="B1" s="644"/>
      <c r="C1" s="644"/>
      <c r="D1" s="644"/>
      <c r="E1" s="644"/>
      <c r="F1" s="644"/>
      <c r="G1" s="644"/>
      <c r="H1" s="645"/>
    </row>
    <row r="2" spans="1:20" s="10" customFormat="1" ht="24.95" customHeight="1">
      <c r="A2" s="128" t="s">
        <v>5</v>
      </c>
      <c r="B2" s="129" t="s">
        <v>1</v>
      </c>
      <c r="C2" s="130" t="s">
        <v>0</v>
      </c>
      <c r="D2" s="131" t="s">
        <v>2</v>
      </c>
      <c r="E2" s="135" t="s">
        <v>84</v>
      </c>
      <c r="F2" s="131" t="s">
        <v>3</v>
      </c>
      <c r="G2" s="132" t="s">
        <v>4</v>
      </c>
      <c r="H2" s="138" t="s">
        <v>7</v>
      </c>
      <c r="I2" s="4"/>
      <c r="J2" s="5" t="s">
        <v>85</v>
      </c>
      <c r="K2" s="6" t="s">
        <v>85</v>
      </c>
      <c r="L2" s="7"/>
      <c r="M2" s="8"/>
      <c r="N2" s="9"/>
    </row>
    <row r="3" spans="1:20" s="23" customFormat="1" ht="17.25" hidden="1" customHeight="1">
      <c r="A3" s="11"/>
      <c r="B3" s="12"/>
      <c r="C3" s="13"/>
      <c r="D3" s="15"/>
      <c r="E3" s="14"/>
      <c r="F3" s="15" t="s">
        <v>85</v>
      </c>
      <c r="G3" s="16"/>
      <c r="H3" s="139"/>
      <c r="I3" s="18"/>
      <c r="J3" s="19"/>
      <c r="K3" s="6"/>
      <c r="L3" s="19"/>
      <c r="M3" s="20"/>
      <c r="N3" s="19"/>
      <c r="O3" s="21"/>
      <c r="P3" s="22"/>
      <c r="Q3" s="22"/>
      <c r="R3" s="22"/>
      <c r="S3" s="22"/>
      <c r="T3" s="22"/>
    </row>
    <row r="4" spans="1:20" s="110" customFormat="1" ht="18" customHeight="1">
      <c r="A4" s="168"/>
      <c r="B4" s="169" t="s">
        <v>85</v>
      </c>
      <c r="C4" s="170" t="s">
        <v>6</v>
      </c>
      <c r="D4" s="171">
        <v>0</v>
      </c>
      <c r="E4" s="172" t="s">
        <v>49</v>
      </c>
      <c r="F4" s="173">
        <v>50.04</v>
      </c>
      <c r="G4" s="29">
        <f>IF(AND(ISBLANK(D4),ISBLANK(F4)),"",G3-D4+F4)</f>
        <v>50.04</v>
      </c>
      <c r="H4" s="140">
        <f>SUM(D9:D9)</f>
        <v>0</v>
      </c>
      <c r="I4" s="104"/>
      <c r="J4" s="105"/>
      <c r="K4" s="106"/>
      <c r="L4" s="107"/>
      <c r="M4" s="108"/>
      <c r="N4" s="107"/>
      <c r="O4" s="109"/>
    </row>
    <row r="5" spans="1:20" s="110" customFormat="1" ht="18" customHeight="1">
      <c r="A5" s="174"/>
      <c r="B5" s="175"/>
      <c r="C5" s="176" t="s">
        <v>25</v>
      </c>
      <c r="D5" s="177">
        <v>0</v>
      </c>
      <c r="E5" s="178"/>
      <c r="F5" s="179"/>
      <c r="G5" s="29">
        <f t="shared" ref="G5:G24" si="0">IF(AND(ISBLANK(D5),ISBLANK(F5)),"",G4-D5+F5)</f>
        <v>50.04</v>
      </c>
      <c r="H5" s="54" t="s">
        <v>9</v>
      </c>
      <c r="I5" s="104"/>
      <c r="J5" s="105"/>
      <c r="K5" s="106"/>
      <c r="L5" s="107"/>
      <c r="M5" s="108"/>
      <c r="N5" s="107"/>
      <c r="O5" s="109"/>
    </row>
    <row r="6" spans="1:20" s="32" customFormat="1" ht="18" customHeight="1">
      <c r="A6" s="33"/>
      <c r="B6" s="34" t="s">
        <v>85</v>
      </c>
      <c r="C6" s="35" t="s">
        <v>22</v>
      </c>
      <c r="D6" s="234">
        <f>SUMIF(ÉPARGNE!$E:$E,"CE",ÉPARGNE!F:F)</f>
        <v>0</v>
      </c>
      <c r="E6" s="33" t="s">
        <v>49</v>
      </c>
      <c r="F6" s="234">
        <f>SUMIF(ÉPARGNE!$E:$E,"CE",ÉPARGNE!D:D)</f>
        <v>0</v>
      </c>
      <c r="G6" s="29">
        <f t="shared" si="0"/>
        <v>50.04</v>
      </c>
      <c r="H6" s="55">
        <f>1591-H4</f>
        <v>1591</v>
      </c>
      <c r="I6" s="18"/>
      <c r="J6" s="19"/>
      <c r="K6" s="19"/>
      <c r="L6" s="19"/>
      <c r="M6" s="30"/>
      <c r="N6" s="31"/>
    </row>
    <row r="7" spans="1:20" s="32" customFormat="1">
      <c r="A7" s="111" t="s">
        <v>85</v>
      </c>
      <c r="B7" s="112" t="s">
        <v>85</v>
      </c>
      <c r="C7" s="113" t="s">
        <v>20</v>
      </c>
      <c r="D7" s="236">
        <f>SUMIF(SCOTIA!$E:$E,"CE",SCOTIA!F:F)</f>
        <v>0</v>
      </c>
      <c r="E7" s="115" t="s">
        <v>49</v>
      </c>
      <c r="F7" s="236">
        <f>SUMIF(SCOTIA!$E:$E,"CE",SCOTIA!D:D)</f>
        <v>0</v>
      </c>
      <c r="G7" s="29">
        <f t="shared" si="0"/>
        <v>50.04</v>
      </c>
      <c r="H7" s="57" t="s">
        <v>8</v>
      </c>
      <c r="I7" s="18"/>
      <c r="J7" s="19"/>
      <c r="K7" s="37"/>
      <c r="L7" s="37"/>
      <c r="M7" s="30"/>
    </row>
    <row r="8" spans="1:20" s="32" customFormat="1">
      <c r="A8" s="42"/>
      <c r="B8" s="43"/>
      <c r="C8" s="44" t="s">
        <v>23</v>
      </c>
      <c r="D8" s="46">
        <f>SUMIF(CHÈQUE!$I:$I,"CE",CHÈQUE!J:J)</f>
        <v>0</v>
      </c>
      <c r="E8" s="46" t="s">
        <v>83</v>
      </c>
      <c r="F8" s="46">
        <f>SUMIF(CHÈQUE!$I:$I,"CE",CHÈQUE!H:H)</f>
        <v>20</v>
      </c>
      <c r="G8" s="29">
        <f t="shared" si="0"/>
        <v>70.039999999999992</v>
      </c>
      <c r="H8" s="137">
        <f>SUMPRODUCT((($E4:$E100="X")+($E4:$E100="C")+($E4:$E100="S")+($E4:$E100="CE")+($E4:$E100="E"))*(($F4:$F100)-($D4:$D100)))</f>
        <v>70.149999999999991</v>
      </c>
      <c r="I8" s="18"/>
      <c r="J8" s="19"/>
      <c r="K8" s="37"/>
      <c r="L8" s="37"/>
      <c r="M8" s="30"/>
    </row>
    <row r="9" spans="1:20" s="32" customFormat="1">
      <c r="A9" s="180"/>
      <c r="B9" s="184" t="s">
        <v>85</v>
      </c>
      <c r="C9" s="181" t="s">
        <v>85</v>
      </c>
      <c r="D9" s="182">
        <v>0</v>
      </c>
      <c r="E9" s="180" t="s">
        <v>85</v>
      </c>
      <c r="F9" s="183">
        <v>0</v>
      </c>
      <c r="G9" s="29">
        <f t="shared" si="0"/>
        <v>70.039999999999992</v>
      </c>
      <c r="H9" s="166"/>
      <c r="I9" s="18"/>
      <c r="J9" s="19"/>
      <c r="K9" s="37"/>
      <c r="L9" s="37"/>
      <c r="M9" s="30"/>
    </row>
    <row r="10" spans="1:20" s="32" customFormat="1">
      <c r="A10" s="178"/>
      <c r="B10" s="198" t="s">
        <v>85</v>
      </c>
      <c r="C10" s="187" t="s">
        <v>85</v>
      </c>
      <c r="D10" s="195">
        <v>0</v>
      </c>
      <c r="E10" s="178" t="s">
        <v>85</v>
      </c>
      <c r="F10" s="189">
        <v>0</v>
      </c>
      <c r="G10" s="29">
        <f t="shared" si="0"/>
        <v>70.039999999999992</v>
      </c>
      <c r="H10" s="153"/>
      <c r="I10" s="56"/>
      <c r="J10" s="37"/>
      <c r="K10" s="37"/>
      <c r="L10" s="37"/>
      <c r="M10" s="37"/>
      <c r="N10" s="30"/>
    </row>
    <row r="11" spans="1:20" s="32" customFormat="1">
      <c r="A11" s="190" t="s">
        <v>85</v>
      </c>
      <c r="B11" s="199">
        <v>41821</v>
      </c>
      <c r="C11" s="192" t="s">
        <v>52</v>
      </c>
      <c r="D11" s="197">
        <v>0</v>
      </c>
      <c r="E11" s="190" t="s">
        <v>49</v>
      </c>
      <c r="F11" s="194">
        <v>0.04</v>
      </c>
      <c r="G11" s="29">
        <f t="shared" si="0"/>
        <v>70.08</v>
      </c>
      <c r="H11" s="153"/>
      <c r="I11" s="56"/>
      <c r="J11" s="37"/>
      <c r="K11" s="37"/>
      <c r="L11" s="37"/>
      <c r="M11" s="37"/>
      <c r="N11" s="30"/>
    </row>
    <row r="12" spans="1:20" s="32" customFormat="1">
      <c r="A12" s="178"/>
      <c r="B12" s="198">
        <v>41851</v>
      </c>
      <c r="C12" s="187" t="s">
        <v>52</v>
      </c>
      <c r="D12" s="195">
        <v>0</v>
      </c>
      <c r="E12" s="178" t="s">
        <v>49</v>
      </c>
      <c r="F12" s="189">
        <v>7.0000000000000007E-2</v>
      </c>
      <c r="G12" s="29">
        <f t="shared" si="0"/>
        <v>70.149999999999991</v>
      </c>
      <c r="H12" s="153"/>
      <c r="I12" s="56"/>
      <c r="J12" s="37"/>
      <c r="K12" s="37"/>
      <c r="L12" s="37"/>
      <c r="M12" s="37"/>
      <c r="N12" s="30"/>
    </row>
    <row r="13" spans="1:20" s="32" customFormat="1">
      <c r="A13" s="190"/>
      <c r="B13" s="199" t="s">
        <v>85</v>
      </c>
      <c r="C13" s="192" t="s">
        <v>85</v>
      </c>
      <c r="D13" s="197">
        <v>0</v>
      </c>
      <c r="E13" s="190" t="s">
        <v>85</v>
      </c>
      <c r="F13" s="194">
        <v>0</v>
      </c>
      <c r="G13" s="29">
        <f t="shared" si="0"/>
        <v>70.149999999999991</v>
      </c>
      <c r="H13" s="153"/>
      <c r="I13" s="56"/>
      <c r="J13" s="37"/>
      <c r="K13" s="37"/>
      <c r="L13" s="37"/>
      <c r="M13" s="37"/>
      <c r="N13" s="30"/>
    </row>
    <row r="14" spans="1:20" s="32" customFormat="1">
      <c r="A14" s="178"/>
      <c r="B14" s="198" t="s">
        <v>85</v>
      </c>
      <c r="C14" s="187" t="s">
        <v>85</v>
      </c>
      <c r="D14" s="195">
        <v>0</v>
      </c>
      <c r="E14" s="178" t="s">
        <v>85</v>
      </c>
      <c r="F14" s="189">
        <v>0</v>
      </c>
      <c r="G14" s="29">
        <f t="shared" si="0"/>
        <v>70.149999999999991</v>
      </c>
      <c r="H14" s="153"/>
      <c r="I14" s="56"/>
      <c r="J14" s="37"/>
      <c r="K14" s="37"/>
      <c r="L14" s="37"/>
      <c r="M14" s="37"/>
      <c r="N14" s="30"/>
    </row>
    <row r="15" spans="1:20" s="32" customFormat="1">
      <c r="A15" s="190"/>
      <c r="B15" s="199" t="s">
        <v>85</v>
      </c>
      <c r="C15" s="192" t="s">
        <v>85</v>
      </c>
      <c r="D15" s="197">
        <v>0</v>
      </c>
      <c r="E15" s="190" t="s">
        <v>85</v>
      </c>
      <c r="F15" s="194">
        <v>0</v>
      </c>
      <c r="G15" s="29">
        <f t="shared" si="0"/>
        <v>70.149999999999991</v>
      </c>
      <c r="H15" s="153"/>
      <c r="I15" s="56"/>
      <c r="J15" s="37"/>
      <c r="K15" s="37"/>
      <c r="L15" s="37"/>
      <c r="M15" s="37"/>
      <c r="N15" s="30"/>
    </row>
    <row r="16" spans="1:20" s="32" customFormat="1">
      <c r="A16" s="178" t="s">
        <v>85</v>
      </c>
      <c r="B16" s="198" t="s">
        <v>85</v>
      </c>
      <c r="C16" s="187" t="s">
        <v>85</v>
      </c>
      <c r="D16" s="195">
        <v>0</v>
      </c>
      <c r="E16" s="178" t="s">
        <v>85</v>
      </c>
      <c r="F16" s="189">
        <v>0</v>
      </c>
      <c r="G16" s="29">
        <f t="shared" si="0"/>
        <v>70.149999999999991</v>
      </c>
      <c r="H16" s="153"/>
      <c r="I16" s="56"/>
      <c r="J16" s="37"/>
      <c r="K16" s="37"/>
      <c r="L16" s="37"/>
      <c r="M16" s="37"/>
      <c r="N16" s="30"/>
    </row>
    <row r="17" spans="1:14" s="32" customFormat="1">
      <c r="A17" s="190" t="s">
        <v>85</v>
      </c>
      <c r="B17" s="199" t="s">
        <v>85</v>
      </c>
      <c r="C17" s="192" t="s">
        <v>85</v>
      </c>
      <c r="D17" s="197">
        <v>0</v>
      </c>
      <c r="E17" s="190" t="s">
        <v>85</v>
      </c>
      <c r="F17" s="194">
        <v>0</v>
      </c>
      <c r="G17" s="29">
        <f t="shared" si="0"/>
        <v>70.149999999999991</v>
      </c>
      <c r="H17" s="153"/>
      <c r="I17" s="56"/>
      <c r="J17" s="37"/>
      <c r="K17" s="37"/>
      <c r="L17" s="37"/>
      <c r="M17" s="37"/>
      <c r="N17" s="30"/>
    </row>
    <row r="18" spans="1:14" s="32" customFormat="1">
      <c r="A18" s="178" t="s">
        <v>85</v>
      </c>
      <c r="B18" s="198" t="s">
        <v>85</v>
      </c>
      <c r="C18" s="187" t="s">
        <v>85</v>
      </c>
      <c r="D18" s="195">
        <v>0</v>
      </c>
      <c r="E18" s="178" t="s">
        <v>85</v>
      </c>
      <c r="F18" s="189">
        <v>0</v>
      </c>
      <c r="G18" s="29">
        <f t="shared" si="0"/>
        <v>70.149999999999991</v>
      </c>
      <c r="H18" s="153"/>
      <c r="I18" s="56"/>
      <c r="J18" s="37"/>
      <c r="K18" s="37"/>
      <c r="L18" s="37"/>
      <c r="M18" s="37"/>
      <c r="N18" s="30"/>
    </row>
    <row r="19" spans="1:14" s="32" customFormat="1">
      <c r="A19" s="190"/>
      <c r="B19" s="199" t="s">
        <v>85</v>
      </c>
      <c r="C19" s="192" t="s">
        <v>85</v>
      </c>
      <c r="D19" s="201">
        <v>0</v>
      </c>
      <c r="E19" s="190" t="s">
        <v>85</v>
      </c>
      <c r="F19" s="202">
        <v>0</v>
      </c>
      <c r="G19" s="29">
        <f t="shared" si="0"/>
        <v>70.149999999999991</v>
      </c>
      <c r="H19" s="153"/>
      <c r="I19" s="56"/>
      <c r="J19" s="37"/>
      <c r="K19" s="37"/>
      <c r="L19" s="37"/>
      <c r="M19" s="37"/>
      <c r="N19" s="30"/>
    </row>
    <row r="20" spans="1:14" s="32" customFormat="1">
      <c r="A20" s="203" t="s">
        <v>85</v>
      </c>
      <c r="B20" s="186" t="s">
        <v>85</v>
      </c>
      <c r="C20" s="187" t="s">
        <v>85</v>
      </c>
      <c r="D20" s="188">
        <v>0</v>
      </c>
      <c r="E20" s="178" t="s">
        <v>85</v>
      </c>
      <c r="F20" s="189">
        <v>0</v>
      </c>
      <c r="G20" s="29">
        <f t="shared" si="0"/>
        <v>70.149999999999991</v>
      </c>
      <c r="H20" s="153" t="s">
        <v>85</v>
      </c>
      <c r="I20" s="56" t="s">
        <v>85</v>
      </c>
      <c r="J20" s="37"/>
      <c r="K20" s="37"/>
      <c r="L20" s="37"/>
      <c r="M20" s="37"/>
      <c r="N20" s="30"/>
    </row>
    <row r="21" spans="1:14" s="32" customFormat="1">
      <c r="A21" s="204" t="s">
        <v>85</v>
      </c>
      <c r="B21" s="205" t="s">
        <v>85</v>
      </c>
      <c r="C21" s="192" t="s">
        <v>85</v>
      </c>
      <c r="D21" s="206">
        <v>0</v>
      </c>
      <c r="E21" s="190" t="s">
        <v>85</v>
      </c>
      <c r="F21" s="194">
        <v>0</v>
      </c>
      <c r="G21" s="29">
        <f t="shared" si="0"/>
        <v>70.149999999999991</v>
      </c>
      <c r="H21" s="153"/>
      <c r="I21" s="56"/>
      <c r="J21" s="37"/>
      <c r="K21" s="37"/>
      <c r="L21" s="37"/>
      <c r="M21" s="37"/>
      <c r="N21" s="30"/>
    </row>
    <row r="22" spans="1:14" s="32" customFormat="1">
      <c r="A22" s="178" t="s">
        <v>85</v>
      </c>
      <c r="B22" s="186" t="s">
        <v>85</v>
      </c>
      <c r="C22" s="187" t="s">
        <v>85</v>
      </c>
      <c r="D22" s="188">
        <v>0</v>
      </c>
      <c r="E22" s="178" t="s">
        <v>85</v>
      </c>
      <c r="F22" s="189">
        <v>0</v>
      </c>
      <c r="G22" s="29">
        <f t="shared" si="0"/>
        <v>70.149999999999991</v>
      </c>
      <c r="H22" s="153"/>
      <c r="I22" s="56"/>
      <c r="J22" s="37"/>
      <c r="K22" s="37"/>
      <c r="L22" s="37"/>
      <c r="M22" s="37"/>
      <c r="N22" s="30"/>
    </row>
    <row r="23" spans="1:14" s="32" customFormat="1">
      <c r="A23" s="172" t="s">
        <v>85</v>
      </c>
      <c r="B23" s="205" t="s">
        <v>85</v>
      </c>
      <c r="C23" s="192" t="s">
        <v>85</v>
      </c>
      <c r="D23" s="206">
        <v>0</v>
      </c>
      <c r="E23" s="190" t="s">
        <v>85</v>
      </c>
      <c r="F23" s="194">
        <v>0</v>
      </c>
      <c r="G23" s="29">
        <f t="shared" si="0"/>
        <v>70.149999999999991</v>
      </c>
      <c r="H23" s="153"/>
      <c r="I23" s="56"/>
      <c r="J23" s="37"/>
      <c r="K23" s="37"/>
      <c r="L23" s="37"/>
      <c r="M23" s="37"/>
      <c r="N23" s="30"/>
    </row>
    <row r="24" spans="1:14" s="32" customFormat="1">
      <c r="A24" s="178" t="s">
        <v>85</v>
      </c>
      <c r="B24" s="186" t="s">
        <v>85</v>
      </c>
      <c r="C24" s="187" t="s">
        <v>85</v>
      </c>
      <c r="D24" s="188">
        <v>0</v>
      </c>
      <c r="E24" s="178" t="s">
        <v>85</v>
      </c>
      <c r="F24" s="189">
        <v>0</v>
      </c>
      <c r="G24" s="29">
        <f t="shared" si="0"/>
        <v>70.149999999999991</v>
      </c>
      <c r="H24" s="153"/>
      <c r="I24" s="56"/>
      <c r="J24" s="37"/>
      <c r="K24" s="37"/>
      <c r="L24" s="37"/>
      <c r="M24" s="37"/>
      <c r="N24" s="30"/>
    </row>
    <row r="25" spans="1:14" s="32" customFormat="1">
      <c r="A25" s="190"/>
      <c r="B25" s="191" t="s">
        <v>85</v>
      </c>
      <c r="C25" s="192" t="s">
        <v>85</v>
      </c>
      <c r="D25" s="193">
        <v>0</v>
      </c>
      <c r="E25" s="190" t="s">
        <v>85</v>
      </c>
      <c r="F25" s="194">
        <v>0</v>
      </c>
      <c r="G25" s="69">
        <f t="shared" ref="G25:G60" si="1">IF(AND(ISBLANK(E25),ISBLANK(F25)),"",G24-D25+F25)</f>
        <v>70.149999999999991</v>
      </c>
      <c r="H25" s="153"/>
      <c r="I25" s="56"/>
      <c r="J25" s="37"/>
      <c r="K25" s="37"/>
      <c r="L25" s="37"/>
      <c r="M25" s="37"/>
      <c r="N25" s="30"/>
    </row>
    <row r="26" spans="1:14" s="32" customFormat="1">
      <c r="A26" s="178"/>
      <c r="B26" s="186" t="s">
        <v>85</v>
      </c>
      <c r="C26" s="187" t="s">
        <v>85</v>
      </c>
      <c r="D26" s="195">
        <v>0</v>
      </c>
      <c r="E26" s="178" t="s">
        <v>85</v>
      </c>
      <c r="F26" s="196">
        <v>0</v>
      </c>
      <c r="G26" s="69">
        <f t="shared" si="1"/>
        <v>70.149999999999991</v>
      </c>
      <c r="H26" s="153"/>
      <c r="I26" s="56"/>
      <c r="J26" s="37"/>
      <c r="K26" s="37"/>
      <c r="L26" s="37"/>
      <c r="M26" s="37"/>
      <c r="N26" s="30"/>
    </row>
    <row r="27" spans="1:14">
      <c r="A27" s="190"/>
      <c r="B27" s="191" t="s">
        <v>85</v>
      </c>
      <c r="C27" s="192" t="s">
        <v>85</v>
      </c>
      <c r="D27" s="197">
        <v>0</v>
      </c>
      <c r="E27" s="190" t="s">
        <v>85</v>
      </c>
      <c r="F27" s="194">
        <v>0</v>
      </c>
      <c r="G27" s="69">
        <f t="shared" si="1"/>
        <v>70.149999999999991</v>
      </c>
      <c r="H27" s="153"/>
      <c r="I27" s="56"/>
      <c r="J27" s="37"/>
      <c r="K27" s="37"/>
      <c r="L27" s="37"/>
      <c r="M27" s="37"/>
    </row>
    <row r="28" spans="1:14">
      <c r="A28" s="178"/>
      <c r="B28" s="186" t="s">
        <v>85</v>
      </c>
      <c r="C28" s="187" t="s">
        <v>85</v>
      </c>
      <c r="D28" s="195">
        <v>0</v>
      </c>
      <c r="E28" s="178" t="s">
        <v>85</v>
      </c>
      <c r="F28" s="189">
        <v>0</v>
      </c>
      <c r="G28" s="69">
        <f t="shared" si="1"/>
        <v>70.149999999999991</v>
      </c>
      <c r="H28" s="153"/>
      <c r="I28" s="56"/>
      <c r="J28" s="37"/>
      <c r="K28" s="37"/>
      <c r="L28" s="37"/>
      <c r="M28" s="37"/>
    </row>
    <row r="29" spans="1:14">
      <c r="A29" s="190"/>
      <c r="B29" s="191" t="s">
        <v>85</v>
      </c>
      <c r="C29" s="192" t="s">
        <v>85</v>
      </c>
      <c r="D29" s="197">
        <v>0</v>
      </c>
      <c r="E29" s="190" t="s">
        <v>85</v>
      </c>
      <c r="F29" s="194">
        <v>0</v>
      </c>
      <c r="G29" s="69">
        <f t="shared" si="1"/>
        <v>70.149999999999991</v>
      </c>
      <c r="H29" s="153"/>
      <c r="I29" s="56"/>
      <c r="J29" s="37"/>
      <c r="K29" s="37"/>
      <c r="L29" s="37"/>
      <c r="M29" s="37"/>
    </row>
    <row r="30" spans="1:14">
      <c r="A30" s="178"/>
      <c r="B30" s="198" t="s">
        <v>85</v>
      </c>
      <c r="C30" s="187" t="s">
        <v>85</v>
      </c>
      <c r="D30" s="195">
        <v>0</v>
      </c>
      <c r="E30" s="178" t="s">
        <v>85</v>
      </c>
      <c r="F30" s="189">
        <v>0</v>
      </c>
      <c r="G30" s="69">
        <f t="shared" si="1"/>
        <v>70.149999999999991</v>
      </c>
      <c r="H30" s="153"/>
      <c r="I30" s="56"/>
      <c r="J30" s="37"/>
      <c r="K30" s="37"/>
      <c r="L30" s="37"/>
      <c r="M30" s="37"/>
    </row>
    <row r="31" spans="1:14">
      <c r="A31" s="190"/>
      <c r="B31" s="199" t="s">
        <v>85</v>
      </c>
      <c r="C31" s="192" t="s">
        <v>85</v>
      </c>
      <c r="D31" s="197">
        <v>0</v>
      </c>
      <c r="E31" s="190" t="s">
        <v>85</v>
      </c>
      <c r="F31" s="194">
        <v>0</v>
      </c>
      <c r="G31" s="69">
        <f t="shared" si="1"/>
        <v>70.149999999999991</v>
      </c>
      <c r="H31" s="153"/>
      <c r="I31" s="56"/>
      <c r="J31" s="37"/>
      <c r="K31" s="37"/>
      <c r="L31" s="37"/>
      <c r="M31" s="37"/>
    </row>
    <row r="32" spans="1:14">
      <c r="A32" s="178"/>
      <c r="B32" s="198" t="s">
        <v>85</v>
      </c>
      <c r="C32" s="187" t="s">
        <v>85</v>
      </c>
      <c r="D32" s="195">
        <v>0</v>
      </c>
      <c r="E32" s="178" t="s">
        <v>85</v>
      </c>
      <c r="F32" s="189">
        <v>0</v>
      </c>
      <c r="G32" s="69">
        <f t="shared" si="1"/>
        <v>70.149999999999991</v>
      </c>
      <c r="H32" s="153"/>
      <c r="I32" s="56"/>
      <c r="J32" s="37"/>
      <c r="K32" s="37"/>
      <c r="L32" s="37"/>
      <c r="M32" s="37"/>
    </row>
    <row r="33" spans="1:13">
      <c r="A33" s="190"/>
      <c r="B33" s="199" t="s">
        <v>85</v>
      </c>
      <c r="C33" s="192" t="s">
        <v>85</v>
      </c>
      <c r="D33" s="197">
        <v>0</v>
      </c>
      <c r="E33" s="190" t="s">
        <v>85</v>
      </c>
      <c r="F33" s="194">
        <v>0</v>
      </c>
      <c r="G33" s="69">
        <f t="shared" si="1"/>
        <v>70.149999999999991</v>
      </c>
      <c r="H33" s="153"/>
      <c r="I33" s="56"/>
      <c r="J33" s="37"/>
      <c r="K33" s="37"/>
      <c r="L33" s="37"/>
      <c r="M33" s="37"/>
    </row>
    <row r="34" spans="1:13">
      <c r="A34" s="178" t="s">
        <v>85</v>
      </c>
      <c r="B34" s="198" t="s">
        <v>85</v>
      </c>
      <c r="C34" s="187" t="s">
        <v>85</v>
      </c>
      <c r="D34" s="195">
        <v>0</v>
      </c>
      <c r="E34" s="178" t="s">
        <v>85</v>
      </c>
      <c r="F34" s="189">
        <v>0</v>
      </c>
      <c r="G34" s="69">
        <f t="shared" si="1"/>
        <v>70.149999999999991</v>
      </c>
      <c r="H34" s="153"/>
      <c r="I34" s="56"/>
      <c r="J34" s="37"/>
      <c r="K34" s="37"/>
      <c r="L34" s="37"/>
      <c r="M34" s="37"/>
    </row>
    <row r="35" spans="1:13">
      <c r="A35" s="190" t="s">
        <v>85</v>
      </c>
      <c r="B35" s="199" t="s">
        <v>85</v>
      </c>
      <c r="C35" s="192" t="s">
        <v>85</v>
      </c>
      <c r="D35" s="197">
        <v>0</v>
      </c>
      <c r="E35" s="190" t="s">
        <v>85</v>
      </c>
      <c r="F35" s="194">
        <v>0</v>
      </c>
      <c r="G35" s="69">
        <f t="shared" si="1"/>
        <v>70.149999999999991</v>
      </c>
      <c r="H35" s="153"/>
      <c r="I35" s="56"/>
      <c r="J35" s="37"/>
      <c r="K35" s="37"/>
      <c r="L35" s="37"/>
      <c r="M35" s="37"/>
    </row>
    <row r="36" spans="1:13">
      <c r="A36" s="178" t="s">
        <v>85</v>
      </c>
      <c r="B36" s="198" t="s">
        <v>85</v>
      </c>
      <c r="C36" s="187" t="s">
        <v>85</v>
      </c>
      <c r="D36" s="195">
        <v>0</v>
      </c>
      <c r="E36" s="178" t="s">
        <v>85</v>
      </c>
      <c r="F36" s="189">
        <v>0</v>
      </c>
      <c r="G36" s="69">
        <f t="shared" si="1"/>
        <v>70.149999999999991</v>
      </c>
      <c r="H36" s="153"/>
      <c r="I36" s="56"/>
      <c r="J36" s="37"/>
      <c r="K36" s="37"/>
      <c r="L36" s="37"/>
      <c r="M36" s="37"/>
    </row>
    <row r="37" spans="1:13">
      <c r="A37" s="190"/>
      <c r="B37" s="199" t="s">
        <v>85</v>
      </c>
      <c r="C37" s="192" t="s">
        <v>85</v>
      </c>
      <c r="D37" s="197">
        <v>0</v>
      </c>
      <c r="E37" s="190" t="s">
        <v>85</v>
      </c>
      <c r="F37" s="194">
        <v>0</v>
      </c>
      <c r="G37" s="69">
        <f t="shared" si="1"/>
        <v>70.149999999999991</v>
      </c>
      <c r="H37" s="153"/>
      <c r="I37" s="56"/>
      <c r="J37" s="37"/>
      <c r="K37" s="37"/>
      <c r="L37" s="37"/>
      <c r="M37" s="37"/>
    </row>
    <row r="38" spans="1:13">
      <c r="A38" s="178"/>
      <c r="B38" s="198" t="s">
        <v>85</v>
      </c>
      <c r="C38" s="187" t="s">
        <v>85</v>
      </c>
      <c r="D38" s="195">
        <v>0</v>
      </c>
      <c r="E38" s="178" t="s">
        <v>85</v>
      </c>
      <c r="F38" s="189">
        <v>0</v>
      </c>
      <c r="G38" s="69">
        <f t="shared" si="1"/>
        <v>70.149999999999991</v>
      </c>
      <c r="H38" s="153"/>
      <c r="I38" s="56"/>
      <c r="J38" s="37"/>
      <c r="K38" s="37"/>
      <c r="L38" s="37"/>
      <c r="M38" s="37"/>
    </row>
    <row r="39" spans="1:13">
      <c r="A39" s="190"/>
      <c r="B39" s="199" t="s">
        <v>85</v>
      </c>
      <c r="C39" s="192" t="s">
        <v>85</v>
      </c>
      <c r="D39" s="197">
        <v>0</v>
      </c>
      <c r="E39" s="190" t="s">
        <v>85</v>
      </c>
      <c r="F39" s="194">
        <v>0</v>
      </c>
      <c r="G39" s="69">
        <f t="shared" si="1"/>
        <v>70.149999999999991</v>
      </c>
      <c r="H39" s="153"/>
      <c r="I39" s="56"/>
      <c r="J39" s="37"/>
      <c r="K39" s="37"/>
      <c r="L39" s="37"/>
      <c r="M39" s="37"/>
    </row>
    <row r="40" spans="1:13">
      <c r="A40" s="178"/>
      <c r="B40" s="198" t="s">
        <v>85</v>
      </c>
      <c r="C40" s="187" t="s">
        <v>85</v>
      </c>
      <c r="D40" s="195">
        <v>0</v>
      </c>
      <c r="E40" s="178" t="s">
        <v>85</v>
      </c>
      <c r="F40" s="189">
        <v>0</v>
      </c>
      <c r="G40" s="69">
        <f t="shared" si="1"/>
        <v>70.149999999999991</v>
      </c>
      <c r="H40" s="153"/>
      <c r="I40" s="56"/>
      <c r="J40" s="37"/>
      <c r="K40" s="37"/>
      <c r="L40" s="37"/>
      <c r="M40" s="37"/>
    </row>
    <row r="41" spans="1:13">
      <c r="A41" s="190"/>
      <c r="B41" s="199" t="s">
        <v>85</v>
      </c>
      <c r="C41" s="192" t="s">
        <v>85</v>
      </c>
      <c r="D41" s="197">
        <v>0</v>
      </c>
      <c r="E41" s="190" t="s">
        <v>85</v>
      </c>
      <c r="F41" s="194">
        <v>0</v>
      </c>
      <c r="G41" s="69">
        <f t="shared" si="1"/>
        <v>70.149999999999991</v>
      </c>
      <c r="H41" s="153"/>
      <c r="I41" s="56"/>
      <c r="J41" s="37"/>
      <c r="K41" s="37"/>
      <c r="L41" s="37"/>
      <c r="M41" s="37"/>
    </row>
    <row r="42" spans="1:13">
      <c r="A42" s="178"/>
      <c r="B42" s="198" t="s">
        <v>85</v>
      </c>
      <c r="C42" s="187" t="s">
        <v>85</v>
      </c>
      <c r="D42" s="195">
        <v>0</v>
      </c>
      <c r="E42" s="178" t="s">
        <v>85</v>
      </c>
      <c r="F42" s="189">
        <v>0</v>
      </c>
      <c r="G42" s="69">
        <f t="shared" si="1"/>
        <v>70.149999999999991</v>
      </c>
      <c r="H42" s="153"/>
      <c r="I42" s="56"/>
      <c r="J42" s="37"/>
      <c r="K42" s="37"/>
      <c r="L42" s="37"/>
      <c r="M42" s="37"/>
    </row>
    <row r="43" spans="1:13">
      <c r="A43" s="190"/>
      <c r="B43" s="199" t="s">
        <v>85</v>
      </c>
      <c r="C43" s="192" t="s">
        <v>85</v>
      </c>
      <c r="D43" s="197">
        <v>0</v>
      </c>
      <c r="E43" s="190" t="s">
        <v>85</v>
      </c>
      <c r="F43" s="194">
        <v>0</v>
      </c>
      <c r="G43" s="69">
        <f t="shared" si="1"/>
        <v>70.149999999999991</v>
      </c>
      <c r="H43" s="153"/>
      <c r="I43" s="56"/>
      <c r="J43" s="37"/>
      <c r="K43" s="37"/>
      <c r="L43" s="37"/>
      <c r="M43" s="37"/>
    </row>
    <row r="44" spans="1:13">
      <c r="A44" s="203" t="s">
        <v>85</v>
      </c>
      <c r="B44" s="186" t="s">
        <v>85</v>
      </c>
      <c r="C44" s="187" t="s">
        <v>85</v>
      </c>
      <c r="D44" s="188">
        <v>0</v>
      </c>
      <c r="E44" s="178" t="s">
        <v>85</v>
      </c>
      <c r="F44" s="189">
        <v>0</v>
      </c>
      <c r="G44" s="69">
        <f t="shared" si="1"/>
        <v>70.149999999999991</v>
      </c>
      <c r="H44" s="153"/>
      <c r="I44" s="56"/>
      <c r="J44" s="37"/>
      <c r="K44" s="37"/>
      <c r="L44" s="37"/>
      <c r="M44" s="37"/>
    </row>
    <row r="45" spans="1:13">
      <c r="A45" s="204" t="s">
        <v>85</v>
      </c>
      <c r="B45" s="205" t="s">
        <v>85</v>
      </c>
      <c r="C45" s="192" t="s">
        <v>85</v>
      </c>
      <c r="D45" s="206">
        <v>0</v>
      </c>
      <c r="E45" s="190" t="s">
        <v>85</v>
      </c>
      <c r="F45" s="194">
        <v>0</v>
      </c>
      <c r="G45" s="69">
        <f t="shared" si="1"/>
        <v>70.149999999999991</v>
      </c>
      <c r="H45" s="153"/>
      <c r="I45" s="56"/>
      <c r="J45" s="37"/>
      <c r="K45" s="37"/>
      <c r="L45" s="37"/>
      <c r="M45" s="37"/>
    </row>
    <row r="46" spans="1:13">
      <c r="A46" s="178" t="s">
        <v>85</v>
      </c>
      <c r="B46" s="186" t="s">
        <v>85</v>
      </c>
      <c r="C46" s="187" t="s">
        <v>85</v>
      </c>
      <c r="D46" s="188">
        <v>0</v>
      </c>
      <c r="E46" s="178" t="s">
        <v>85</v>
      </c>
      <c r="F46" s="189">
        <v>0</v>
      </c>
      <c r="G46" s="69">
        <f t="shared" si="1"/>
        <v>70.149999999999991</v>
      </c>
      <c r="H46" s="153"/>
      <c r="I46" s="56"/>
      <c r="J46" s="37"/>
      <c r="K46" s="37"/>
      <c r="L46" s="37"/>
      <c r="M46" s="37"/>
    </row>
    <row r="47" spans="1:13">
      <c r="A47" s="172"/>
      <c r="B47" s="205" t="s">
        <v>85</v>
      </c>
      <c r="C47" s="192" t="s">
        <v>85</v>
      </c>
      <c r="D47" s="206">
        <v>0</v>
      </c>
      <c r="E47" s="190" t="s">
        <v>85</v>
      </c>
      <c r="F47" s="194">
        <v>0</v>
      </c>
      <c r="G47" s="69">
        <f t="shared" si="1"/>
        <v>70.149999999999991</v>
      </c>
      <c r="H47" s="153"/>
      <c r="I47" s="56"/>
      <c r="J47" s="37"/>
      <c r="K47" s="37"/>
      <c r="L47" s="37"/>
      <c r="M47" s="37"/>
    </row>
    <row r="48" spans="1:13">
      <c r="A48" s="178"/>
      <c r="B48" s="186" t="s">
        <v>85</v>
      </c>
      <c r="C48" s="187" t="s">
        <v>85</v>
      </c>
      <c r="D48" s="188">
        <v>0</v>
      </c>
      <c r="E48" s="178" t="s">
        <v>85</v>
      </c>
      <c r="F48" s="189">
        <v>0</v>
      </c>
      <c r="G48" s="69">
        <f t="shared" si="1"/>
        <v>70.149999999999991</v>
      </c>
      <c r="H48" s="153"/>
      <c r="I48" s="56"/>
      <c r="J48" s="37"/>
      <c r="K48" s="37"/>
      <c r="L48" s="37"/>
      <c r="M48" s="37"/>
    </row>
    <row r="49" spans="1:13">
      <c r="A49" s="190"/>
      <c r="B49" s="191" t="s">
        <v>85</v>
      </c>
      <c r="C49" s="192" t="s">
        <v>85</v>
      </c>
      <c r="D49" s="193">
        <v>0</v>
      </c>
      <c r="E49" s="190" t="s">
        <v>85</v>
      </c>
      <c r="F49" s="194">
        <v>0</v>
      </c>
      <c r="G49" s="69">
        <f t="shared" si="1"/>
        <v>70.149999999999991</v>
      </c>
      <c r="H49" s="153"/>
      <c r="I49" s="56"/>
      <c r="J49" s="37"/>
      <c r="K49" s="37"/>
      <c r="L49" s="37"/>
      <c r="M49" s="37"/>
    </row>
    <row r="50" spans="1:13">
      <c r="A50" s="178"/>
      <c r="B50" s="186" t="s">
        <v>85</v>
      </c>
      <c r="C50" s="187" t="s">
        <v>85</v>
      </c>
      <c r="D50" s="195">
        <v>0</v>
      </c>
      <c r="E50" s="178" t="s">
        <v>85</v>
      </c>
      <c r="F50" s="196">
        <v>0</v>
      </c>
      <c r="G50" s="69">
        <f t="shared" si="1"/>
        <v>70.149999999999991</v>
      </c>
      <c r="H50" s="153"/>
      <c r="I50" s="56"/>
      <c r="J50" s="37"/>
      <c r="K50" s="37"/>
      <c r="L50" s="37"/>
      <c r="M50" s="37"/>
    </row>
    <row r="51" spans="1:13">
      <c r="A51" s="190"/>
      <c r="B51" s="191" t="s">
        <v>85</v>
      </c>
      <c r="C51" s="192" t="s">
        <v>85</v>
      </c>
      <c r="D51" s="197">
        <v>0</v>
      </c>
      <c r="E51" s="190" t="s">
        <v>85</v>
      </c>
      <c r="F51" s="194">
        <v>0</v>
      </c>
      <c r="G51" s="69">
        <f t="shared" si="1"/>
        <v>70.149999999999991</v>
      </c>
      <c r="H51" s="153"/>
      <c r="I51" s="56"/>
      <c r="J51" s="37"/>
      <c r="K51" s="37"/>
      <c r="L51" s="37"/>
      <c r="M51" s="37"/>
    </row>
    <row r="52" spans="1:13">
      <c r="A52" s="178"/>
      <c r="B52" s="186" t="s">
        <v>85</v>
      </c>
      <c r="C52" s="187" t="s">
        <v>85</v>
      </c>
      <c r="D52" s="195">
        <v>0</v>
      </c>
      <c r="E52" s="178" t="s">
        <v>85</v>
      </c>
      <c r="F52" s="189">
        <v>0</v>
      </c>
      <c r="G52" s="69">
        <f t="shared" si="1"/>
        <v>70.149999999999991</v>
      </c>
      <c r="H52" s="153"/>
      <c r="I52" s="56"/>
      <c r="J52" s="37"/>
      <c r="K52" s="37"/>
      <c r="L52" s="37"/>
      <c r="M52" s="37"/>
    </row>
    <row r="53" spans="1:13">
      <c r="A53" s="190"/>
      <c r="B53" s="191" t="s">
        <v>85</v>
      </c>
      <c r="C53" s="192" t="s">
        <v>85</v>
      </c>
      <c r="D53" s="197">
        <v>0</v>
      </c>
      <c r="E53" s="190" t="s">
        <v>85</v>
      </c>
      <c r="F53" s="194">
        <v>0</v>
      </c>
      <c r="G53" s="69">
        <f t="shared" si="1"/>
        <v>70.149999999999991</v>
      </c>
      <c r="H53" s="153"/>
      <c r="I53" s="56"/>
      <c r="J53" s="37"/>
      <c r="K53" s="37"/>
      <c r="L53" s="37"/>
      <c r="M53" s="37"/>
    </row>
    <row r="54" spans="1:13">
      <c r="A54" s="178"/>
      <c r="B54" s="198" t="s">
        <v>85</v>
      </c>
      <c r="C54" s="187" t="s">
        <v>85</v>
      </c>
      <c r="D54" s="195">
        <v>0</v>
      </c>
      <c r="E54" s="178" t="s">
        <v>85</v>
      </c>
      <c r="F54" s="189">
        <v>0</v>
      </c>
      <c r="G54" s="69">
        <f t="shared" si="1"/>
        <v>70.149999999999991</v>
      </c>
      <c r="H54" s="153"/>
      <c r="I54" s="56"/>
      <c r="J54" s="37"/>
      <c r="K54" s="37"/>
      <c r="L54" s="37"/>
      <c r="M54" s="37"/>
    </row>
    <row r="55" spans="1:13">
      <c r="A55" s="190"/>
      <c r="B55" s="199" t="s">
        <v>85</v>
      </c>
      <c r="C55" s="192" t="s">
        <v>85</v>
      </c>
      <c r="D55" s="197">
        <v>0</v>
      </c>
      <c r="E55" s="190" t="s">
        <v>85</v>
      </c>
      <c r="F55" s="194">
        <v>0</v>
      </c>
      <c r="G55" s="69">
        <f t="shared" si="1"/>
        <v>70.149999999999991</v>
      </c>
      <c r="H55" s="153"/>
      <c r="I55" s="56"/>
      <c r="J55" s="37"/>
      <c r="K55" s="37"/>
      <c r="L55" s="37"/>
      <c r="M55" s="37"/>
    </row>
    <row r="56" spans="1:13">
      <c r="A56" s="178"/>
      <c r="B56" s="198" t="s">
        <v>85</v>
      </c>
      <c r="C56" s="187" t="s">
        <v>85</v>
      </c>
      <c r="D56" s="195">
        <v>0</v>
      </c>
      <c r="E56" s="178" t="s">
        <v>85</v>
      </c>
      <c r="F56" s="189">
        <v>0</v>
      </c>
      <c r="G56" s="69">
        <f t="shared" si="1"/>
        <v>70.149999999999991</v>
      </c>
      <c r="H56" s="153"/>
      <c r="I56" s="56"/>
      <c r="J56" s="37"/>
      <c r="K56" s="37"/>
      <c r="L56" s="37"/>
      <c r="M56" s="37"/>
    </row>
    <row r="57" spans="1:13">
      <c r="A57" s="190" t="s">
        <v>85</v>
      </c>
      <c r="B57" s="199" t="s">
        <v>85</v>
      </c>
      <c r="C57" s="192" t="s">
        <v>85</v>
      </c>
      <c r="D57" s="197">
        <v>0</v>
      </c>
      <c r="E57" s="190" t="s">
        <v>85</v>
      </c>
      <c r="F57" s="194">
        <v>0</v>
      </c>
      <c r="G57" s="69">
        <f t="shared" si="1"/>
        <v>70.149999999999991</v>
      </c>
      <c r="H57" s="153"/>
      <c r="I57" s="56"/>
      <c r="J57" s="37"/>
      <c r="K57" s="37"/>
      <c r="L57" s="37"/>
      <c r="M57" s="37"/>
    </row>
    <row r="58" spans="1:13">
      <c r="A58" s="178"/>
      <c r="B58" s="198" t="s">
        <v>85</v>
      </c>
      <c r="C58" s="187" t="s">
        <v>85</v>
      </c>
      <c r="D58" s="195">
        <v>0</v>
      </c>
      <c r="E58" s="178" t="s">
        <v>85</v>
      </c>
      <c r="F58" s="189">
        <v>0</v>
      </c>
      <c r="G58" s="69">
        <f t="shared" si="1"/>
        <v>70.149999999999991</v>
      </c>
      <c r="H58" s="153"/>
      <c r="I58" s="56"/>
      <c r="J58" s="37"/>
      <c r="K58" s="37"/>
      <c r="L58" s="37"/>
      <c r="M58" s="37"/>
    </row>
    <row r="59" spans="1:13">
      <c r="A59" s="190"/>
      <c r="B59" s="199" t="s">
        <v>85</v>
      </c>
      <c r="C59" s="192" t="s">
        <v>85</v>
      </c>
      <c r="D59" s="197">
        <v>0</v>
      </c>
      <c r="E59" s="190" t="s">
        <v>85</v>
      </c>
      <c r="F59" s="194">
        <v>0</v>
      </c>
      <c r="G59" s="69">
        <f t="shared" si="1"/>
        <v>70.149999999999991</v>
      </c>
      <c r="H59" s="153"/>
      <c r="I59" s="56"/>
      <c r="J59" s="37"/>
      <c r="K59" s="37"/>
      <c r="L59" s="37"/>
      <c r="M59" s="37"/>
    </row>
    <row r="60" spans="1:13">
      <c r="A60" s="178"/>
      <c r="B60" s="198" t="s">
        <v>85</v>
      </c>
      <c r="C60" s="187" t="s">
        <v>85</v>
      </c>
      <c r="D60" s="195">
        <v>0</v>
      </c>
      <c r="E60" s="178" t="s">
        <v>85</v>
      </c>
      <c r="F60" s="189">
        <v>0</v>
      </c>
      <c r="G60" s="69">
        <f t="shared" si="1"/>
        <v>70.149999999999991</v>
      </c>
      <c r="H60" s="153"/>
      <c r="I60" s="56"/>
      <c r="J60" s="37"/>
      <c r="K60" s="37"/>
      <c r="L60" s="37"/>
      <c r="M60" s="37"/>
    </row>
    <row r="61" spans="1:13">
      <c r="A61" s="190"/>
      <c r="B61" s="199" t="s">
        <v>85</v>
      </c>
      <c r="C61" s="192" t="s">
        <v>85</v>
      </c>
      <c r="D61" s="197">
        <v>0</v>
      </c>
      <c r="E61" s="190" t="s">
        <v>85</v>
      </c>
      <c r="F61" s="194">
        <v>0</v>
      </c>
      <c r="G61" s="69">
        <f t="shared" ref="G61:G100" si="2">IF(AND(ISBLANK(E61),ISBLANK(F61)),"",G60-D61+F61)</f>
        <v>70.149999999999991</v>
      </c>
      <c r="H61" s="153"/>
      <c r="I61" s="56"/>
      <c r="J61" s="37"/>
      <c r="K61" s="37"/>
      <c r="L61" s="37"/>
      <c r="M61" s="37"/>
    </row>
    <row r="62" spans="1:13">
      <c r="A62" s="178"/>
      <c r="B62" s="198" t="s">
        <v>85</v>
      </c>
      <c r="C62" s="187" t="s">
        <v>85</v>
      </c>
      <c r="D62" s="195">
        <v>0</v>
      </c>
      <c r="E62" s="178" t="s">
        <v>85</v>
      </c>
      <c r="F62" s="189">
        <v>0</v>
      </c>
      <c r="G62" s="69">
        <f t="shared" si="2"/>
        <v>70.149999999999991</v>
      </c>
      <c r="H62" s="153"/>
      <c r="I62" s="56"/>
      <c r="J62" s="37"/>
      <c r="K62" s="37"/>
      <c r="L62" s="37"/>
      <c r="M62" s="37"/>
    </row>
    <row r="63" spans="1:13">
      <c r="A63" s="190"/>
      <c r="B63" s="199" t="s">
        <v>85</v>
      </c>
      <c r="C63" s="192" t="s">
        <v>85</v>
      </c>
      <c r="D63" s="197">
        <v>0</v>
      </c>
      <c r="E63" s="190" t="s">
        <v>85</v>
      </c>
      <c r="F63" s="194">
        <v>0</v>
      </c>
      <c r="G63" s="69">
        <f t="shared" si="2"/>
        <v>70.149999999999991</v>
      </c>
      <c r="H63" s="153"/>
      <c r="I63" s="56"/>
      <c r="J63" s="37"/>
      <c r="K63" s="37"/>
      <c r="L63" s="37"/>
      <c r="M63" s="37"/>
    </row>
    <row r="64" spans="1:13">
      <c r="A64" s="178"/>
      <c r="B64" s="198" t="s">
        <v>85</v>
      </c>
      <c r="C64" s="187" t="s">
        <v>85</v>
      </c>
      <c r="D64" s="195">
        <v>0</v>
      </c>
      <c r="E64" s="178" t="s">
        <v>85</v>
      </c>
      <c r="F64" s="189">
        <v>0</v>
      </c>
      <c r="G64" s="69">
        <f t="shared" si="2"/>
        <v>70.149999999999991</v>
      </c>
      <c r="H64" s="153"/>
      <c r="I64" s="56"/>
      <c r="J64" s="37"/>
      <c r="K64" s="37"/>
      <c r="L64" s="37"/>
      <c r="M64" s="37"/>
    </row>
    <row r="65" spans="1:13">
      <c r="A65" s="190"/>
      <c r="B65" s="199" t="s">
        <v>85</v>
      </c>
      <c r="C65" s="192" t="s">
        <v>85</v>
      </c>
      <c r="D65" s="197">
        <v>0</v>
      </c>
      <c r="E65" s="190" t="s">
        <v>85</v>
      </c>
      <c r="F65" s="194">
        <v>0</v>
      </c>
      <c r="G65" s="69">
        <f t="shared" si="2"/>
        <v>70.149999999999991</v>
      </c>
      <c r="H65" s="153"/>
      <c r="I65" s="56"/>
      <c r="J65" s="37"/>
      <c r="K65" s="37"/>
      <c r="L65" s="37"/>
      <c r="M65" s="37"/>
    </row>
    <row r="66" spans="1:13">
      <c r="A66" s="178"/>
      <c r="B66" s="198" t="s">
        <v>85</v>
      </c>
      <c r="C66" s="187" t="s">
        <v>85</v>
      </c>
      <c r="D66" s="195">
        <v>0</v>
      </c>
      <c r="E66" s="178" t="s">
        <v>85</v>
      </c>
      <c r="F66" s="189">
        <v>0</v>
      </c>
      <c r="G66" s="69">
        <f t="shared" si="2"/>
        <v>70.149999999999991</v>
      </c>
      <c r="H66" s="153"/>
      <c r="I66" s="56"/>
      <c r="J66" s="37"/>
      <c r="K66" s="37"/>
      <c r="L66" s="37"/>
      <c r="M66" s="37"/>
    </row>
    <row r="67" spans="1:13">
      <c r="A67" s="190"/>
      <c r="B67" s="199" t="s">
        <v>85</v>
      </c>
      <c r="C67" s="192" t="s">
        <v>85</v>
      </c>
      <c r="D67" s="197">
        <v>0</v>
      </c>
      <c r="E67" s="190" t="s">
        <v>85</v>
      </c>
      <c r="F67" s="194">
        <v>0</v>
      </c>
      <c r="G67" s="69">
        <f t="shared" si="2"/>
        <v>70.149999999999991</v>
      </c>
      <c r="H67" s="153"/>
      <c r="I67" s="56"/>
      <c r="J67" s="37"/>
      <c r="K67" s="37"/>
      <c r="L67" s="37"/>
      <c r="M67" s="37"/>
    </row>
    <row r="68" spans="1:13">
      <c r="A68" s="178"/>
      <c r="B68" s="198" t="s">
        <v>85</v>
      </c>
      <c r="C68" s="187" t="s">
        <v>85</v>
      </c>
      <c r="D68" s="195">
        <v>0</v>
      </c>
      <c r="E68" s="178" t="s">
        <v>85</v>
      </c>
      <c r="F68" s="189">
        <v>0</v>
      </c>
      <c r="G68" s="69">
        <f t="shared" si="2"/>
        <v>70.149999999999991</v>
      </c>
      <c r="H68" s="153"/>
    </row>
    <row r="69" spans="1:13">
      <c r="A69" s="190"/>
      <c r="B69" s="199" t="s">
        <v>85</v>
      </c>
      <c r="C69" s="192" t="s">
        <v>85</v>
      </c>
      <c r="D69" s="197">
        <v>0</v>
      </c>
      <c r="E69" s="190" t="s">
        <v>85</v>
      </c>
      <c r="F69" s="194">
        <v>0</v>
      </c>
      <c r="G69" s="69">
        <f t="shared" si="2"/>
        <v>70.149999999999991</v>
      </c>
      <c r="H69" s="153"/>
    </row>
    <row r="70" spans="1:13">
      <c r="A70" s="178"/>
      <c r="B70" s="198" t="s">
        <v>85</v>
      </c>
      <c r="C70" s="187" t="s">
        <v>85</v>
      </c>
      <c r="D70" s="195">
        <v>0</v>
      </c>
      <c r="E70" s="178" t="s">
        <v>85</v>
      </c>
      <c r="F70" s="189">
        <v>0</v>
      </c>
      <c r="G70" s="69">
        <f t="shared" si="2"/>
        <v>70.149999999999991</v>
      </c>
      <c r="H70" s="153"/>
    </row>
    <row r="71" spans="1:13">
      <c r="A71" s="190"/>
      <c r="B71" s="199" t="s">
        <v>85</v>
      </c>
      <c r="C71" s="192" t="s">
        <v>85</v>
      </c>
      <c r="D71" s="201">
        <v>0</v>
      </c>
      <c r="E71" s="190" t="s">
        <v>85</v>
      </c>
      <c r="F71" s="202">
        <v>0</v>
      </c>
      <c r="G71" s="69">
        <f t="shared" si="2"/>
        <v>70.149999999999991</v>
      </c>
      <c r="H71" s="153"/>
    </row>
    <row r="72" spans="1:13">
      <c r="A72" s="203" t="s">
        <v>85</v>
      </c>
      <c r="B72" s="186" t="s">
        <v>85</v>
      </c>
      <c r="C72" s="187" t="s">
        <v>85</v>
      </c>
      <c r="D72" s="188">
        <v>0</v>
      </c>
      <c r="E72" s="178" t="s">
        <v>85</v>
      </c>
      <c r="F72" s="189">
        <v>0</v>
      </c>
      <c r="G72" s="69">
        <f t="shared" si="2"/>
        <v>70.149999999999991</v>
      </c>
      <c r="H72" s="153"/>
    </row>
    <row r="73" spans="1:13">
      <c r="A73" s="204" t="s">
        <v>85</v>
      </c>
      <c r="B73" s="205" t="s">
        <v>85</v>
      </c>
      <c r="C73" s="192" t="s">
        <v>85</v>
      </c>
      <c r="D73" s="206">
        <v>0</v>
      </c>
      <c r="E73" s="190" t="s">
        <v>85</v>
      </c>
      <c r="F73" s="194">
        <v>0</v>
      </c>
      <c r="G73" s="69">
        <f t="shared" si="2"/>
        <v>70.149999999999991</v>
      </c>
      <c r="H73" s="153"/>
    </row>
    <row r="74" spans="1:13">
      <c r="A74" s="178" t="s">
        <v>85</v>
      </c>
      <c r="B74" s="186" t="s">
        <v>85</v>
      </c>
      <c r="C74" s="187" t="s">
        <v>85</v>
      </c>
      <c r="D74" s="188">
        <v>0</v>
      </c>
      <c r="E74" s="178" t="s">
        <v>85</v>
      </c>
      <c r="F74" s="189">
        <v>0</v>
      </c>
      <c r="G74" s="69">
        <f t="shared" si="2"/>
        <v>70.149999999999991</v>
      </c>
      <c r="H74" s="153"/>
    </row>
    <row r="75" spans="1:13">
      <c r="A75" s="172"/>
      <c r="B75" s="205" t="s">
        <v>85</v>
      </c>
      <c r="C75" s="192" t="s">
        <v>85</v>
      </c>
      <c r="D75" s="206">
        <v>0</v>
      </c>
      <c r="E75" s="190" t="s">
        <v>85</v>
      </c>
      <c r="F75" s="194">
        <v>0</v>
      </c>
      <c r="G75" s="69">
        <f t="shared" si="2"/>
        <v>70.149999999999991</v>
      </c>
      <c r="H75" s="153"/>
    </row>
    <row r="76" spans="1:13">
      <c r="A76" s="178"/>
      <c r="B76" s="186" t="s">
        <v>85</v>
      </c>
      <c r="C76" s="187" t="s">
        <v>85</v>
      </c>
      <c r="D76" s="188">
        <v>0</v>
      </c>
      <c r="E76" s="178" t="s">
        <v>85</v>
      </c>
      <c r="F76" s="189">
        <v>0</v>
      </c>
      <c r="G76" s="69">
        <f t="shared" si="2"/>
        <v>70.149999999999991</v>
      </c>
      <c r="H76" s="153"/>
    </row>
    <row r="77" spans="1:13">
      <c r="A77" s="190"/>
      <c r="B77" s="191" t="s">
        <v>85</v>
      </c>
      <c r="C77" s="192" t="s">
        <v>85</v>
      </c>
      <c r="D77" s="193">
        <v>0</v>
      </c>
      <c r="E77" s="190" t="s">
        <v>85</v>
      </c>
      <c r="F77" s="194">
        <v>0</v>
      </c>
      <c r="G77" s="69">
        <f t="shared" si="2"/>
        <v>70.149999999999991</v>
      </c>
      <c r="H77" s="153"/>
    </row>
    <row r="78" spans="1:13">
      <c r="A78" s="178"/>
      <c r="B78" s="186" t="s">
        <v>85</v>
      </c>
      <c r="C78" s="187" t="s">
        <v>85</v>
      </c>
      <c r="D78" s="195">
        <v>0</v>
      </c>
      <c r="E78" s="178" t="s">
        <v>85</v>
      </c>
      <c r="F78" s="196">
        <v>0</v>
      </c>
      <c r="G78" s="69">
        <f t="shared" si="2"/>
        <v>70.149999999999991</v>
      </c>
      <c r="H78" s="153"/>
    </row>
    <row r="79" spans="1:13">
      <c r="A79" s="190"/>
      <c r="B79" s="191" t="s">
        <v>85</v>
      </c>
      <c r="C79" s="192" t="s">
        <v>85</v>
      </c>
      <c r="D79" s="197">
        <v>0</v>
      </c>
      <c r="E79" s="190" t="s">
        <v>85</v>
      </c>
      <c r="F79" s="194">
        <v>0</v>
      </c>
      <c r="G79" s="69">
        <f t="shared" si="2"/>
        <v>70.149999999999991</v>
      </c>
      <c r="H79" s="153"/>
    </row>
    <row r="80" spans="1:13">
      <c r="A80" s="178"/>
      <c r="B80" s="186" t="s">
        <v>85</v>
      </c>
      <c r="C80" s="187" t="s">
        <v>85</v>
      </c>
      <c r="D80" s="195">
        <v>0</v>
      </c>
      <c r="E80" s="178" t="s">
        <v>85</v>
      </c>
      <c r="F80" s="189">
        <v>0</v>
      </c>
      <c r="G80" s="69">
        <f t="shared" si="2"/>
        <v>70.149999999999991</v>
      </c>
      <c r="H80" s="153"/>
    </row>
    <row r="81" spans="1:8">
      <c r="A81" s="190"/>
      <c r="B81" s="191" t="s">
        <v>85</v>
      </c>
      <c r="C81" s="192" t="s">
        <v>85</v>
      </c>
      <c r="D81" s="197">
        <v>0</v>
      </c>
      <c r="E81" s="190" t="s">
        <v>85</v>
      </c>
      <c r="F81" s="194">
        <v>0</v>
      </c>
      <c r="G81" s="69">
        <f t="shared" si="2"/>
        <v>70.149999999999991</v>
      </c>
      <c r="H81" s="153"/>
    </row>
    <row r="82" spans="1:8">
      <c r="A82" s="178"/>
      <c r="B82" s="198" t="s">
        <v>85</v>
      </c>
      <c r="C82" s="187" t="s">
        <v>85</v>
      </c>
      <c r="D82" s="195">
        <v>0</v>
      </c>
      <c r="E82" s="178" t="s">
        <v>85</v>
      </c>
      <c r="F82" s="189">
        <v>0</v>
      </c>
      <c r="G82" s="69">
        <f t="shared" si="2"/>
        <v>70.149999999999991</v>
      </c>
      <c r="H82" s="153"/>
    </row>
    <row r="83" spans="1:8">
      <c r="A83" s="190"/>
      <c r="B83" s="199" t="s">
        <v>85</v>
      </c>
      <c r="C83" s="192" t="s">
        <v>85</v>
      </c>
      <c r="D83" s="197">
        <v>0</v>
      </c>
      <c r="E83" s="190" t="s">
        <v>85</v>
      </c>
      <c r="F83" s="194">
        <v>0</v>
      </c>
      <c r="G83" s="69">
        <f t="shared" si="2"/>
        <v>70.149999999999991</v>
      </c>
      <c r="H83" s="153"/>
    </row>
    <row r="84" spans="1:8">
      <c r="A84" s="178"/>
      <c r="B84" s="198" t="s">
        <v>85</v>
      </c>
      <c r="C84" s="187" t="s">
        <v>85</v>
      </c>
      <c r="D84" s="195">
        <v>0</v>
      </c>
      <c r="E84" s="178" t="s">
        <v>85</v>
      </c>
      <c r="F84" s="189">
        <v>0</v>
      </c>
      <c r="G84" s="69">
        <f t="shared" si="2"/>
        <v>70.149999999999991</v>
      </c>
      <c r="H84" s="153"/>
    </row>
    <row r="85" spans="1:8">
      <c r="A85" s="190" t="s">
        <v>85</v>
      </c>
      <c r="B85" s="199" t="s">
        <v>85</v>
      </c>
      <c r="C85" s="192" t="s">
        <v>85</v>
      </c>
      <c r="D85" s="197">
        <v>0</v>
      </c>
      <c r="E85" s="190" t="s">
        <v>85</v>
      </c>
      <c r="F85" s="194">
        <v>0</v>
      </c>
      <c r="G85" s="69">
        <f t="shared" si="2"/>
        <v>70.149999999999991</v>
      </c>
      <c r="H85" s="153"/>
    </row>
    <row r="86" spans="1:8">
      <c r="A86" s="178" t="s">
        <v>85</v>
      </c>
      <c r="B86" s="198" t="s">
        <v>85</v>
      </c>
      <c r="C86" s="187" t="s">
        <v>85</v>
      </c>
      <c r="D86" s="195">
        <v>0</v>
      </c>
      <c r="E86" s="178" t="s">
        <v>85</v>
      </c>
      <c r="F86" s="189">
        <v>0</v>
      </c>
      <c r="G86" s="69">
        <f t="shared" si="2"/>
        <v>70.149999999999991</v>
      </c>
      <c r="H86" s="153"/>
    </row>
    <row r="87" spans="1:8">
      <c r="A87" s="190"/>
      <c r="B87" s="199" t="s">
        <v>85</v>
      </c>
      <c r="C87" s="192" t="s">
        <v>85</v>
      </c>
      <c r="D87" s="197">
        <v>0</v>
      </c>
      <c r="E87" s="190" t="s">
        <v>85</v>
      </c>
      <c r="F87" s="194">
        <v>0</v>
      </c>
      <c r="G87" s="69">
        <f t="shared" si="2"/>
        <v>70.149999999999991</v>
      </c>
      <c r="H87" s="153"/>
    </row>
    <row r="88" spans="1:8">
      <c r="A88" s="178"/>
      <c r="B88" s="198" t="s">
        <v>85</v>
      </c>
      <c r="C88" s="187" t="s">
        <v>85</v>
      </c>
      <c r="D88" s="195">
        <v>0</v>
      </c>
      <c r="E88" s="178" t="s">
        <v>85</v>
      </c>
      <c r="F88" s="189">
        <v>0</v>
      </c>
      <c r="G88" s="69">
        <f t="shared" si="2"/>
        <v>70.149999999999991</v>
      </c>
      <c r="H88" s="153"/>
    </row>
    <row r="89" spans="1:8">
      <c r="A89" s="190"/>
      <c r="B89" s="199" t="s">
        <v>85</v>
      </c>
      <c r="C89" s="192" t="s">
        <v>85</v>
      </c>
      <c r="D89" s="197">
        <v>0</v>
      </c>
      <c r="E89" s="190" t="s">
        <v>85</v>
      </c>
      <c r="F89" s="194">
        <v>0</v>
      </c>
      <c r="G89" s="69">
        <f t="shared" si="2"/>
        <v>70.149999999999991</v>
      </c>
      <c r="H89" s="153"/>
    </row>
    <row r="90" spans="1:8">
      <c r="A90" s="178"/>
      <c r="B90" s="198" t="s">
        <v>85</v>
      </c>
      <c r="C90" s="187" t="s">
        <v>85</v>
      </c>
      <c r="D90" s="195">
        <v>0</v>
      </c>
      <c r="E90" s="178" t="s">
        <v>85</v>
      </c>
      <c r="F90" s="189">
        <v>0</v>
      </c>
      <c r="G90" s="69">
        <f t="shared" si="2"/>
        <v>70.149999999999991</v>
      </c>
      <c r="H90" s="153"/>
    </row>
    <row r="91" spans="1:8">
      <c r="A91" s="190"/>
      <c r="B91" s="199" t="s">
        <v>85</v>
      </c>
      <c r="C91" s="192" t="s">
        <v>85</v>
      </c>
      <c r="D91" s="197">
        <v>0</v>
      </c>
      <c r="E91" s="190" t="s">
        <v>85</v>
      </c>
      <c r="F91" s="194">
        <v>0</v>
      </c>
      <c r="G91" s="69">
        <f t="shared" si="2"/>
        <v>70.149999999999991</v>
      </c>
      <c r="H91" s="153"/>
    </row>
    <row r="92" spans="1:8">
      <c r="A92" s="178"/>
      <c r="B92" s="198" t="s">
        <v>85</v>
      </c>
      <c r="C92" s="187" t="s">
        <v>85</v>
      </c>
      <c r="D92" s="195">
        <v>0</v>
      </c>
      <c r="E92" s="178" t="s">
        <v>85</v>
      </c>
      <c r="F92" s="189">
        <v>0</v>
      </c>
      <c r="G92" s="69">
        <f t="shared" si="2"/>
        <v>70.149999999999991</v>
      </c>
      <c r="H92" s="153"/>
    </row>
    <row r="93" spans="1:8">
      <c r="A93" s="190"/>
      <c r="B93" s="199" t="s">
        <v>85</v>
      </c>
      <c r="C93" s="192" t="s">
        <v>85</v>
      </c>
      <c r="D93" s="197">
        <v>0</v>
      </c>
      <c r="E93" s="190" t="s">
        <v>85</v>
      </c>
      <c r="F93" s="194">
        <v>0</v>
      </c>
      <c r="G93" s="69">
        <f t="shared" si="2"/>
        <v>70.149999999999991</v>
      </c>
      <c r="H93" s="153"/>
    </row>
    <row r="94" spans="1:8">
      <c r="A94" s="178" t="s">
        <v>85</v>
      </c>
      <c r="B94" s="198" t="s">
        <v>85</v>
      </c>
      <c r="C94" s="187" t="s">
        <v>85</v>
      </c>
      <c r="D94" s="195">
        <v>0</v>
      </c>
      <c r="E94" s="178" t="s">
        <v>85</v>
      </c>
      <c r="F94" s="189">
        <v>0</v>
      </c>
      <c r="G94" s="69">
        <f t="shared" si="2"/>
        <v>70.149999999999991</v>
      </c>
      <c r="H94" s="153"/>
    </row>
    <row r="95" spans="1:8">
      <c r="A95" s="190"/>
      <c r="B95" s="199" t="s">
        <v>85</v>
      </c>
      <c r="C95" s="192" t="s">
        <v>85</v>
      </c>
      <c r="D95" s="197">
        <v>0</v>
      </c>
      <c r="E95" s="190" t="s">
        <v>85</v>
      </c>
      <c r="F95" s="194">
        <v>0</v>
      </c>
      <c r="G95" s="69">
        <f t="shared" si="2"/>
        <v>70.149999999999991</v>
      </c>
      <c r="H95" s="153"/>
    </row>
    <row r="96" spans="1:8">
      <c r="A96" s="178"/>
      <c r="B96" s="198" t="s">
        <v>85</v>
      </c>
      <c r="C96" s="187" t="s">
        <v>85</v>
      </c>
      <c r="D96" s="195">
        <v>0</v>
      </c>
      <c r="E96" s="178" t="s">
        <v>85</v>
      </c>
      <c r="F96" s="189">
        <v>0</v>
      </c>
      <c r="G96" s="69">
        <f t="shared" si="2"/>
        <v>70.149999999999991</v>
      </c>
      <c r="H96" s="153"/>
    </row>
    <row r="97" spans="1:20">
      <c r="A97" s="190"/>
      <c r="B97" s="199" t="s">
        <v>85</v>
      </c>
      <c r="C97" s="192" t="s">
        <v>85</v>
      </c>
      <c r="D97" s="197">
        <v>0</v>
      </c>
      <c r="E97" s="190" t="s">
        <v>85</v>
      </c>
      <c r="F97" s="194">
        <v>0</v>
      </c>
      <c r="G97" s="69">
        <f t="shared" si="2"/>
        <v>70.149999999999991</v>
      </c>
      <c r="H97" s="153"/>
    </row>
    <row r="98" spans="1:20">
      <c r="A98" s="178"/>
      <c r="B98" s="198" t="s">
        <v>85</v>
      </c>
      <c r="C98" s="187" t="s">
        <v>85</v>
      </c>
      <c r="D98" s="195">
        <v>0</v>
      </c>
      <c r="E98" s="178" t="s">
        <v>85</v>
      </c>
      <c r="F98" s="189">
        <v>0</v>
      </c>
      <c r="G98" s="69">
        <f t="shared" si="2"/>
        <v>70.149999999999991</v>
      </c>
      <c r="H98" s="153"/>
    </row>
    <row r="99" spans="1:20">
      <c r="A99" s="190"/>
      <c r="B99" s="199" t="s">
        <v>85</v>
      </c>
      <c r="C99" s="192" t="s">
        <v>85</v>
      </c>
      <c r="D99" s="197">
        <v>0</v>
      </c>
      <c r="E99" s="190" t="s">
        <v>85</v>
      </c>
      <c r="F99" s="194">
        <v>0</v>
      </c>
      <c r="G99" s="69">
        <f t="shared" si="2"/>
        <v>70.149999999999991</v>
      </c>
      <c r="H99" s="153"/>
    </row>
    <row r="100" spans="1:20">
      <c r="A100" s="178"/>
      <c r="B100" s="198" t="s">
        <v>85</v>
      </c>
      <c r="C100" s="187" t="s">
        <v>85</v>
      </c>
      <c r="D100" s="207">
        <v>0</v>
      </c>
      <c r="E100" s="178" t="s">
        <v>85</v>
      </c>
      <c r="F100" s="208">
        <v>0</v>
      </c>
      <c r="G100" s="69">
        <f t="shared" si="2"/>
        <v>70.149999999999991</v>
      </c>
      <c r="H100" s="153"/>
    </row>
    <row r="101" spans="1:20" s="2" customFormat="1">
      <c r="A101" s="6"/>
      <c r="B101" s="148"/>
      <c r="C101" s="149"/>
      <c r="D101" s="150">
        <f>SUM(D4:D100)</f>
        <v>0</v>
      </c>
      <c r="E101" s="6"/>
      <c r="F101" s="150">
        <f>SUM(F4:F100)</f>
        <v>70.149999999999991</v>
      </c>
      <c r="G101" s="152" t="s">
        <v>85</v>
      </c>
      <c r="H101" s="153"/>
      <c r="J101" s="3"/>
      <c r="K101" s="3"/>
      <c r="L101" s="3"/>
      <c r="M101" s="3"/>
      <c r="N101" s="3"/>
      <c r="O101" s="3"/>
      <c r="P101" s="3"/>
      <c r="Q101" s="3"/>
      <c r="R101" s="3"/>
      <c r="S101" s="3"/>
      <c r="T101" s="3"/>
    </row>
    <row r="102" spans="1:20">
      <c r="A102" s="92"/>
      <c r="B102" s="93"/>
      <c r="C102" s="94"/>
      <c r="D102" s="95"/>
      <c r="E102" s="92"/>
      <c r="F102" s="96"/>
      <c r="G102" s="97"/>
      <c r="H102" s="116"/>
    </row>
    <row r="103" spans="1:20">
      <c r="A103" s="92"/>
      <c r="B103" s="93"/>
      <c r="C103" s="94"/>
      <c r="D103" s="95"/>
      <c r="E103" s="92"/>
      <c r="F103" s="96"/>
      <c r="G103" s="97"/>
    </row>
    <row r="104" spans="1:20">
      <c r="A104" s="92"/>
      <c r="B104" s="93"/>
      <c r="C104" s="94"/>
      <c r="D104" s="95"/>
      <c r="E104" s="92"/>
      <c r="F104" s="96"/>
      <c r="G104" s="97"/>
    </row>
    <row r="105" spans="1:20">
      <c r="A105" s="92"/>
      <c r="B105" s="93"/>
      <c r="C105" s="94"/>
      <c r="D105" s="95"/>
      <c r="E105" s="92"/>
      <c r="F105" s="96"/>
      <c r="G105" s="97"/>
    </row>
    <row r="106" spans="1:20">
      <c r="A106" s="92"/>
      <c r="B106" s="93"/>
      <c r="C106" s="94"/>
      <c r="D106" s="95"/>
      <c r="E106" s="92"/>
      <c r="F106" s="96"/>
      <c r="G106" s="97"/>
    </row>
    <row r="107" spans="1:20">
      <c r="A107" s="92"/>
      <c r="B107" s="93"/>
      <c r="C107" s="94"/>
      <c r="D107" s="95"/>
      <c r="E107" s="92"/>
      <c r="F107" s="96"/>
      <c r="G107" s="97"/>
    </row>
    <row r="108" spans="1:20">
      <c r="A108" s="92"/>
      <c r="B108" s="93"/>
      <c r="C108" s="94"/>
      <c r="D108" s="95"/>
      <c r="E108" s="92"/>
      <c r="F108" s="96"/>
      <c r="G108" s="97"/>
    </row>
    <row r="109" spans="1:20">
      <c r="A109" s="92"/>
      <c r="B109" s="93"/>
      <c r="C109" s="94"/>
      <c r="D109" s="95"/>
      <c r="E109" s="92"/>
      <c r="F109" s="96"/>
      <c r="G109" s="97"/>
    </row>
    <row r="110" spans="1:20">
      <c r="A110" s="92"/>
      <c r="B110" s="93"/>
      <c r="C110" s="94"/>
      <c r="D110" s="95"/>
      <c r="E110" s="92"/>
      <c r="F110" s="96"/>
      <c r="G110" s="97"/>
    </row>
    <row r="111" spans="1:20">
      <c r="A111" s="92"/>
      <c r="B111" s="93"/>
      <c r="C111" s="94"/>
      <c r="D111" s="95"/>
      <c r="E111" s="92"/>
      <c r="F111" s="96"/>
      <c r="G111" s="97"/>
    </row>
    <row r="112" spans="1:20">
      <c r="A112" s="92"/>
      <c r="B112" s="93"/>
      <c r="C112" s="94"/>
      <c r="D112" s="95"/>
      <c r="E112" s="92"/>
      <c r="F112" s="96"/>
      <c r="G112" s="97"/>
    </row>
    <row r="113" spans="1:7">
      <c r="A113" s="92"/>
      <c r="B113" s="93"/>
      <c r="C113" s="94"/>
      <c r="D113" s="95"/>
      <c r="E113" s="92"/>
      <c r="F113" s="96"/>
      <c r="G113" s="97"/>
    </row>
    <row r="114" spans="1:7">
      <c r="A114" s="92"/>
      <c r="B114" s="93"/>
      <c r="C114" s="94"/>
      <c r="D114" s="95"/>
      <c r="E114" s="92"/>
      <c r="F114" s="96"/>
      <c r="G114" s="97"/>
    </row>
    <row r="115" spans="1:7">
      <c r="A115" s="92"/>
      <c r="B115" s="93"/>
      <c r="C115" s="94"/>
      <c r="D115" s="95"/>
      <c r="E115" s="92"/>
      <c r="F115" s="96"/>
      <c r="G115" s="97"/>
    </row>
    <row r="116" spans="1:7">
      <c r="A116" s="92"/>
      <c r="B116" s="93"/>
      <c r="C116" s="94"/>
      <c r="D116" s="95"/>
      <c r="E116" s="92"/>
      <c r="F116" s="96"/>
      <c r="G116" s="97"/>
    </row>
    <row r="117" spans="1:7">
      <c r="A117" s="92"/>
      <c r="B117" s="93"/>
      <c r="C117" s="94"/>
      <c r="D117" s="95"/>
      <c r="E117" s="92"/>
      <c r="F117" s="96"/>
      <c r="G117" s="97"/>
    </row>
    <row r="118" spans="1:7">
      <c r="A118" s="92"/>
      <c r="B118" s="93"/>
      <c r="C118" s="94"/>
      <c r="D118" s="95"/>
      <c r="E118" s="92"/>
      <c r="F118" s="96"/>
      <c r="G118" s="97"/>
    </row>
    <row r="119" spans="1:7">
      <c r="A119" s="92"/>
      <c r="B119" s="93"/>
      <c r="C119" s="94"/>
      <c r="D119" s="95"/>
      <c r="E119" s="92"/>
      <c r="F119" s="96"/>
      <c r="G119" s="97"/>
    </row>
    <row r="120" spans="1:7">
      <c r="A120" s="92"/>
      <c r="B120" s="93"/>
      <c r="C120" s="94"/>
      <c r="D120" s="95"/>
      <c r="E120" s="92"/>
      <c r="F120" s="96"/>
      <c r="G120" s="97"/>
    </row>
    <row r="121" spans="1:7">
      <c r="A121" s="92"/>
      <c r="B121" s="93"/>
      <c r="C121" s="94"/>
      <c r="D121" s="95"/>
      <c r="E121" s="92"/>
      <c r="F121" s="96"/>
      <c r="G121" s="97"/>
    </row>
    <row r="122" spans="1:7">
      <c r="A122" s="92"/>
      <c r="B122" s="93"/>
      <c r="C122" s="94"/>
      <c r="D122" s="95"/>
      <c r="E122" s="92"/>
      <c r="F122" s="96"/>
      <c r="G122" s="97"/>
    </row>
    <row r="123" spans="1:7">
      <c r="A123" s="92"/>
      <c r="B123" s="93"/>
      <c r="C123" s="94"/>
      <c r="D123" s="95"/>
      <c r="E123" s="92"/>
      <c r="F123" s="96"/>
      <c r="G123" s="97"/>
    </row>
    <row r="124" spans="1:7">
      <c r="A124" s="92"/>
      <c r="B124" s="93"/>
      <c r="C124" s="94"/>
      <c r="D124" s="95"/>
      <c r="E124" s="92"/>
      <c r="F124" s="96"/>
      <c r="G124" s="97"/>
    </row>
    <row r="125" spans="1:7">
      <c r="A125" s="92"/>
      <c r="B125" s="93"/>
      <c r="C125" s="94"/>
      <c r="D125" s="95"/>
      <c r="E125" s="92"/>
      <c r="F125" s="96"/>
      <c r="G125" s="97"/>
    </row>
    <row r="126" spans="1:7">
      <c r="A126" s="92"/>
      <c r="B126" s="93"/>
      <c r="C126" s="94"/>
      <c r="D126" s="95"/>
      <c r="E126" s="92"/>
      <c r="F126" s="96"/>
      <c r="G126" s="97"/>
    </row>
    <row r="127" spans="1:7">
      <c r="A127" s="92"/>
      <c r="B127" s="93"/>
      <c r="C127" s="94"/>
      <c r="D127" s="95"/>
      <c r="E127" s="92"/>
      <c r="F127" s="96"/>
      <c r="G127" s="97"/>
    </row>
    <row r="128" spans="1:7">
      <c r="A128" s="92"/>
      <c r="B128" s="93"/>
      <c r="C128" s="94"/>
      <c r="D128" s="95"/>
      <c r="E128" s="92"/>
      <c r="F128" s="96"/>
      <c r="G128" s="97"/>
    </row>
    <row r="129" spans="1:7">
      <c r="A129" s="92"/>
      <c r="B129" s="93"/>
      <c r="C129" s="94"/>
      <c r="D129" s="95"/>
      <c r="E129" s="92"/>
      <c r="F129" s="96"/>
      <c r="G129" s="97"/>
    </row>
    <row r="130" spans="1:7">
      <c r="A130" s="92"/>
      <c r="B130" s="93"/>
      <c r="C130" s="94"/>
      <c r="D130" s="95"/>
      <c r="E130" s="92"/>
      <c r="F130" s="96"/>
      <c r="G130" s="97"/>
    </row>
    <row r="131" spans="1:7">
      <c r="A131" s="92"/>
      <c r="B131" s="93"/>
      <c r="C131" s="94"/>
      <c r="D131" s="95"/>
      <c r="E131" s="92"/>
      <c r="F131" s="96"/>
      <c r="G131" s="97"/>
    </row>
    <row r="132" spans="1:7">
      <c r="A132" s="92"/>
      <c r="B132" s="93"/>
      <c r="C132" s="94"/>
      <c r="D132" s="95"/>
      <c r="E132" s="92"/>
      <c r="F132" s="96"/>
      <c r="G132" s="97"/>
    </row>
    <row r="133" spans="1:7">
      <c r="A133" s="92"/>
      <c r="B133" s="93"/>
      <c r="C133" s="94"/>
      <c r="D133" s="95"/>
      <c r="E133" s="92"/>
      <c r="F133" s="96"/>
      <c r="G133" s="97"/>
    </row>
    <row r="134" spans="1:7">
      <c r="A134" s="92"/>
      <c r="B134" s="93"/>
      <c r="C134" s="94"/>
      <c r="D134" s="95"/>
      <c r="E134" s="92"/>
      <c r="F134" s="96"/>
      <c r="G134" s="97"/>
    </row>
    <row r="135" spans="1:7">
      <c r="A135" s="92"/>
      <c r="B135" s="93"/>
      <c r="C135" s="94"/>
      <c r="D135" s="95"/>
      <c r="E135" s="92"/>
      <c r="F135" s="96"/>
      <c r="G135" s="97"/>
    </row>
    <row r="136" spans="1:7">
      <c r="A136" s="92"/>
      <c r="B136" s="93"/>
      <c r="C136" s="94"/>
      <c r="D136" s="95"/>
      <c r="E136" s="92"/>
      <c r="F136" s="96"/>
      <c r="G136" s="97"/>
    </row>
    <row r="137" spans="1:7">
      <c r="A137" s="92"/>
      <c r="B137" s="93"/>
      <c r="C137" s="94"/>
      <c r="D137" s="95"/>
      <c r="E137" s="92"/>
      <c r="F137" s="96"/>
      <c r="G137" s="97"/>
    </row>
    <row r="138" spans="1:7">
      <c r="A138" s="92"/>
      <c r="B138" s="93"/>
      <c r="C138" s="94"/>
      <c r="D138" s="95"/>
      <c r="E138" s="92"/>
      <c r="F138" s="96"/>
      <c r="G138" s="97"/>
    </row>
    <row r="139" spans="1:7">
      <c r="A139" s="92"/>
      <c r="B139" s="93"/>
      <c r="C139" s="94"/>
      <c r="D139" s="95"/>
      <c r="E139" s="92"/>
      <c r="F139" s="96"/>
      <c r="G139" s="97"/>
    </row>
    <row r="140" spans="1:7">
      <c r="A140" s="92"/>
      <c r="B140" s="93"/>
      <c r="C140" s="94"/>
      <c r="D140" s="95"/>
      <c r="E140" s="92"/>
      <c r="F140" s="96"/>
      <c r="G140" s="97"/>
    </row>
    <row r="141" spans="1:7">
      <c r="A141" s="92"/>
      <c r="B141" s="93"/>
      <c r="C141" s="94"/>
      <c r="D141" s="95"/>
      <c r="E141" s="92"/>
      <c r="F141" s="96"/>
      <c r="G141" s="97"/>
    </row>
    <row r="142" spans="1:7">
      <c r="A142" s="92"/>
      <c r="B142" s="93"/>
      <c r="C142" s="94"/>
      <c r="D142" s="95"/>
      <c r="E142" s="92"/>
      <c r="F142" s="96"/>
      <c r="G142" s="97"/>
    </row>
    <row r="143" spans="1:7">
      <c r="A143" s="92"/>
      <c r="B143" s="93"/>
      <c r="C143" s="94"/>
      <c r="D143" s="95"/>
      <c r="E143" s="92"/>
      <c r="F143" s="96"/>
      <c r="G143" s="97"/>
    </row>
    <row r="144" spans="1:7">
      <c r="A144" s="92"/>
      <c r="B144" s="93"/>
      <c r="C144" s="94"/>
      <c r="D144" s="95"/>
      <c r="E144" s="92"/>
      <c r="F144" s="96"/>
      <c r="G144" s="97"/>
    </row>
    <row r="145" spans="1:7">
      <c r="A145" s="92"/>
      <c r="B145" s="93"/>
      <c r="C145" s="94"/>
      <c r="D145" s="95"/>
      <c r="E145" s="92"/>
      <c r="F145" s="96"/>
      <c r="G145" s="97"/>
    </row>
    <row r="146" spans="1:7">
      <c r="A146" s="92"/>
      <c r="B146" s="93"/>
      <c r="C146" s="94"/>
      <c r="D146" s="95"/>
      <c r="E146" s="92"/>
      <c r="F146" s="96"/>
      <c r="G146" s="97"/>
    </row>
    <row r="147" spans="1:7">
      <c r="A147" s="92"/>
      <c r="B147" s="93"/>
      <c r="C147" s="94"/>
      <c r="D147" s="95"/>
      <c r="E147" s="92"/>
      <c r="F147" s="96"/>
      <c r="G147" s="97"/>
    </row>
    <row r="148" spans="1:7">
      <c r="A148" s="92"/>
      <c r="B148" s="93"/>
      <c r="C148" s="94"/>
      <c r="D148" s="95"/>
      <c r="E148" s="92"/>
      <c r="F148" s="96"/>
      <c r="G148" s="97"/>
    </row>
    <row r="149" spans="1:7">
      <c r="A149" s="92"/>
      <c r="B149" s="93"/>
      <c r="C149" s="94"/>
      <c r="D149" s="95"/>
      <c r="E149" s="92"/>
      <c r="F149" s="96"/>
      <c r="G149" s="97"/>
    </row>
    <row r="150" spans="1:7">
      <c r="A150" s="92"/>
      <c r="B150" s="93"/>
      <c r="C150" s="94"/>
      <c r="D150" s="95"/>
      <c r="E150" s="92"/>
      <c r="F150" s="96"/>
      <c r="G150" s="97"/>
    </row>
    <row r="151" spans="1:7">
      <c r="A151" s="92"/>
      <c r="B151" s="93"/>
      <c r="C151" s="94"/>
      <c r="D151" s="95"/>
      <c r="E151" s="92"/>
      <c r="F151" s="96"/>
      <c r="G151" s="97"/>
    </row>
    <row r="152" spans="1:7">
      <c r="A152" s="92"/>
      <c r="B152" s="93"/>
      <c r="C152" s="94"/>
      <c r="D152" s="95"/>
      <c r="E152" s="92"/>
      <c r="F152" s="96"/>
      <c r="G152" s="97"/>
    </row>
    <row r="153" spans="1:7">
      <c r="A153" s="92"/>
      <c r="B153" s="93"/>
      <c r="C153" s="94"/>
      <c r="D153" s="95"/>
      <c r="E153" s="92"/>
      <c r="F153" s="96"/>
      <c r="G153" s="97"/>
    </row>
    <row r="154" spans="1:7">
      <c r="A154" s="92"/>
      <c r="B154" s="93"/>
      <c r="C154" s="94"/>
      <c r="D154" s="95"/>
      <c r="E154" s="92"/>
      <c r="F154" s="96"/>
      <c r="G154" s="97"/>
    </row>
    <row r="155" spans="1:7">
      <c r="A155" s="92"/>
      <c r="B155" s="93"/>
      <c r="C155" s="94"/>
      <c r="D155" s="95"/>
      <c r="E155" s="92"/>
      <c r="F155" s="96"/>
      <c r="G155" s="97"/>
    </row>
    <row r="156" spans="1:7">
      <c r="A156" s="92"/>
      <c r="B156" s="93"/>
      <c r="C156" s="94"/>
      <c r="D156" s="95"/>
      <c r="E156" s="92"/>
      <c r="F156" s="96"/>
      <c r="G156" s="97"/>
    </row>
    <row r="157" spans="1:7">
      <c r="A157" s="92"/>
      <c r="B157" s="93"/>
      <c r="C157" s="94"/>
      <c r="D157" s="95"/>
      <c r="E157" s="92"/>
      <c r="F157" s="96"/>
      <c r="G157" s="97"/>
    </row>
    <row r="158" spans="1:7">
      <c r="A158" s="92"/>
      <c r="B158" s="93"/>
      <c r="C158" s="94"/>
      <c r="D158" s="95"/>
      <c r="E158" s="92"/>
      <c r="F158" s="96"/>
      <c r="G158" s="97"/>
    </row>
    <row r="159" spans="1:7">
      <c r="A159" s="92"/>
      <c r="B159" s="93"/>
      <c r="C159" s="94"/>
      <c r="D159" s="95"/>
      <c r="E159" s="92"/>
      <c r="F159" s="96"/>
      <c r="G159" s="97"/>
    </row>
    <row r="160" spans="1:7">
      <c r="A160" s="92"/>
      <c r="B160" s="93"/>
      <c r="C160" s="94"/>
      <c r="D160" s="95"/>
      <c r="E160" s="92"/>
      <c r="F160" s="96"/>
      <c r="G160" s="97"/>
    </row>
    <row r="161" spans="1:7">
      <c r="A161" s="92"/>
      <c r="B161" s="93"/>
      <c r="C161" s="94"/>
      <c r="D161" s="95"/>
      <c r="E161" s="92"/>
      <c r="F161" s="96"/>
      <c r="G161" s="97"/>
    </row>
    <row r="162" spans="1:7">
      <c r="A162" s="92"/>
      <c r="B162" s="93"/>
      <c r="C162" s="94"/>
      <c r="D162" s="95"/>
      <c r="E162" s="92"/>
      <c r="F162" s="96"/>
      <c r="G162" s="97"/>
    </row>
    <row r="163" spans="1:7">
      <c r="A163" s="92"/>
      <c r="B163" s="93"/>
      <c r="C163" s="94"/>
      <c r="D163" s="95"/>
      <c r="E163" s="92"/>
      <c r="F163" s="96"/>
      <c r="G163" s="97"/>
    </row>
    <row r="164" spans="1:7">
      <c r="A164" s="92"/>
      <c r="B164" s="93"/>
      <c r="C164" s="94"/>
      <c r="D164" s="95"/>
      <c r="E164" s="92"/>
      <c r="F164" s="96"/>
      <c r="G164" s="97"/>
    </row>
    <row r="165" spans="1:7">
      <c r="A165" s="92"/>
      <c r="B165" s="93"/>
      <c r="C165" s="94"/>
      <c r="D165" s="95"/>
      <c r="E165" s="92"/>
      <c r="F165" s="96"/>
      <c r="G165" s="97"/>
    </row>
    <row r="166" spans="1:7">
      <c r="A166" s="92"/>
      <c r="B166" s="93"/>
      <c r="C166" s="94"/>
      <c r="D166" s="95"/>
      <c r="E166" s="92"/>
      <c r="F166" s="96"/>
      <c r="G166" s="97"/>
    </row>
    <row r="167" spans="1:7">
      <c r="A167" s="92"/>
      <c r="B167" s="93"/>
      <c r="C167" s="94"/>
      <c r="D167" s="95"/>
      <c r="E167" s="92"/>
      <c r="F167" s="96"/>
      <c r="G167" s="97"/>
    </row>
    <row r="168" spans="1:7">
      <c r="A168" s="92"/>
      <c r="B168" s="93"/>
      <c r="C168" s="94"/>
      <c r="D168" s="95"/>
      <c r="E168" s="92"/>
      <c r="F168" s="96"/>
      <c r="G168" s="97"/>
    </row>
    <row r="169" spans="1:7">
      <c r="A169" s="92"/>
      <c r="B169" s="93"/>
      <c r="C169" s="94"/>
      <c r="D169" s="95"/>
      <c r="E169" s="92"/>
      <c r="F169" s="96"/>
      <c r="G169" s="97"/>
    </row>
    <row r="170" spans="1:7">
      <c r="A170" s="92"/>
      <c r="B170" s="93"/>
      <c r="C170" s="94"/>
      <c r="D170" s="95"/>
      <c r="E170" s="92"/>
      <c r="F170" s="96"/>
      <c r="G170" s="97"/>
    </row>
    <row r="171" spans="1:7">
      <c r="A171" s="92"/>
      <c r="B171" s="93"/>
      <c r="C171" s="94"/>
      <c r="D171" s="95"/>
      <c r="E171" s="92"/>
      <c r="F171" s="96"/>
      <c r="G171" s="97"/>
    </row>
    <row r="172" spans="1:7">
      <c r="A172" s="92"/>
      <c r="B172" s="93"/>
      <c r="C172" s="94"/>
      <c r="D172" s="95"/>
      <c r="E172" s="92"/>
      <c r="F172" s="96"/>
      <c r="G172" s="97"/>
    </row>
    <row r="173" spans="1:7">
      <c r="A173" s="92"/>
      <c r="B173" s="93"/>
      <c r="C173" s="94"/>
      <c r="D173" s="95"/>
      <c r="E173" s="92"/>
      <c r="F173" s="96"/>
      <c r="G173" s="97"/>
    </row>
    <row r="174" spans="1:7">
      <c r="A174" s="92"/>
      <c r="B174" s="93"/>
      <c r="C174" s="94"/>
      <c r="D174" s="95"/>
      <c r="E174" s="92"/>
      <c r="F174" s="96"/>
      <c r="G174" s="97"/>
    </row>
    <row r="175" spans="1:7">
      <c r="A175" s="92"/>
      <c r="B175" s="93"/>
      <c r="C175" s="94"/>
      <c r="D175" s="95"/>
      <c r="E175" s="92"/>
      <c r="F175" s="96"/>
      <c r="G175" s="97"/>
    </row>
    <row r="176" spans="1:7">
      <c r="A176" s="92"/>
      <c r="B176" s="93"/>
      <c r="C176" s="94"/>
      <c r="D176" s="95"/>
      <c r="E176" s="92"/>
      <c r="F176" s="96"/>
      <c r="G176" s="97"/>
    </row>
    <row r="177" spans="1:7">
      <c r="A177" s="92"/>
      <c r="B177" s="93"/>
      <c r="C177" s="94"/>
      <c r="D177" s="95"/>
      <c r="E177" s="92"/>
      <c r="F177" s="96"/>
      <c r="G177" s="97"/>
    </row>
    <row r="178" spans="1:7">
      <c r="A178" s="92"/>
      <c r="B178" s="93"/>
      <c r="C178" s="94"/>
      <c r="D178" s="95"/>
      <c r="E178" s="92"/>
      <c r="F178" s="96"/>
      <c r="G178" s="97"/>
    </row>
    <row r="179" spans="1:7">
      <c r="A179" s="92"/>
      <c r="B179" s="93"/>
      <c r="C179" s="94"/>
      <c r="D179" s="95"/>
      <c r="E179" s="92"/>
      <c r="F179" s="96"/>
      <c r="G179" s="97"/>
    </row>
    <row r="180" spans="1:7">
      <c r="A180" s="92"/>
      <c r="B180" s="93"/>
      <c r="C180" s="94"/>
      <c r="D180" s="95"/>
      <c r="E180" s="92"/>
      <c r="F180" s="96"/>
      <c r="G180" s="97"/>
    </row>
    <row r="181" spans="1:7">
      <c r="A181" s="92"/>
      <c r="B181" s="93"/>
      <c r="C181" s="94"/>
      <c r="D181" s="95"/>
      <c r="E181" s="92"/>
      <c r="F181" s="96"/>
      <c r="G181" s="97"/>
    </row>
    <row r="182" spans="1:7">
      <c r="A182" s="92"/>
      <c r="B182" s="93"/>
      <c r="C182" s="94"/>
      <c r="D182" s="95"/>
      <c r="E182" s="92"/>
      <c r="F182" s="96"/>
      <c r="G182" s="97"/>
    </row>
    <row r="183" spans="1:7">
      <c r="A183" s="92"/>
      <c r="B183" s="93"/>
      <c r="C183" s="94"/>
      <c r="D183" s="95"/>
      <c r="E183" s="92"/>
      <c r="F183" s="96"/>
      <c r="G183" s="97"/>
    </row>
    <row r="184" spans="1:7">
      <c r="A184" s="92"/>
      <c r="B184" s="93"/>
      <c r="C184" s="94"/>
      <c r="D184" s="95"/>
      <c r="E184" s="92"/>
      <c r="F184" s="96"/>
      <c r="G184" s="97"/>
    </row>
    <row r="185" spans="1:7">
      <c r="A185" s="92"/>
      <c r="B185" s="93"/>
      <c r="C185" s="94"/>
      <c r="D185" s="95"/>
      <c r="E185" s="92"/>
      <c r="F185" s="96"/>
      <c r="G185" s="97"/>
    </row>
    <row r="186" spans="1:7">
      <c r="A186" s="92"/>
      <c r="B186" s="93"/>
      <c r="C186" s="94"/>
      <c r="D186" s="95"/>
      <c r="E186" s="92"/>
      <c r="F186" s="96"/>
      <c r="G186" s="97"/>
    </row>
    <row r="187" spans="1:7">
      <c r="A187" s="92"/>
      <c r="B187" s="93"/>
      <c r="C187" s="94"/>
      <c r="D187" s="95"/>
      <c r="E187" s="92"/>
      <c r="F187" s="96"/>
      <c r="G187" s="97"/>
    </row>
    <row r="188" spans="1:7">
      <c r="A188" s="92"/>
      <c r="B188" s="93"/>
      <c r="C188" s="94"/>
      <c r="D188" s="95"/>
      <c r="E188" s="92"/>
      <c r="F188" s="96"/>
      <c r="G188" s="97"/>
    </row>
    <row r="189" spans="1:7">
      <c r="A189" s="92"/>
      <c r="B189" s="93"/>
      <c r="C189" s="94"/>
      <c r="D189" s="95"/>
      <c r="E189" s="92"/>
      <c r="F189" s="96"/>
      <c r="G189" s="97"/>
    </row>
    <row r="190" spans="1:7">
      <c r="A190" s="92"/>
      <c r="B190" s="93"/>
      <c r="C190" s="94"/>
      <c r="D190" s="95"/>
      <c r="E190" s="92"/>
      <c r="F190" s="96"/>
      <c r="G190" s="97"/>
    </row>
    <row r="191" spans="1:7">
      <c r="A191" s="92"/>
      <c r="B191" s="93"/>
      <c r="C191" s="94"/>
      <c r="D191" s="95"/>
      <c r="E191" s="92"/>
      <c r="F191" s="96"/>
      <c r="G191" s="97"/>
    </row>
    <row r="192" spans="1:7">
      <c r="A192" s="92"/>
      <c r="B192" s="93"/>
      <c r="C192" s="94"/>
      <c r="D192" s="95"/>
      <c r="E192" s="92"/>
      <c r="F192" s="96"/>
      <c r="G192" s="97"/>
    </row>
    <row r="193" spans="1:7">
      <c r="A193" s="92"/>
      <c r="B193" s="93"/>
      <c r="C193" s="94"/>
      <c r="D193" s="95"/>
      <c r="E193" s="92"/>
      <c r="F193" s="96"/>
      <c r="G193" s="97"/>
    </row>
    <row r="194" spans="1:7">
      <c r="A194" s="92"/>
      <c r="B194" s="93"/>
      <c r="C194" s="94"/>
      <c r="D194" s="95"/>
      <c r="E194" s="92"/>
      <c r="F194" s="96"/>
      <c r="G194" s="97"/>
    </row>
    <row r="195" spans="1:7">
      <c r="A195" s="92"/>
      <c r="B195" s="93"/>
      <c r="C195" s="94"/>
      <c r="D195" s="95"/>
      <c r="E195" s="92"/>
      <c r="F195" s="96"/>
      <c r="G195" s="97"/>
    </row>
    <row r="196" spans="1:7">
      <c r="A196" s="92"/>
      <c r="B196" s="93"/>
      <c r="C196" s="94"/>
      <c r="D196" s="95"/>
      <c r="E196" s="92"/>
      <c r="F196" s="96"/>
      <c r="G196" s="97"/>
    </row>
    <row r="197" spans="1:7">
      <c r="A197" s="92"/>
      <c r="B197" s="93"/>
      <c r="C197" s="94"/>
      <c r="D197" s="95"/>
      <c r="E197" s="92"/>
      <c r="F197" s="96"/>
      <c r="G197" s="97"/>
    </row>
    <row r="198" spans="1:7">
      <c r="A198" s="92"/>
      <c r="B198" s="93"/>
      <c r="C198" s="94"/>
      <c r="D198" s="95"/>
      <c r="E198" s="92"/>
      <c r="F198" s="96"/>
      <c r="G198" s="97"/>
    </row>
    <row r="199" spans="1:7">
      <c r="A199" s="92"/>
      <c r="B199" s="93"/>
      <c r="C199" s="94"/>
      <c r="D199" s="95"/>
      <c r="E199" s="92"/>
      <c r="F199" s="96"/>
      <c r="G199" s="97"/>
    </row>
    <row r="200" spans="1:7">
      <c r="A200" s="92"/>
      <c r="B200" s="93"/>
      <c r="C200" s="94"/>
      <c r="D200" s="95"/>
      <c r="E200" s="92"/>
      <c r="F200" s="96"/>
      <c r="G200" s="97"/>
    </row>
  </sheetData>
  <mergeCells count="1">
    <mergeCell ref="A1:H1"/>
  </mergeCells>
  <pageMargins left="0.70866141732283472" right="0.27559055118110237" top="0.74803149606299213" bottom="0.74803149606299213" header="0.31496062992125984" footer="0.31496062992125984"/>
  <pageSetup orientation="landscape" horizontalDpi="4294967293" verticalDpi="0" r:id="rId1"/>
  <headerFooter>
    <oddHeader xml:space="preserve">&amp;L
 &amp;C&amp;16Régistre des chèques&amp;18
</oddHeader>
    <oddFooter>&amp;C&amp;P</oddFooter>
  </headerFooter>
</worksheet>
</file>

<file path=xl/worksheets/sheet11.xml><?xml version="1.0" encoding="utf-8"?>
<worksheet xmlns="http://schemas.openxmlformats.org/spreadsheetml/2006/main" xmlns:r="http://schemas.openxmlformats.org/officeDocument/2006/relationships">
  <sheetPr codeName="Feuil17">
    <tabColor rgb="FFC00000"/>
  </sheetPr>
  <dimension ref="A1:T312"/>
  <sheetViews>
    <sheetView workbookViewId="0">
      <pane xSplit="8" ySplit="8" topLeftCell="I9" activePane="bottomRight" state="frozenSplit"/>
      <selection pane="topRight"/>
      <selection pane="bottomLeft"/>
      <selection pane="bottomRight" activeCell="D8" sqref="D8"/>
    </sheetView>
  </sheetViews>
  <sheetFormatPr baseColWidth="10" defaultColWidth="11.42578125" defaultRowHeight="18"/>
  <cols>
    <col min="1" max="1" width="12.85546875" style="98" customWidth="1"/>
    <col min="2" max="2" width="14.28515625" style="99" customWidth="1"/>
    <col min="3" max="3" width="60.85546875" style="100" customWidth="1"/>
    <col min="4" max="4" width="17.28515625" style="101" customWidth="1"/>
    <col min="5" max="5" width="3.5703125" style="98" customWidth="1"/>
    <col min="6" max="6" width="17.42578125" style="102" customWidth="1"/>
    <col min="7" max="7" width="17.7109375" style="103" customWidth="1"/>
    <col min="8" max="8" width="24.5703125" style="1" customWidth="1"/>
    <col min="9" max="9" width="11.42578125" style="2" customWidth="1"/>
    <col min="10" max="10" width="11.42578125" style="3" customWidth="1"/>
    <col min="11" max="16384" width="11.42578125" style="3"/>
  </cols>
  <sheetData>
    <row r="1" spans="1:19" ht="36.75" customHeight="1">
      <c r="A1" s="643" t="s">
        <v>102</v>
      </c>
      <c r="B1" s="644"/>
      <c r="C1" s="644"/>
      <c r="D1" s="644"/>
      <c r="E1" s="644"/>
      <c r="F1" s="644"/>
      <c r="G1" s="644"/>
      <c r="H1" s="645"/>
    </row>
    <row r="2" spans="1:19" s="10" customFormat="1" ht="24.95" customHeight="1">
      <c r="A2" s="128" t="s">
        <v>5</v>
      </c>
      <c r="B2" s="129" t="s">
        <v>1</v>
      </c>
      <c r="C2" s="130" t="s">
        <v>0</v>
      </c>
      <c r="D2" s="131" t="s">
        <v>2</v>
      </c>
      <c r="E2" s="135" t="s">
        <v>84</v>
      </c>
      <c r="F2" s="131" t="s">
        <v>3</v>
      </c>
      <c r="G2" s="132" t="s">
        <v>4</v>
      </c>
      <c r="H2" s="133" t="s">
        <v>7</v>
      </c>
      <c r="I2" s="5" t="s">
        <v>85</v>
      </c>
      <c r="J2" s="6" t="s">
        <v>85</v>
      </c>
      <c r="K2" s="7"/>
      <c r="L2" s="8"/>
      <c r="M2" s="9"/>
    </row>
    <row r="3" spans="1:19" s="23" customFormat="1" ht="17.25" hidden="1" customHeight="1">
      <c r="A3" s="11"/>
      <c r="B3" s="12"/>
      <c r="C3" s="13"/>
      <c r="D3" s="15"/>
      <c r="E3" s="14"/>
      <c r="F3" s="15" t="s">
        <v>85</v>
      </c>
      <c r="G3" s="16"/>
      <c r="H3" s="17"/>
      <c r="I3" s="19"/>
      <c r="J3" s="6"/>
      <c r="K3" s="19"/>
      <c r="L3" s="20"/>
      <c r="M3" s="19"/>
      <c r="N3" s="21"/>
      <c r="O3" s="22"/>
      <c r="P3" s="22"/>
      <c r="Q3" s="22"/>
      <c r="R3" s="22"/>
      <c r="S3" s="22"/>
    </row>
    <row r="4" spans="1:19" s="32" customFormat="1" ht="18" customHeight="1">
      <c r="A4" s="168"/>
      <c r="B4" s="169" t="s">
        <v>85</v>
      </c>
      <c r="C4" s="170" t="s">
        <v>6</v>
      </c>
      <c r="D4" s="171">
        <v>0</v>
      </c>
      <c r="E4" s="172" t="s">
        <v>85</v>
      </c>
      <c r="F4" s="173">
        <v>0</v>
      </c>
      <c r="G4" s="154">
        <f>IF(AND(ISBLANK(D4),ISBLANK(F4)),"",G3-D4+F4)</f>
        <v>0</v>
      </c>
      <c r="H4" s="134">
        <f>SUM(D9:D35)</f>
        <v>700</v>
      </c>
      <c r="I4" s="19"/>
      <c r="J4" s="19"/>
      <c r="K4" s="19"/>
      <c r="L4" s="30"/>
      <c r="M4" s="31"/>
    </row>
    <row r="5" spans="1:19" s="32" customFormat="1" ht="18" customHeight="1">
      <c r="A5" s="174"/>
      <c r="B5" s="175"/>
      <c r="C5" s="176" t="s">
        <v>25</v>
      </c>
      <c r="D5" s="209">
        <v>0</v>
      </c>
      <c r="E5" s="178"/>
      <c r="F5" s="179">
        <v>0</v>
      </c>
      <c r="G5" s="154">
        <f>IF(AND(ISBLANK(D5),ISBLANK(F5)),"",G4-D5+F5)</f>
        <v>0</v>
      </c>
      <c r="H5" s="54" t="s">
        <v>9</v>
      </c>
      <c r="I5" s="19"/>
      <c r="J5" s="19"/>
      <c r="K5" s="19"/>
      <c r="L5" s="30"/>
      <c r="M5" s="31"/>
    </row>
    <row r="6" spans="1:19" s="32" customFormat="1" ht="18" customHeight="1">
      <c r="A6" s="33"/>
      <c r="B6" s="34" t="s">
        <v>85</v>
      </c>
      <c r="C6" s="35" t="s">
        <v>22</v>
      </c>
      <c r="D6" s="234">
        <f>SUMIF(ÉPARGNE!$E:$E,"S",ÉPARGNE!F:F)</f>
        <v>0</v>
      </c>
      <c r="E6" s="33" t="s">
        <v>83</v>
      </c>
      <c r="F6" s="234">
        <f>SUMIF(ÉPARGNE!$E:$E,"S",ÉPARGNE!D:D)</f>
        <v>800</v>
      </c>
      <c r="G6" s="29">
        <f>IF(AND(ISBLANK(D6),ISBLANK(F6)),"",G4-D6+F6)</f>
        <v>800</v>
      </c>
      <c r="H6" s="55">
        <f>1486-H4</f>
        <v>786</v>
      </c>
      <c r="I6" s="19"/>
      <c r="J6" s="37"/>
      <c r="K6" s="37"/>
      <c r="L6" s="30"/>
    </row>
    <row r="7" spans="1:19" s="32" customFormat="1">
      <c r="A7" s="38"/>
      <c r="B7" s="39"/>
      <c r="C7" s="40" t="s">
        <v>24</v>
      </c>
      <c r="D7" s="235">
        <f>SUMIF(CELI!$E:$E,"S",CELI!F:F)</f>
        <v>0</v>
      </c>
      <c r="E7" s="38" t="s">
        <v>83</v>
      </c>
      <c r="F7" s="235">
        <f>SUMIF(CELI!$E:$E,"S",CELI!D:D)</f>
        <v>0</v>
      </c>
      <c r="G7" s="29">
        <f t="shared" ref="G7:G35" si="0">IF(AND(ISBLANK(D7),ISBLANK(F7)),"",G6-D7+F7)</f>
        <v>800</v>
      </c>
      <c r="H7" s="57" t="s">
        <v>8</v>
      </c>
      <c r="I7" s="19"/>
      <c r="J7" s="37"/>
      <c r="K7" s="37"/>
      <c r="L7" s="30"/>
    </row>
    <row r="8" spans="1:19" s="32" customFormat="1">
      <c r="A8" s="42"/>
      <c r="B8" s="43"/>
      <c r="C8" s="44" t="s">
        <v>21</v>
      </c>
      <c r="D8" s="46">
        <f>SUMIF(CHÈQUE!$I:$I,"S",CHÈQUE!J:J)</f>
        <v>260</v>
      </c>
      <c r="E8" s="45" t="s">
        <v>49</v>
      </c>
      <c r="F8" s="46">
        <f>SUMIF(CHÈQUE!$I:$I,"S",CHÈQUE!H:EL)</f>
        <v>137.85</v>
      </c>
      <c r="G8" s="29">
        <f t="shared" si="0"/>
        <v>677.85</v>
      </c>
      <c r="H8" s="58">
        <f>SUMPRODUCT((($E4:$E139="X")+($E4:$E139="C")+($E4:$E139="S")+($E4:$E139="CE")+($E4:$E139="E"))*(($F4:$F139)-($D4:$D139)))</f>
        <v>-22.149999999999977</v>
      </c>
      <c r="I8" s="18"/>
      <c r="J8" s="19"/>
      <c r="K8" s="37"/>
      <c r="L8" s="37"/>
      <c r="M8" s="30"/>
    </row>
    <row r="9" spans="1:19" s="32" customFormat="1">
      <c r="A9" s="47"/>
      <c r="B9" s="48" t="s">
        <v>85</v>
      </c>
      <c r="C9" s="49" t="s">
        <v>85</v>
      </c>
      <c r="D9" s="50">
        <v>0</v>
      </c>
      <c r="E9" s="47" t="s">
        <v>85</v>
      </c>
      <c r="F9" s="51">
        <v>0</v>
      </c>
      <c r="G9" s="29">
        <f t="shared" si="0"/>
        <v>677.85</v>
      </c>
      <c r="H9" s="6" t="s">
        <v>85</v>
      </c>
      <c r="I9" s="18"/>
      <c r="J9" s="19"/>
      <c r="K9" s="37"/>
      <c r="L9" s="37"/>
      <c r="M9" s="30"/>
    </row>
    <row r="10" spans="1:19" s="32" customFormat="1">
      <c r="A10" s="180"/>
      <c r="B10" s="184" t="s">
        <v>85</v>
      </c>
      <c r="C10" s="181" t="s">
        <v>85</v>
      </c>
      <c r="D10" s="182">
        <v>0</v>
      </c>
      <c r="E10" s="180" t="s">
        <v>85</v>
      </c>
      <c r="F10" s="183">
        <v>0</v>
      </c>
      <c r="G10" s="29">
        <f t="shared" si="0"/>
        <v>677.85</v>
      </c>
      <c r="H10" s="153" t="s">
        <v>85</v>
      </c>
      <c r="I10" s="18"/>
      <c r="J10" s="19"/>
      <c r="K10" s="37"/>
      <c r="L10" s="37"/>
      <c r="M10" s="30"/>
    </row>
    <row r="11" spans="1:19" s="32" customFormat="1">
      <c r="A11" s="180"/>
      <c r="B11" s="184" t="s">
        <v>85</v>
      </c>
      <c r="C11" s="181" t="s">
        <v>85</v>
      </c>
      <c r="D11" s="182">
        <v>0</v>
      </c>
      <c r="E11" s="180" t="s">
        <v>85</v>
      </c>
      <c r="F11" s="183">
        <v>0</v>
      </c>
      <c r="G11" s="29">
        <f t="shared" si="0"/>
        <v>677.85</v>
      </c>
      <c r="H11" s="153"/>
      <c r="I11" s="18"/>
      <c r="J11" s="19"/>
      <c r="K11" s="37"/>
      <c r="L11" s="37"/>
      <c r="M11" s="30"/>
    </row>
    <row r="12" spans="1:19" s="32" customFormat="1">
      <c r="A12" s="180"/>
      <c r="B12" s="184" t="s">
        <v>85</v>
      </c>
      <c r="C12" s="181" t="s">
        <v>85</v>
      </c>
      <c r="D12" s="182">
        <v>0</v>
      </c>
      <c r="E12" s="180" t="s">
        <v>85</v>
      </c>
      <c r="F12" s="183">
        <v>0</v>
      </c>
      <c r="G12" s="29">
        <f t="shared" si="0"/>
        <v>677.85</v>
      </c>
      <c r="H12" s="153" t="s">
        <v>85</v>
      </c>
      <c r="I12" s="18"/>
      <c r="J12" s="19"/>
      <c r="K12" s="37"/>
      <c r="L12" s="37"/>
      <c r="M12" s="30"/>
    </row>
    <row r="13" spans="1:19" s="32" customFormat="1">
      <c r="A13" s="180"/>
      <c r="B13" s="184" t="s">
        <v>85</v>
      </c>
      <c r="C13" s="181" t="s">
        <v>85</v>
      </c>
      <c r="D13" s="182">
        <v>0</v>
      </c>
      <c r="E13" s="180" t="s">
        <v>85</v>
      </c>
      <c r="F13" s="183">
        <v>0</v>
      </c>
      <c r="G13" s="29">
        <f t="shared" si="0"/>
        <v>677.85</v>
      </c>
      <c r="H13" s="163" t="s">
        <v>85</v>
      </c>
      <c r="I13" s="18"/>
      <c r="J13" s="19"/>
      <c r="K13" s="37"/>
      <c r="L13" s="37"/>
      <c r="M13" s="30"/>
    </row>
    <row r="14" spans="1:19" s="32" customFormat="1">
      <c r="A14" s="180"/>
      <c r="B14" s="184" t="s">
        <v>85</v>
      </c>
      <c r="C14" s="181" t="s">
        <v>85</v>
      </c>
      <c r="D14" s="182">
        <v>0</v>
      </c>
      <c r="E14" s="180" t="s">
        <v>85</v>
      </c>
      <c r="F14" s="183">
        <v>0</v>
      </c>
      <c r="G14" s="29">
        <f t="shared" si="0"/>
        <v>677.85</v>
      </c>
      <c r="H14" s="163" t="s">
        <v>85</v>
      </c>
      <c r="I14" s="18"/>
      <c r="J14" s="19"/>
      <c r="K14" s="37"/>
      <c r="L14" s="37"/>
      <c r="M14" s="30"/>
    </row>
    <row r="15" spans="1:19" s="32" customFormat="1">
      <c r="A15" s="180"/>
      <c r="B15" s="184" t="s">
        <v>85</v>
      </c>
      <c r="C15" s="181" t="s">
        <v>85</v>
      </c>
      <c r="D15" s="182">
        <v>0</v>
      </c>
      <c r="E15" s="180" t="s">
        <v>86</v>
      </c>
      <c r="F15" s="183">
        <v>0</v>
      </c>
      <c r="G15" s="29">
        <f t="shared" si="0"/>
        <v>677.85</v>
      </c>
      <c r="H15" s="164" t="s">
        <v>85</v>
      </c>
      <c r="I15" s="18"/>
      <c r="J15" s="19"/>
      <c r="K15" s="37"/>
      <c r="L15" s="37"/>
      <c r="M15" s="30"/>
    </row>
    <row r="16" spans="1:19" s="32" customFormat="1">
      <c r="A16" s="180"/>
      <c r="B16" s="184" t="s">
        <v>85</v>
      </c>
      <c r="C16" s="181" t="s">
        <v>85</v>
      </c>
      <c r="D16" s="182">
        <v>0</v>
      </c>
      <c r="E16" s="180" t="s">
        <v>85</v>
      </c>
      <c r="F16" s="183">
        <v>0</v>
      </c>
      <c r="G16" s="29">
        <f t="shared" si="0"/>
        <v>677.85</v>
      </c>
      <c r="H16" s="163" t="s">
        <v>85</v>
      </c>
      <c r="I16" s="18"/>
      <c r="J16" s="19"/>
      <c r="K16" s="37"/>
      <c r="L16" s="37"/>
      <c r="M16" s="30"/>
    </row>
    <row r="17" spans="1:13" s="32" customFormat="1">
      <c r="A17" s="180"/>
      <c r="B17" s="184" t="s">
        <v>85</v>
      </c>
      <c r="C17" s="181" t="s">
        <v>85</v>
      </c>
      <c r="D17" s="182">
        <v>0</v>
      </c>
      <c r="E17" s="180" t="s">
        <v>86</v>
      </c>
      <c r="F17" s="183">
        <v>0</v>
      </c>
      <c r="G17" s="29">
        <f t="shared" si="0"/>
        <v>677.85</v>
      </c>
      <c r="H17" s="164" t="s">
        <v>85</v>
      </c>
      <c r="I17" s="18"/>
      <c r="J17" s="19"/>
      <c r="K17" s="37"/>
      <c r="L17" s="37"/>
      <c r="M17" s="30"/>
    </row>
    <row r="18" spans="1:13" s="32" customFormat="1">
      <c r="A18" s="180"/>
      <c r="B18" s="184" t="s">
        <v>85</v>
      </c>
      <c r="C18" s="181" t="s">
        <v>85</v>
      </c>
      <c r="D18" s="185">
        <v>0</v>
      </c>
      <c r="E18" s="180" t="s">
        <v>85</v>
      </c>
      <c r="F18" s="183">
        <v>0</v>
      </c>
      <c r="G18" s="29">
        <f t="shared" si="0"/>
        <v>677.85</v>
      </c>
      <c r="H18" s="164"/>
      <c r="I18" s="18"/>
      <c r="J18" s="19"/>
      <c r="K18" s="37"/>
      <c r="L18" s="37"/>
      <c r="M18" s="30"/>
    </row>
    <row r="19" spans="1:13" s="32" customFormat="1">
      <c r="A19" s="180"/>
      <c r="B19" s="184" t="s">
        <v>85</v>
      </c>
      <c r="C19" s="181" t="s">
        <v>85</v>
      </c>
      <c r="D19" s="182">
        <v>0</v>
      </c>
      <c r="E19" s="180" t="s">
        <v>85</v>
      </c>
      <c r="F19" s="183">
        <v>0</v>
      </c>
      <c r="G19" s="29">
        <f t="shared" si="0"/>
        <v>677.85</v>
      </c>
      <c r="H19" s="163" t="s">
        <v>85</v>
      </c>
      <c r="I19" s="18"/>
      <c r="J19" s="19"/>
      <c r="K19" s="37"/>
      <c r="L19" s="37"/>
      <c r="M19" s="30"/>
    </row>
    <row r="20" spans="1:13" s="32" customFormat="1">
      <c r="A20" s="180"/>
      <c r="B20" s="184" t="s">
        <v>85</v>
      </c>
      <c r="C20" s="181" t="s">
        <v>85</v>
      </c>
      <c r="D20" s="182">
        <v>0</v>
      </c>
      <c r="E20" s="180" t="s">
        <v>85</v>
      </c>
      <c r="F20" s="183">
        <v>0</v>
      </c>
      <c r="G20" s="29">
        <f t="shared" si="0"/>
        <v>677.85</v>
      </c>
      <c r="H20" s="163"/>
      <c r="I20" s="18"/>
      <c r="J20" s="19"/>
      <c r="K20" s="37"/>
      <c r="L20" s="37"/>
      <c r="M20" s="30"/>
    </row>
    <row r="21" spans="1:13" s="32" customFormat="1">
      <c r="A21" s="180"/>
      <c r="B21" s="184" t="s">
        <v>85</v>
      </c>
      <c r="C21" s="181" t="s">
        <v>85</v>
      </c>
      <c r="D21" s="185">
        <v>0</v>
      </c>
      <c r="E21" s="180" t="s">
        <v>85</v>
      </c>
      <c r="F21" s="183">
        <v>0</v>
      </c>
      <c r="G21" s="29">
        <f t="shared" si="0"/>
        <v>677.85</v>
      </c>
      <c r="H21" s="163"/>
      <c r="I21" s="18"/>
      <c r="J21" s="19"/>
      <c r="K21" s="37"/>
      <c r="L21" s="37"/>
      <c r="M21" s="30"/>
    </row>
    <row r="22" spans="1:13" s="32" customFormat="1">
      <c r="A22" s="180"/>
      <c r="B22" s="184" t="s">
        <v>85</v>
      </c>
      <c r="C22" s="181" t="s">
        <v>85</v>
      </c>
      <c r="D22" s="185">
        <v>0</v>
      </c>
      <c r="E22" s="180" t="s">
        <v>85</v>
      </c>
      <c r="F22" s="183">
        <v>0</v>
      </c>
      <c r="G22" s="29">
        <f t="shared" si="0"/>
        <v>677.85</v>
      </c>
      <c r="H22" s="163"/>
      <c r="I22" s="18"/>
      <c r="J22" s="19"/>
      <c r="K22" s="37"/>
      <c r="L22" s="37"/>
      <c r="M22" s="30"/>
    </row>
    <row r="23" spans="1:13" s="32" customFormat="1">
      <c r="A23" s="180"/>
      <c r="B23" s="184" t="s">
        <v>85</v>
      </c>
      <c r="C23" s="181" t="s">
        <v>85</v>
      </c>
      <c r="D23" s="185">
        <v>0</v>
      </c>
      <c r="E23" s="180" t="s">
        <v>85</v>
      </c>
      <c r="F23" s="183">
        <v>0</v>
      </c>
      <c r="G23" s="29">
        <f t="shared" si="0"/>
        <v>677.85</v>
      </c>
      <c r="H23" s="163"/>
      <c r="I23" s="18"/>
      <c r="J23" s="19"/>
      <c r="K23" s="37"/>
      <c r="L23" s="37"/>
      <c r="M23" s="30"/>
    </row>
    <row r="24" spans="1:13" s="32" customFormat="1">
      <c r="A24" s="180"/>
      <c r="B24" s="184" t="s">
        <v>85</v>
      </c>
      <c r="C24" s="181" t="s">
        <v>85</v>
      </c>
      <c r="D24" s="185">
        <v>0</v>
      </c>
      <c r="E24" s="180" t="s">
        <v>85</v>
      </c>
      <c r="F24" s="183">
        <v>0</v>
      </c>
      <c r="G24" s="29">
        <f t="shared" si="0"/>
        <v>677.85</v>
      </c>
      <c r="H24" s="163"/>
      <c r="I24" s="18"/>
      <c r="J24" s="19"/>
      <c r="K24" s="37"/>
      <c r="L24" s="37"/>
      <c r="M24" s="30"/>
    </row>
    <row r="25" spans="1:13" s="32" customFormat="1">
      <c r="A25" s="180"/>
      <c r="B25" s="184" t="s">
        <v>85</v>
      </c>
      <c r="C25" s="181" t="s">
        <v>85</v>
      </c>
      <c r="D25" s="185">
        <v>0</v>
      </c>
      <c r="E25" s="180" t="s">
        <v>85</v>
      </c>
      <c r="F25" s="183">
        <v>0</v>
      </c>
      <c r="G25" s="29">
        <f t="shared" si="0"/>
        <v>677.85</v>
      </c>
      <c r="H25" s="163"/>
      <c r="I25" s="18"/>
      <c r="J25" s="19"/>
      <c r="K25" s="37"/>
      <c r="L25" s="37"/>
      <c r="M25" s="30"/>
    </row>
    <row r="26" spans="1:13" s="32" customFormat="1">
      <c r="A26" s="180"/>
      <c r="B26" s="184" t="s">
        <v>85</v>
      </c>
      <c r="C26" s="181" t="s">
        <v>85</v>
      </c>
      <c r="D26" s="185">
        <v>0</v>
      </c>
      <c r="E26" s="180" t="s">
        <v>85</v>
      </c>
      <c r="F26" s="183">
        <v>0</v>
      </c>
      <c r="G26" s="29">
        <f t="shared" si="0"/>
        <v>677.85</v>
      </c>
      <c r="H26" s="163"/>
      <c r="I26" s="18"/>
      <c r="J26" s="19"/>
      <c r="K26" s="37"/>
      <c r="L26" s="37"/>
      <c r="M26" s="30"/>
    </row>
    <row r="27" spans="1:13" s="32" customFormat="1">
      <c r="A27" s="180"/>
      <c r="B27" s="184" t="s">
        <v>85</v>
      </c>
      <c r="C27" s="181" t="s">
        <v>85</v>
      </c>
      <c r="D27" s="185">
        <v>0</v>
      </c>
      <c r="E27" s="180" t="s">
        <v>85</v>
      </c>
      <c r="F27" s="183">
        <v>0</v>
      </c>
      <c r="G27" s="29">
        <f t="shared" si="0"/>
        <v>677.85</v>
      </c>
      <c r="H27" s="163"/>
      <c r="I27" s="18"/>
      <c r="J27" s="19"/>
      <c r="K27" s="37"/>
      <c r="L27" s="37"/>
      <c r="M27" s="30"/>
    </row>
    <row r="28" spans="1:13" s="32" customFormat="1">
      <c r="A28" s="180"/>
      <c r="B28" s="184" t="s">
        <v>85</v>
      </c>
      <c r="C28" s="181" t="s">
        <v>85</v>
      </c>
      <c r="D28" s="185">
        <v>0</v>
      </c>
      <c r="E28" s="180" t="s">
        <v>85</v>
      </c>
      <c r="F28" s="183">
        <v>0</v>
      </c>
      <c r="G28" s="29">
        <f t="shared" si="0"/>
        <v>677.85</v>
      </c>
      <c r="H28" s="153"/>
      <c r="I28" s="18"/>
      <c r="J28" s="19"/>
      <c r="K28" s="37"/>
      <c r="L28" s="37"/>
      <c r="M28" s="30"/>
    </row>
    <row r="29" spans="1:13" s="32" customFormat="1">
      <c r="A29" s="180"/>
      <c r="B29" s="184" t="s">
        <v>85</v>
      </c>
      <c r="C29" s="181" t="s">
        <v>85</v>
      </c>
      <c r="D29" s="185">
        <v>0</v>
      </c>
      <c r="E29" s="180" t="s">
        <v>85</v>
      </c>
      <c r="F29" s="183">
        <v>0</v>
      </c>
      <c r="G29" s="29">
        <f t="shared" si="0"/>
        <v>677.85</v>
      </c>
      <c r="H29" s="163"/>
      <c r="I29" s="18"/>
      <c r="J29" s="19"/>
      <c r="K29" s="37"/>
      <c r="L29" s="37"/>
      <c r="M29" s="30"/>
    </row>
    <row r="30" spans="1:13" s="32" customFormat="1">
      <c r="A30" s="180"/>
      <c r="B30" s="184" t="s">
        <v>85</v>
      </c>
      <c r="C30" s="181" t="s">
        <v>85</v>
      </c>
      <c r="D30" s="185">
        <v>0</v>
      </c>
      <c r="E30" s="180" t="s">
        <v>85</v>
      </c>
      <c r="F30" s="183">
        <v>0</v>
      </c>
      <c r="G30" s="29">
        <f t="shared" si="0"/>
        <v>677.85</v>
      </c>
      <c r="H30" s="163"/>
      <c r="I30" s="18"/>
      <c r="J30" s="18" t="s">
        <v>85</v>
      </c>
      <c r="K30" s="6" t="s">
        <v>85</v>
      </c>
      <c r="L30" s="18" t="s">
        <v>85</v>
      </c>
      <c r="M30" s="30"/>
    </row>
    <row r="31" spans="1:13" s="32" customFormat="1">
      <c r="A31" s="180"/>
      <c r="B31" s="184" t="s">
        <v>85</v>
      </c>
      <c r="C31" s="181" t="s">
        <v>85</v>
      </c>
      <c r="D31" s="185">
        <v>0</v>
      </c>
      <c r="E31" s="180" t="s">
        <v>85</v>
      </c>
      <c r="F31" s="183">
        <v>0</v>
      </c>
      <c r="G31" s="29">
        <f t="shared" si="0"/>
        <v>677.85</v>
      </c>
      <c r="H31" s="163"/>
      <c r="I31" s="18"/>
      <c r="J31" s="18"/>
      <c r="K31" s="18"/>
      <c r="L31" s="18"/>
      <c r="M31" s="30"/>
    </row>
    <row r="32" spans="1:13" s="32" customFormat="1">
      <c r="A32" s="180"/>
      <c r="B32" s="184" t="s">
        <v>85</v>
      </c>
      <c r="C32" s="181" t="s">
        <v>85</v>
      </c>
      <c r="D32" s="185">
        <v>0</v>
      </c>
      <c r="E32" s="180" t="s">
        <v>85</v>
      </c>
      <c r="F32" s="183">
        <v>0</v>
      </c>
      <c r="G32" s="29">
        <f t="shared" si="0"/>
        <v>677.85</v>
      </c>
      <c r="H32" s="163"/>
      <c r="I32" s="18"/>
      <c r="J32" s="56"/>
      <c r="K32" s="18"/>
      <c r="L32" s="18"/>
      <c r="M32" s="30"/>
    </row>
    <row r="33" spans="1:14" s="32" customFormat="1">
      <c r="A33" s="180"/>
      <c r="B33" s="184" t="s">
        <v>85</v>
      </c>
      <c r="C33" s="181" t="s">
        <v>85</v>
      </c>
      <c r="D33" s="185">
        <v>0</v>
      </c>
      <c r="E33" s="180" t="s">
        <v>85</v>
      </c>
      <c r="F33" s="183">
        <v>0</v>
      </c>
      <c r="G33" s="29">
        <f t="shared" si="0"/>
        <v>677.85</v>
      </c>
      <c r="H33" s="153"/>
      <c r="I33" s="56"/>
      <c r="J33" s="56" t="s">
        <v>85</v>
      </c>
      <c r="K33" s="56" t="s">
        <v>85</v>
      </c>
      <c r="L33" s="37"/>
      <c r="M33" s="30"/>
    </row>
    <row r="34" spans="1:14" s="32" customFormat="1">
      <c r="A34" s="180"/>
      <c r="B34" s="184" t="s">
        <v>85</v>
      </c>
      <c r="C34" s="181" t="s">
        <v>85</v>
      </c>
      <c r="D34" s="185">
        <v>0</v>
      </c>
      <c r="E34" s="180" t="s">
        <v>85</v>
      </c>
      <c r="F34" s="183">
        <v>0</v>
      </c>
      <c r="G34" s="29">
        <f t="shared" si="0"/>
        <v>677.85</v>
      </c>
      <c r="H34" s="153"/>
      <c r="I34" s="56"/>
      <c r="J34" s="37"/>
      <c r="K34" s="37"/>
      <c r="L34" s="37"/>
      <c r="M34" s="30"/>
    </row>
    <row r="35" spans="1:14" s="32" customFormat="1">
      <c r="A35" s="178"/>
      <c r="B35" s="186">
        <v>41822</v>
      </c>
      <c r="C35" s="187" t="s">
        <v>114</v>
      </c>
      <c r="D35" s="188">
        <v>700</v>
      </c>
      <c r="E35" s="178" t="s">
        <v>115</v>
      </c>
      <c r="F35" s="189">
        <v>0</v>
      </c>
      <c r="G35" s="29">
        <f t="shared" si="0"/>
        <v>-22.149999999999977</v>
      </c>
      <c r="H35" s="153"/>
      <c r="I35" s="56"/>
      <c r="J35" s="37"/>
      <c r="K35" s="37"/>
      <c r="L35" s="37"/>
      <c r="M35" s="30"/>
    </row>
    <row r="36" spans="1:14" s="32" customFormat="1">
      <c r="A36" s="190" t="s">
        <v>85</v>
      </c>
      <c r="B36" s="191" t="s">
        <v>85</v>
      </c>
      <c r="C36" s="210" t="s">
        <v>85</v>
      </c>
      <c r="D36" s="193">
        <v>0</v>
      </c>
      <c r="E36" s="190" t="s">
        <v>85</v>
      </c>
      <c r="F36" s="194">
        <v>0</v>
      </c>
      <c r="G36" s="69">
        <f t="shared" ref="G36:G99" si="1">IF(AND(ISBLANK(E36),ISBLANK(F36)),"",G35-D36+F36)</f>
        <v>-22.149999999999977</v>
      </c>
      <c r="H36" s="153"/>
      <c r="I36" s="56"/>
      <c r="J36" s="37"/>
      <c r="K36" s="37"/>
      <c r="L36" s="37"/>
      <c r="M36" s="70"/>
    </row>
    <row r="37" spans="1:14" s="32" customFormat="1">
      <c r="A37" s="178" t="s">
        <v>85</v>
      </c>
      <c r="B37" s="186" t="s">
        <v>85</v>
      </c>
      <c r="C37" s="187" t="s">
        <v>85</v>
      </c>
      <c r="D37" s="195">
        <v>0</v>
      </c>
      <c r="E37" s="178" t="s">
        <v>85</v>
      </c>
      <c r="F37" s="196">
        <v>0</v>
      </c>
      <c r="G37" s="69">
        <f t="shared" si="1"/>
        <v>-22.149999999999977</v>
      </c>
      <c r="H37" s="153" t="s">
        <v>85</v>
      </c>
      <c r="I37" s="56"/>
      <c r="J37" s="37"/>
      <c r="K37" s="37"/>
      <c r="L37" s="37"/>
      <c r="M37" s="37"/>
      <c r="N37" s="30"/>
    </row>
    <row r="38" spans="1:14" s="32" customFormat="1">
      <c r="A38" s="190"/>
      <c r="B38" s="191" t="s">
        <v>85</v>
      </c>
      <c r="C38" s="192" t="s">
        <v>85</v>
      </c>
      <c r="D38" s="197">
        <v>0</v>
      </c>
      <c r="E38" s="190" t="s">
        <v>85</v>
      </c>
      <c r="F38" s="194">
        <v>0</v>
      </c>
      <c r="G38" s="69">
        <f t="shared" si="1"/>
        <v>-22.149999999999977</v>
      </c>
      <c r="H38" s="18" t="s">
        <v>85</v>
      </c>
      <c r="I38" s="56"/>
      <c r="J38" s="37"/>
      <c r="K38" s="37"/>
      <c r="L38" s="37"/>
      <c r="M38" s="37"/>
      <c r="N38" s="30"/>
    </row>
    <row r="39" spans="1:14" s="32" customFormat="1">
      <c r="A39" s="178"/>
      <c r="B39" s="186" t="s">
        <v>85</v>
      </c>
      <c r="C39" s="187" t="s">
        <v>85</v>
      </c>
      <c r="D39" s="195">
        <v>0</v>
      </c>
      <c r="E39" s="178" t="s">
        <v>85</v>
      </c>
      <c r="F39" s="189">
        <v>0</v>
      </c>
      <c r="G39" s="69">
        <f t="shared" si="1"/>
        <v>-22.149999999999977</v>
      </c>
      <c r="H39" s="153"/>
      <c r="I39" s="56"/>
      <c r="J39" s="37"/>
      <c r="K39" s="37"/>
      <c r="L39" s="37"/>
      <c r="M39" s="37"/>
      <c r="N39" s="30"/>
    </row>
    <row r="40" spans="1:14" s="32" customFormat="1">
      <c r="A40" s="190"/>
      <c r="B40" s="191" t="s">
        <v>85</v>
      </c>
      <c r="C40" s="192" t="s">
        <v>85</v>
      </c>
      <c r="D40" s="197">
        <v>0</v>
      </c>
      <c r="E40" s="190" t="s">
        <v>85</v>
      </c>
      <c r="F40" s="194">
        <v>0</v>
      </c>
      <c r="G40" s="69">
        <f t="shared" si="1"/>
        <v>-22.149999999999977</v>
      </c>
      <c r="H40" s="153"/>
      <c r="I40" s="56"/>
      <c r="J40" s="37"/>
      <c r="K40" s="37"/>
      <c r="L40" s="37"/>
      <c r="M40" s="37"/>
      <c r="N40" s="30"/>
    </row>
    <row r="41" spans="1:14" s="32" customFormat="1">
      <c r="A41" s="178"/>
      <c r="B41" s="198" t="s">
        <v>85</v>
      </c>
      <c r="C41" s="176" t="s">
        <v>85</v>
      </c>
      <c r="D41" s="195">
        <v>0</v>
      </c>
      <c r="E41" s="178" t="s">
        <v>85</v>
      </c>
      <c r="F41" s="189">
        <v>0</v>
      </c>
      <c r="G41" s="69">
        <f t="shared" si="1"/>
        <v>-22.149999999999977</v>
      </c>
      <c r="H41" s="153"/>
      <c r="I41" s="56"/>
      <c r="J41" s="37"/>
      <c r="K41" s="37"/>
      <c r="L41" s="37"/>
      <c r="M41" s="37"/>
      <c r="N41" s="30"/>
    </row>
    <row r="42" spans="1:14" s="32" customFormat="1">
      <c r="A42" s="190"/>
      <c r="B42" s="199" t="s">
        <v>85</v>
      </c>
      <c r="C42" s="192" t="s">
        <v>85</v>
      </c>
      <c r="D42" s="197">
        <v>0</v>
      </c>
      <c r="E42" s="190" t="s">
        <v>85</v>
      </c>
      <c r="F42" s="194">
        <v>0</v>
      </c>
      <c r="G42" s="69">
        <f t="shared" si="1"/>
        <v>-22.149999999999977</v>
      </c>
      <c r="H42" s="153"/>
      <c r="I42" s="56"/>
      <c r="J42" s="37"/>
      <c r="K42" s="37"/>
      <c r="L42" s="37"/>
      <c r="M42" s="37"/>
      <c r="N42" s="30"/>
    </row>
    <row r="43" spans="1:14" s="32" customFormat="1">
      <c r="A43" s="178"/>
      <c r="B43" s="198" t="s">
        <v>85</v>
      </c>
      <c r="C43" s="200" t="s">
        <v>85</v>
      </c>
      <c r="D43" s="195">
        <v>0</v>
      </c>
      <c r="E43" s="178" t="s">
        <v>85</v>
      </c>
      <c r="F43" s="189">
        <v>0</v>
      </c>
      <c r="G43" s="69">
        <f t="shared" si="1"/>
        <v>-22.149999999999977</v>
      </c>
      <c r="H43" s="153"/>
      <c r="I43" s="56"/>
      <c r="J43" s="37"/>
      <c r="K43" s="37"/>
      <c r="L43" s="37"/>
      <c r="M43" s="37"/>
      <c r="N43" s="30"/>
    </row>
    <row r="44" spans="1:14" s="32" customFormat="1">
      <c r="A44" s="190"/>
      <c r="B44" s="199" t="s">
        <v>85</v>
      </c>
      <c r="C44" s="192" t="s">
        <v>85</v>
      </c>
      <c r="D44" s="197">
        <v>0</v>
      </c>
      <c r="E44" s="190" t="s">
        <v>85</v>
      </c>
      <c r="F44" s="194">
        <v>0</v>
      </c>
      <c r="G44" s="69">
        <f t="shared" si="1"/>
        <v>-22.149999999999977</v>
      </c>
      <c r="H44" s="153"/>
      <c r="I44" s="56"/>
      <c r="J44" s="37"/>
      <c r="K44" s="37"/>
      <c r="L44" s="37"/>
      <c r="M44" s="37"/>
      <c r="N44" s="30"/>
    </row>
    <row r="45" spans="1:14" s="32" customFormat="1">
      <c r="A45" s="178"/>
      <c r="B45" s="198" t="s">
        <v>85</v>
      </c>
      <c r="C45" s="187" t="s">
        <v>85</v>
      </c>
      <c r="D45" s="195">
        <v>0</v>
      </c>
      <c r="E45" s="178" t="s">
        <v>85</v>
      </c>
      <c r="F45" s="189">
        <v>0</v>
      </c>
      <c r="G45" s="69">
        <f t="shared" si="1"/>
        <v>-22.149999999999977</v>
      </c>
      <c r="H45" s="153"/>
      <c r="I45" s="56"/>
      <c r="J45" s="37"/>
      <c r="K45" s="37"/>
      <c r="L45" s="37"/>
      <c r="M45" s="37"/>
      <c r="N45" s="30"/>
    </row>
    <row r="46" spans="1:14" s="32" customFormat="1">
      <c r="A46" s="190"/>
      <c r="B46" s="199" t="s">
        <v>85</v>
      </c>
      <c r="C46" s="192" t="s">
        <v>85</v>
      </c>
      <c r="D46" s="197">
        <v>0</v>
      </c>
      <c r="E46" s="190" t="s">
        <v>85</v>
      </c>
      <c r="F46" s="194">
        <v>0</v>
      </c>
      <c r="G46" s="69">
        <f t="shared" si="1"/>
        <v>-22.149999999999977</v>
      </c>
      <c r="H46" s="153"/>
      <c r="I46" s="56"/>
      <c r="J46" s="37"/>
      <c r="K46" s="37"/>
      <c r="L46" s="37"/>
      <c r="M46" s="37"/>
      <c r="N46" s="30"/>
    </row>
    <row r="47" spans="1:14" s="32" customFormat="1">
      <c r="A47" s="178"/>
      <c r="B47" s="198" t="s">
        <v>85</v>
      </c>
      <c r="C47" s="187" t="s">
        <v>85</v>
      </c>
      <c r="D47" s="195">
        <v>0</v>
      </c>
      <c r="E47" s="178" t="s">
        <v>85</v>
      </c>
      <c r="F47" s="189">
        <v>0</v>
      </c>
      <c r="G47" s="69">
        <f t="shared" si="1"/>
        <v>-22.149999999999977</v>
      </c>
      <c r="H47" s="153"/>
      <c r="I47" s="56"/>
      <c r="J47" s="37"/>
      <c r="K47" s="37"/>
      <c r="L47" s="37"/>
      <c r="M47" s="37"/>
      <c r="N47" s="30"/>
    </row>
    <row r="48" spans="1:14" s="32" customFormat="1">
      <c r="A48" s="190"/>
      <c r="B48" s="199" t="s">
        <v>85</v>
      </c>
      <c r="C48" s="192" t="s">
        <v>85</v>
      </c>
      <c r="D48" s="197">
        <v>0</v>
      </c>
      <c r="E48" s="190" t="s">
        <v>85</v>
      </c>
      <c r="F48" s="194">
        <v>0</v>
      </c>
      <c r="G48" s="69">
        <f t="shared" si="1"/>
        <v>-22.149999999999977</v>
      </c>
      <c r="H48" s="153"/>
      <c r="I48" s="56"/>
      <c r="J48" s="37"/>
      <c r="K48" s="37"/>
      <c r="L48" s="37"/>
      <c r="M48" s="37"/>
      <c r="N48" s="30"/>
    </row>
    <row r="49" spans="1:14" s="32" customFormat="1">
      <c r="A49" s="178"/>
      <c r="B49" s="198" t="s">
        <v>85</v>
      </c>
      <c r="C49" s="187" t="s">
        <v>85</v>
      </c>
      <c r="D49" s="195">
        <v>0</v>
      </c>
      <c r="E49" s="178" t="s">
        <v>85</v>
      </c>
      <c r="F49" s="189">
        <v>0</v>
      </c>
      <c r="G49" s="69">
        <f t="shared" si="1"/>
        <v>-22.149999999999977</v>
      </c>
      <c r="H49" s="153"/>
      <c r="I49" s="56"/>
      <c r="J49" s="37"/>
      <c r="K49" s="37"/>
      <c r="L49" s="37"/>
      <c r="M49" s="37"/>
      <c r="N49" s="30"/>
    </row>
    <row r="50" spans="1:14" s="32" customFormat="1">
      <c r="A50" s="190" t="s">
        <v>85</v>
      </c>
      <c r="B50" s="199" t="s">
        <v>85</v>
      </c>
      <c r="C50" s="192" t="s">
        <v>85</v>
      </c>
      <c r="D50" s="197">
        <v>0</v>
      </c>
      <c r="E50" s="190" t="s">
        <v>85</v>
      </c>
      <c r="F50" s="194">
        <v>0</v>
      </c>
      <c r="G50" s="69">
        <f t="shared" si="1"/>
        <v>-22.149999999999977</v>
      </c>
      <c r="H50" s="153"/>
      <c r="I50" s="56"/>
      <c r="J50" s="37"/>
      <c r="K50" s="37"/>
      <c r="L50" s="37"/>
      <c r="M50" s="37"/>
      <c r="N50" s="30"/>
    </row>
    <row r="51" spans="1:14" s="32" customFormat="1">
      <c r="A51" s="178"/>
      <c r="B51" s="198" t="s">
        <v>85</v>
      </c>
      <c r="C51" s="187" t="s">
        <v>85</v>
      </c>
      <c r="D51" s="195">
        <v>0</v>
      </c>
      <c r="E51" s="178" t="s">
        <v>85</v>
      </c>
      <c r="F51" s="189">
        <v>0</v>
      </c>
      <c r="G51" s="69">
        <f t="shared" si="1"/>
        <v>-22.149999999999977</v>
      </c>
      <c r="H51" s="153"/>
      <c r="I51" s="56"/>
      <c r="J51" s="37"/>
      <c r="K51" s="37"/>
      <c r="L51" s="37"/>
      <c r="M51" s="37"/>
      <c r="N51" s="30"/>
    </row>
    <row r="52" spans="1:14" s="32" customFormat="1">
      <c r="A52" s="190"/>
      <c r="B52" s="199" t="s">
        <v>85</v>
      </c>
      <c r="C52" s="192" t="s">
        <v>85</v>
      </c>
      <c r="D52" s="197">
        <v>0</v>
      </c>
      <c r="E52" s="190" t="s">
        <v>85</v>
      </c>
      <c r="F52" s="194">
        <v>0</v>
      </c>
      <c r="G52" s="69">
        <f t="shared" si="1"/>
        <v>-22.149999999999977</v>
      </c>
      <c r="H52" s="153"/>
      <c r="I52" s="56"/>
      <c r="J52" s="37"/>
      <c r="K52" s="37"/>
      <c r="L52" s="37"/>
      <c r="M52" s="37"/>
      <c r="N52" s="30"/>
    </row>
    <row r="53" spans="1:14" s="32" customFormat="1">
      <c r="A53" s="178"/>
      <c r="B53" s="198" t="s">
        <v>85</v>
      </c>
      <c r="C53" s="187" t="s">
        <v>85</v>
      </c>
      <c r="D53" s="195">
        <v>0</v>
      </c>
      <c r="E53" s="178" t="s">
        <v>85</v>
      </c>
      <c r="F53" s="189">
        <v>0</v>
      </c>
      <c r="G53" s="69">
        <f t="shared" si="1"/>
        <v>-22.149999999999977</v>
      </c>
      <c r="H53" s="153"/>
      <c r="I53" s="56"/>
      <c r="J53" s="37"/>
      <c r="K53" s="37"/>
      <c r="L53" s="37"/>
      <c r="M53" s="37"/>
      <c r="N53" s="30"/>
    </row>
    <row r="54" spans="1:14" s="32" customFormat="1">
      <c r="A54" s="190"/>
      <c r="B54" s="199" t="s">
        <v>85</v>
      </c>
      <c r="C54" s="192" t="s">
        <v>85</v>
      </c>
      <c r="D54" s="197">
        <v>0</v>
      </c>
      <c r="E54" s="190" t="s">
        <v>85</v>
      </c>
      <c r="F54" s="194">
        <v>0</v>
      </c>
      <c r="G54" s="69">
        <f t="shared" si="1"/>
        <v>-22.149999999999977</v>
      </c>
      <c r="H54" s="153"/>
      <c r="I54" s="56"/>
      <c r="J54" s="37"/>
      <c r="K54" s="37"/>
      <c r="L54" s="37"/>
      <c r="M54" s="37"/>
      <c r="N54" s="30"/>
    </row>
    <row r="55" spans="1:14" s="32" customFormat="1">
      <c r="A55" s="178" t="s">
        <v>85</v>
      </c>
      <c r="B55" s="198" t="s">
        <v>85</v>
      </c>
      <c r="C55" s="187" t="s">
        <v>85</v>
      </c>
      <c r="D55" s="195">
        <v>0</v>
      </c>
      <c r="E55" s="178" t="s">
        <v>85</v>
      </c>
      <c r="F55" s="189">
        <v>0</v>
      </c>
      <c r="G55" s="69">
        <f t="shared" si="1"/>
        <v>-22.149999999999977</v>
      </c>
      <c r="H55" s="153"/>
      <c r="I55" s="56"/>
      <c r="J55" s="37"/>
      <c r="K55" s="37"/>
      <c r="L55" s="37"/>
      <c r="M55" s="37"/>
      <c r="N55" s="30"/>
    </row>
    <row r="56" spans="1:14" s="32" customFormat="1">
      <c r="A56" s="190" t="s">
        <v>85</v>
      </c>
      <c r="B56" s="199" t="s">
        <v>85</v>
      </c>
      <c r="C56" s="192" t="s">
        <v>85</v>
      </c>
      <c r="D56" s="197">
        <v>0</v>
      </c>
      <c r="E56" s="190" t="s">
        <v>85</v>
      </c>
      <c r="F56" s="194">
        <v>0</v>
      </c>
      <c r="G56" s="69">
        <f t="shared" si="1"/>
        <v>-22.149999999999977</v>
      </c>
      <c r="H56" s="153"/>
      <c r="I56" s="56"/>
      <c r="J56" s="37"/>
      <c r="K56" s="37"/>
      <c r="L56" s="37"/>
      <c r="M56" s="37"/>
      <c r="N56" s="30"/>
    </row>
    <row r="57" spans="1:14" s="32" customFormat="1">
      <c r="A57" s="178" t="s">
        <v>85</v>
      </c>
      <c r="B57" s="198" t="s">
        <v>85</v>
      </c>
      <c r="C57" s="187" t="s">
        <v>85</v>
      </c>
      <c r="D57" s="195">
        <v>0</v>
      </c>
      <c r="E57" s="178" t="s">
        <v>85</v>
      </c>
      <c r="F57" s="189">
        <v>0</v>
      </c>
      <c r="G57" s="69">
        <f t="shared" si="1"/>
        <v>-22.149999999999977</v>
      </c>
      <c r="H57" s="153"/>
      <c r="I57" s="56"/>
      <c r="J57" s="37"/>
      <c r="K57" s="37"/>
      <c r="L57" s="37"/>
      <c r="M57" s="37"/>
      <c r="N57" s="30"/>
    </row>
    <row r="58" spans="1:14" s="32" customFormat="1">
      <c r="A58" s="190"/>
      <c r="B58" s="199" t="s">
        <v>85</v>
      </c>
      <c r="C58" s="192" t="s">
        <v>85</v>
      </c>
      <c r="D58" s="201">
        <v>0</v>
      </c>
      <c r="E58" s="190" t="s">
        <v>85</v>
      </c>
      <c r="F58" s="202">
        <v>0</v>
      </c>
      <c r="G58" s="69">
        <f t="shared" si="1"/>
        <v>-22.149999999999977</v>
      </c>
      <c r="H58" s="153" t="s">
        <v>85</v>
      </c>
      <c r="I58" s="56"/>
      <c r="J58" s="37"/>
      <c r="K58" s="37"/>
      <c r="L58" s="37"/>
      <c r="M58" s="37"/>
      <c r="N58" s="30"/>
    </row>
    <row r="59" spans="1:14" s="32" customFormat="1">
      <c r="A59" s="203" t="s">
        <v>85</v>
      </c>
      <c r="B59" s="186" t="s">
        <v>85</v>
      </c>
      <c r="C59" s="187" t="s">
        <v>85</v>
      </c>
      <c r="D59" s="188">
        <v>0</v>
      </c>
      <c r="E59" s="178" t="s">
        <v>85</v>
      </c>
      <c r="F59" s="189">
        <v>0</v>
      </c>
      <c r="G59" s="69">
        <f t="shared" si="1"/>
        <v>-22.149999999999977</v>
      </c>
      <c r="H59" s="153"/>
      <c r="I59" s="56" t="s">
        <v>85</v>
      </c>
      <c r="J59" s="37"/>
      <c r="K59" s="37"/>
      <c r="L59" s="37"/>
      <c r="M59" s="37"/>
      <c r="N59" s="30"/>
    </row>
    <row r="60" spans="1:14" s="32" customFormat="1">
      <c r="A60" s="204" t="s">
        <v>85</v>
      </c>
      <c r="B60" s="205" t="s">
        <v>85</v>
      </c>
      <c r="C60" s="192" t="s">
        <v>85</v>
      </c>
      <c r="D60" s="206">
        <v>0</v>
      </c>
      <c r="E60" s="190" t="s">
        <v>85</v>
      </c>
      <c r="F60" s="194">
        <v>0</v>
      </c>
      <c r="G60" s="69">
        <f t="shared" si="1"/>
        <v>-22.149999999999977</v>
      </c>
      <c r="H60" s="153"/>
      <c r="I60" s="56"/>
      <c r="J60" s="37"/>
      <c r="K60" s="37"/>
      <c r="L60" s="37"/>
      <c r="M60" s="37"/>
      <c r="N60" s="30"/>
    </row>
    <row r="61" spans="1:14" s="32" customFormat="1">
      <c r="A61" s="178" t="s">
        <v>85</v>
      </c>
      <c r="B61" s="186" t="s">
        <v>85</v>
      </c>
      <c r="C61" s="187" t="s">
        <v>85</v>
      </c>
      <c r="D61" s="188">
        <v>0</v>
      </c>
      <c r="E61" s="178" t="s">
        <v>85</v>
      </c>
      <c r="F61" s="189">
        <v>0</v>
      </c>
      <c r="G61" s="69">
        <f t="shared" si="1"/>
        <v>-22.149999999999977</v>
      </c>
      <c r="H61" s="153"/>
      <c r="I61" s="56"/>
      <c r="J61" s="37"/>
      <c r="K61" s="37"/>
      <c r="L61" s="37"/>
      <c r="M61" s="37"/>
      <c r="N61" s="30"/>
    </row>
    <row r="62" spans="1:14" s="32" customFormat="1">
      <c r="A62" s="172" t="s">
        <v>85</v>
      </c>
      <c r="B62" s="205" t="s">
        <v>85</v>
      </c>
      <c r="C62" s="192" t="s">
        <v>85</v>
      </c>
      <c r="D62" s="206">
        <v>0</v>
      </c>
      <c r="E62" s="190" t="s">
        <v>85</v>
      </c>
      <c r="F62" s="194">
        <v>0</v>
      </c>
      <c r="G62" s="69">
        <f t="shared" si="1"/>
        <v>-22.149999999999977</v>
      </c>
      <c r="H62" s="153"/>
      <c r="I62" s="56"/>
      <c r="J62" s="37"/>
      <c r="K62" s="37"/>
      <c r="L62" s="37"/>
      <c r="M62" s="37"/>
      <c r="N62" s="30"/>
    </row>
    <row r="63" spans="1:14" s="32" customFormat="1">
      <c r="A63" s="178" t="s">
        <v>85</v>
      </c>
      <c r="B63" s="186" t="s">
        <v>85</v>
      </c>
      <c r="C63" s="187" t="s">
        <v>85</v>
      </c>
      <c r="D63" s="188">
        <v>0</v>
      </c>
      <c r="E63" s="178" t="s">
        <v>85</v>
      </c>
      <c r="F63" s="189">
        <v>0</v>
      </c>
      <c r="G63" s="69">
        <f t="shared" si="1"/>
        <v>-22.149999999999977</v>
      </c>
      <c r="H63" s="153"/>
      <c r="I63" s="56"/>
      <c r="J63" s="37"/>
      <c r="K63" s="37"/>
      <c r="L63" s="37"/>
      <c r="M63" s="37"/>
      <c r="N63" s="30"/>
    </row>
    <row r="64" spans="1:14" s="32" customFormat="1">
      <c r="A64" s="190"/>
      <c r="B64" s="191" t="s">
        <v>85</v>
      </c>
      <c r="C64" s="192" t="s">
        <v>85</v>
      </c>
      <c r="D64" s="193">
        <v>0</v>
      </c>
      <c r="E64" s="190" t="s">
        <v>85</v>
      </c>
      <c r="F64" s="194">
        <v>0</v>
      </c>
      <c r="G64" s="69">
        <f t="shared" si="1"/>
        <v>-22.149999999999977</v>
      </c>
      <c r="H64" s="153"/>
      <c r="I64" s="56"/>
      <c r="J64" s="37"/>
      <c r="K64" s="37"/>
      <c r="L64" s="37"/>
      <c r="M64" s="37"/>
      <c r="N64" s="30"/>
    </row>
    <row r="65" spans="1:14" s="32" customFormat="1">
      <c r="A65" s="178"/>
      <c r="B65" s="186" t="s">
        <v>85</v>
      </c>
      <c r="C65" s="187" t="s">
        <v>85</v>
      </c>
      <c r="D65" s="195">
        <v>0</v>
      </c>
      <c r="E65" s="178" t="s">
        <v>85</v>
      </c>
      <c r="F65" s="196">
        <v>0</v>
      </c>
      <c r="G65" s="69">
        <f t="shared" si="1"/>
        <v>-22.149999999999977</v>
      </c>
      <c r="H65" s="153"/>
      <c r="I65" s="56"/>
      <c r="J65" s="37"/>
      <c r="K65" s="37"/>
      <c r="L65" s="37"/>
      <c r="M65" s="37"/>
      <c r="N65" s="30"/>
    </row>
    <row r="66" spans="1:14">
      <c r="A66" s="190"/>
      <c r="B66" s="191" t="s">
        <v>85</v>
      </c>
      <c r="C66" s="192" t="s">
        <v>85</v>
      </c>
      <c r="D66" s="197">
        <v>0</v>
      </c>
      <c r="E66" s="190" t="s">
        <v>85</v>
      </c>
      <c r="F66" s="194">
        <v>0</v>
      </c>
      <c r="G66" s="69">
        <f t="shared" si="1"/>
        <v>-22.149999999999977</v>
      </c>
      <c r="H66" s="153"/>
      <c r="I66" s="56"/>
      <c r="J66" s="37"/>
      <c r="K66" s="37"/>
      <c r="L66" s="37"/>
      <c r="M66" s="37"/>
    </row>
    <row r="67" spans="1:14">
      <c r="A67" s="178"/>
      <c r="B67" s="186" t="s">
        <v>85</v>
      </c>
      <c r="C67" s="187" t="s">
        <v>85</v>
      </c>
      <c r="D67" s="195">
        <v>0</v>
      </c>
      <c r="E67" s="178" t="s">
        <v>85</v>
      </c>
      <c r="F67" s="189">
        <v>0</v>
      </c>
      <c r="G67" s="69">
        <f t="shared" si="1"/>
        <v>-22.149999999999977</v>
      </c>
      <c r="H67" s="153"/>
      <c r="I67" s="56"/>
      <c r="J67" s="37"/>
      <c r="K67" s="37"/>
      <c r="L67" s="37"/>
      <c r="M67" s="37"/>
    </row>
    <row r="68" spans="1:14">
      <c r="A68" s="190"/>
      <c r="B68" s="191" t="s">
        <v>85</v>
      </c>
      <c r="C68" s="192" t="s">
        <v>85</v>
      </c>
      <c r="D68" s="197">
        <v>0</v>
      </c>
      <c r="E68" s="190" t="s">
        <v>85</v>
      </c>
      <c r="F68" s="194">
        <v>0</v>
      </c>
      <c r="G68" s="69">
        <f t="shared" si="1"/>
        <v>-22.149999999999977</v>
      </c>
      <c r="H68" s="153"/>
      <c r="I68" s="56"/>
      <c r="J68" s="37"/>
      <c r="K68" s="37"/>
      <c r="L68" s="37"/>
      <c r="M68" s="37"/>
    </row>
    <row r="69" spans="1:14">
      <c r="A69" s="178"/>
      <c r="B69" s="198" t="s">
        <v>85</v>
      </c>
      <c r="C69" s="187" t="s">
        <v>85</v>
      </c>
      <c r="D69" s="195">
        <v>0</v>
      </c>
      <c r="E69" s="178" t="s">
        <v>85</v>
      </c>
      <c r="F69" s="189">
        <v>0</v>
      </c>
      <c r="G69" s="69">
        <f t="shared" si="1"/>
        <v>-22.149999999999977</v>
      </c>
      <c r="H69" s="153"/>
      <c r="I69" s="56"/>
      <c r="J69" s="37"/>
      <c r="K69" s="37"/>
      <c r="L69" s="37"/>
      <c r="M69" s="37"/>
    </row>
    <row r="70" spans="1:14">
      <c r="A70" s="190"/>
      <c r="B70" s="199" t="s">
        <v>85</v>
      </c>
      <c r="C70" s="192" t="s">
        <v>85</v>
      </c>
      <c r="D70" s="197">
        <v>0</v>
      </c>
      <c r="E70" s="190" t="s">
        <v>85</v>
      </c>
      <c r="F70" s="194">
        <v>0</v>
      </c>
      <c r="G70" s="69">
        <f t="shared" si="1"/>
        <v>-22.149999999999977</v>
      </c>
      <c r="H70" s="153"/>
      <c r="I70" s="56"/>
      <c r="J70" s="37"/>
      <c r="K70" s="37"/>
      <c r="L70" s="37"/>
      <c r="M70" s="37"/>
    </row>
    <row r="71" spans="1:14">
      <c r="A71" s="178"/>
      <c r="B71" s="198" t="s">
        <v>85</v>
      </c>
      <c r="C71" s="187" t="s">
        <v>85</v>
      </c>
      <c r="D71" s="195">
        <v>0</v>
      </c>
      <c r="E71" s="178" t="s">
        <v>85</v>
      </c>
      <c r="F71" s="189">
        <v>0</v>
      </c>
      <c r="G71" s="69">
        <f t="shared" si="1"/>
        <v>-22.149999999999977</v>
      </c>
      <c r="H71" s="153"/>
      <c r="I71" s="56"/>
      <c r="J71" s="37"/>
      <c r="K71" s="37"/>
      <c r="L71" s="37"/>
      <c r="M71" s="37"/>
    </row>
    <row r="72" spans="1:14">
      <c r="A72" s="190"/>
      <c r="B72" s="199" t="s">
        <v>85</v>
      </c>
      <c r="C72" s="192" t="s">
        <v>85</v>
      </c>
      <c r="D72" s="197">
        <v>0</v>
      </c>
      <c r="E72" s="190" t="s">
        <v>85</v>
      </c>
      <c r="F72" s="194">
        <v>0</v>
      </c>
      <c r="G72" s="69">
        <f t="shared" si="1"/>
        <v>-22.149999999999977</v>
      </c>
      <c r="H72" s="153"/>
      <c r="I72" s="56"/>
      <c r="J72" s="37"/>
      <c r="K72" s="37"/>
      <c r="L72" s="37"/>
      <c r="M72" s="37"/>
    </row>
    <row r="73" spans="1:14">
      <c r="A73" s="178" t="s">
        <v>85</v>
      </c>
      <c r="B73" s="198" t="s">
        <v>85</v>
      </c>
      <c r="C73" s="187" t="s">
        <v>85</v>
      </c>
      <c r="D73" s="195">
        <v>0</v>
      </c>
      <c r="E73" s="178" t="s">
        <v>85</v>
      </c>
      <c r="F73" s="189">
        <v>0</v>
      </c>
      <c r="G73" s="69">
        <f t="shared" si="1"/>
        <v>-22.149999999999977</v>
      </c>
      <c r="H73" s="153"/>
      <c r="I73" s="56"/>
      <c r="J73" s="37"/>
      <c r="K73" s="37"/>
      <c r="L73" s="37"/>
      <c r="M73" s="37"/>
    </row>
    <row r="74" spans="1:14">
      <c r="A74" s="190" t="s">
        <v>85</v>
      </c>
      <c r="B74" s="199" t="s">
        <v>85</v>
      </c>
      <c r="C74" s="192" t="s">
        <v>85</v>
      </c>
      <c r="D74" s="197">
        <v>0</v>
      </c>
      <c r="E74" s="190" t="s">
        <v>85</v>
      </c>
      <c r="F74" s="194">
        <v>0</v>
      </c>
      <c r="G74" s="69">
        <f t="shared" si="1"/>
        <v>-22.149999999999977</v>
      </c>
      <c r="H74" s="153"/>
      <c r="I74" s="56"/>
      <c r="J74" s="37"/>
      <c r="K74" s="37"/>
      <c r="L74" s="37"/>
      <c r="M74" s="37"/>
    </row>
    <row r="75" spans="1:14">
      <c r="A75" s="178" t="s">
        <v>85</v>
      </c>
      <c r="B75" s="198" t="s">
        <v>85</v>
      </c>
      <c r="C75" s="187" t="s">
        <v>85</v>
      </c>
      <c r="D75" s="195">
        <v>0</v>
      </c>
      <c r="E75" s="178" t="s">
        <v>85</v>
      </c>
      <c r="F75" s="189">
        <v>0</v>
      </c>
      <c r="G75" s="69">
        <f t="shared" si="1"/>
        <v>-22.149999999999977</v>
      </c>
      <c r="H75" s="153"/>
      <c r="I75" s="56"/>
      <c r="J75" s="37"/>
      <c r="K75" s="37"/>
      <c r="L75" s="37"/>
      <c r="M75" s="37"/>
    </row>
    <row r="76" spans="1:14">
      <c r="A76" s="190"/>
      <c r="B76" s="199" t="s">
        <v>85</v>
      </c>
      <c r="C76" s="192" t="s">
        <v>85</v>
      </c>
      <c r="D76" s="197">
        <v>0</v>
      </c>
      <c r="E76" s="190" t="s">
        <v>85</v>
      </c>
      <c r="F76" s="194">
        <v>0</v>
      </c>
      <c r="G76" s="69">
        <f t="shared" si="1"/>
        <v>-22.149999999999977</v>
      </c>
      <c r="H76" s="153"/>
      <c r="I76" s="56"/>
      <c r="J76" s="37"/>
      <c r="K76" s="37"/>
      <c r="L76" s="37"/>
      <c r="M76" s="37"/>
    </row>
    <row r="77" spans="1:14">
      <c r="A77" s="178"/>
      <c r="B77" s="198" t="s">
        <v>85</v>
      </c>
      <c r="C77" s="187" t="s">
        <v>85</v>
      </c>
      <c r="D77" s="195">
        <v>0</v>
      </c>
      <c r="E77" s="178" t="s">
        <v>85</v>
      </c>
      <c r="F77" s="189">
        <v>0</v>
      </c>
      <c r="G77" s="69">
        <f t="shared" si="1"/>
        <v>-22.149999999999977</v>
      </c>
      <c r="H77" s="153"/>
      <c r="I77" s="56"/>
      <c r="J77" s="37"/>
      <c r="K77" s="37"/>
      <c r="L77" s="37"/>
      <c r="M77" s="37"/>
    </row>
    <row r="78" spans="1:14">
      <c r="A78" s="190"/>
      <c r="B78" s="199" t="s">
        <v>85</v>
      </c>
      <c r="C78" s="192" t="s">
        <v>85</v>
      </c>
      <c r="D78" s="197">
        <v>0</v>
      </c>
      <c r="E78" s="190" t="s">
        <v>85</v>
      </c>
      <c r="F78" s="194">
        <v>0</v>
      </c>
      <c r="G78" s="69">
        <f t="shared" si="1"/>
        <v>-22.149999999999977</v>
      </c>
      <c r="H78" s="153"/>
      <c r="I78" s="56"/>
      <c r="J78" s="37"/>
      <c r="K78" s="37"/>
      <c r="L78" s="37"/>
      <c r="M78" s="37"/>
    </row>
    <row r="79" spans="1:14">
      <c r="A79" s="178"/>
      <c r="B79" s="198" t="s">
        <v>85</v>
      </c>
      <c r="C79" s="187" t="s">
        <v>85</v>
      </c>
      <c r="D79" s="195">
        <v>0</v>
      </c>
      <c r="E79" s="178" t="s">
        <v>85</v>
      </c>
      <c r="F79" s="189">
        <v>0</v>
      </c>
      <c r="G79" s="69">
        <f t="shared" si="1"/>
        <v>-22.149999999999977</v>
      </c>
      <c r="H79" s="153"/>
      <c r="I79" s="56"/>
      <c r="J79" s="37"/>
      <c r="K79" s="37"/>
      <c r="L79" s="37"/>
      <c r="M79" s="37"/>
    </row>
    <row r="80" spans="1:14">
      <c r="A80" s="190"/>
      <c r="B80" s="199" t="s">
        <v>85</v>
      </c>
      <c r="C80" s="192" t="s">
        <v>85</v>
      </c>
      <c r="D80" s="197">
        <v>0</v>
      </c>
      <c r="E80" s="190" t="s">
        <v>85</v>
      </c>
      <c r="F80" s="194">
        <v>0</v>
      </c>
      <c r="G80" s="69">
        <f t="shared" si="1"/>
        <v>-22.149999999999977</v>
      </c>
      <c r="H80" s="153"/>
      <c r="I80" s="56"/>
      <c r="J80" s="37"/>
      <c r="K80" s="37"/>
      <c r="L80" s="37"/>
      <c r="M80" s="37"/>
    </row>
    <row r="81" spans="1:13">
      <c r="A81" s="178"/>
      <c r="B81" s="198" t="s">
        <v>85</v>
      </c>
      <c r="C81" s="187" t="s">
        <v>85</v>
      </c>
      <c r="D81" s="195">
        <v>0</v>
      </c>
      <c r="E81" s="178" t="s">
        <v>85</v>
      </c>
      <c r="F81" s="189">
        <v>0</v>
      </c>
      <c r="G81" s="69">
        <f t="shared" si="1"/>
        <v>-22.149999999999977</v>
      </c>
      <c r="H81" s="153"/>
      <c r="I81" s="56"/>
      <c r="J81" s="37"/>
      <c r="K81" s="37"/>
      <c r="L81" s="37"/>
      <c r="M81" s="37"/>
    </row>
    <row r="82" spans="1:13">
      <c r="A82" s="190"/>
      <c r="B82" s="199" t="s">
        <v>85</v>
      </c>
      <c r="C82" s="192" t="s">
        <v>85</v>
      </c>
      <c r="D82" s="197">
        <v>0</v>
      </c>
      <c r="E82" s="190" t="s">
        <v>85</v>
      </c>
      <c r="F82" s="194">
        <v>0</v>
      </c>
      <c r="G82" s="69">
        <f t="shared" si="1"/>
        <v>-22.149999999999977</v>
      </c>
      <c r="H82" s="153"/>
      <c r="I82" s="56"/>
      <c r="J82" s="37"/>
      <c r="K82" s="37"/>
      <c r="L82" s="37"/>
      <c r="M82" s="37"/>
    </row>
    <row r="83" spans="1:13">
      <c r="A83" s="203" t="s">
        <v>85</v>
      </c>
      <c r="B83" s="186" t="s">
        <v>85</v>
      </c>
      <c r="C83" s="187" t="s">
        <v>85</v>
      </c>
      <c r="D83" s="188">
        <v>0</v>
      </c>
      <c r="E83" s="178" t="s">
        <v>85</v>
      </c>
      <c r="F83" s="189">
        <v>0</v>
      </c>
      <c r="G83" s="69">
        <f t="shared" si="1"/>
        <v>-22.149999999999977</v>
      </c>
      <c r="H83" s="153"/>
      <c r="I83" s="56"/>
      <c r="J83" s="37"/>
      <c r="K83" s="37"/>
      <c r="L83" s="37"/>
      <c r="M83" s="37"/>
    </row>
    <row r="84" spans="1:13">
      <c r="A84" s="204" t="s">
        <v>85</v>
      </c>
      <c r="B84" s="205" t="s">
        <v>85</v>
      </c>
      <c r="C84" s="192" t="s">
        <v>85</v>
      </c>
      <c r="D84" s="206">
        <v>0</v>
      </c>
      <c r="E84" s="190" t="s">
        <v>85</v>
      </c>
      <c r="F84" s="194">
        <v>0</v>
      </c>
      <c r="G84" s="69">
        <f t="shared" si="1"/>
        <v>-22.149999999999977</v>
      </c>
      <c r="H84" s="153"/>
      <c r="I84" s="56"/>
      <c r="J84" s="37"/>
      <c r="K84" s="37"/>
      <c r="L84" s="37"/>
      <c r="M84" s="37"/>
    </row>
    <row r="85" spans="1:13">
      <c r="A85" s="178" t="s">
        <v>85</v>
      </c>
      <c r="B85" s="186" t="s">
        <v>85</v>
      </c>
      <c r="C85" s="187" t="s">
        <v>85</v>
      </c>
      <c r="D85" s="188">
        <v>0</v>
      </c>
      <c r="E85" s="178" t="s">
        <v>85</v>
      </c>
      <c r="F85" s="189">
        <v>0</v>
      </c>
      <c r="G85" s="69">
        <f t="shared" si="1"/>
        <v>-22.149999999999977</v>
      </c>
      <c r="H85" s="153"/>
      <c r="I85" s="56"/>
      <c r="J85" s="37"/>
      <c r="K85" s="37"/>
      <c r="L85" s="37"/>
      <c r="M85" s="37"/>
    </row>
    <row r="86" spans="1:13">
      <c r="A86" s="172"/>
      <c r="B86" s="205" t="s">
        <v>85</v>
      </c>
      <c r="C86" s="192" t="s">
        <v>85</v>
      </c>
      <c r="D86" s="206">
        <v>0</v>
      </c>
      <c r="E86" s="190" t="s">
        <v>85</v>
      </c>
      <c r="F86" s="194">
        <v>0</v>
      </c>
      <c r="G86" s="69">
        <f t="shared" si="1"/>
        <v>-22.149999999999977</v>
      </c>
      <c r="H86" s="153"/>
      <c r="I86" s="56"/>
      <c r="J86" s="37"/>
      <c r="K86" s="37"/>
      <c r="L86" s="37"/>
      <c r="M86" s="37"/>
    </row>
    <row r="87" spans="1:13">
      <c r="A87" s="178"/>
      <c r="B87" s="186" t="s">
        <v>85</v>
      </c>
      <c r="C87" s="187" t="s">
        <v>85</v>
      </c>
      <c r="D87" s="188">
        <v>0</v>
      </c>
      <c r="E87" s="178" t="s">
        <v>85</v>
      </c>
      <c r="F87" s="189">
        <v>0</v>
      </c>
      <c r="G87" s="69">
        <f t="shared" si="1"/>
        <v>-22.149999999999977</v>
      </c>
      <c r="H87" s="153"/>
      <c r="I87" s="56"/>
      <c r="J87" s="37"/>
      <c r="K87" s="37"/>
      <c r="L87" s="37"/>
      <c r="M87" s="37"/>
    </row>
    <row r="88" spans="1:13">
      <c r="A88" s="190"/>
      <c r="B88" s="191" t="s">
        <v>85</v>
      </c>
      <c r="C88" s="192" t="s">
        <v>85</v>
      </c>
      <c r="D88" s="193">
        <v>0</v>
      </c>
      <c r="E88" s="190" t="s">
        <v>85</v>
      </c>
      <c r="F88" s="194">
        <v>0</v>
      </c>
      <c r="G88" s="69">
        <f t="shared" si="1"/>
        <v>-22.149999999999977</v>
      </c>
      <c r="H88" s="153"/>
      <c r="I88" s="56"/>
      <c r="J88" s="37"/>
      <c r="K88" s="37"/>
      <c r="L88" s="37"/>
      <c r="M88" s="37"/>
    </row>
    <row r="89" spans="1:13">
      <c r="A89" s="178"/>
      <c r="B89" s="186" t="s">
        <v>85</v>
      </c>
      <c r="C89" s="187" t="s">
        <v>85</v>
      </c>
      <c r="D89" s="195">
        <v>0</v>
      </c>
      <c r="E89" s="178" t="s">
        <v>85</v>
      </c>
      <c r="F89" s="196">
        <v>0</v>
      </c>
      <c r="G89" s="69">
        <f t="shared" si="1"/>
        <v>-22.149999999999977</v>
      </c>
      <c r="H89" s="153"/>
      <c r="I89" s="56"/>
      <c r="J89" s="37"/>
      <c r="K89" s="37"/>
      <c r="L89" s="37"/>
      <c r="M89" s="37"/>
    </row>
    <row r="90" spans="1:13">
      <c r="A90" s="190"/>
      <c r="B90" s="191" t="s">
        <v>85</v>
      </c>
      <c r="C90" s="192" t="s">
        <v>85</v>
      </c>
      <c r="D90" s="197">
        <v>0</v>
      </c>
      <c r="E90" s="190" t="s">
        <v>85</v>
      </c>
      <c r="F90" s="194">
        <v>0</v>
      </c>
      <c r="G90" s="69">
        <f t="shared" si="1"/>
        <v>-22.149999999999977</v>
      </c>
      <c r="H90" s="153"/>
      <c r="I90" s="56"/>
      <c r="J90" s="37"/>
      <c r="K90" s="37"/>
      <c r="L90" s="37"/>
      <c r="M90" s="37"/>
    </row>
    <row r="91" spans="1:13">
      <c r="A91" s="178"/>
      <c r="B91" s="186" t="s">
        <v>85</v>
      </c>
      <c r="C91" s="187" t="s">
        <v>85</v>
      </c>
      <c r="D91" s="195">
        <v>0</v>
      </c>
      <c r="E91" s="178" t="s">
        <v>85</v>
      </c>
      <c r="F91" s="189">
        <v>0</v>
      </c>
      <c r="G91" s="69">
        <f t="shared" si="1"/>
        <v>-22.149999999999977</v>
      </c>
      <c r="H91" s="153"/>
      <c r="I91" s="56"/>
      <c r="J91" s="37"/>
      <c r="K91" s="37"/>
      <c r="L91" s="37"/>
      <c r="M91" s="37"/>
    </row>
    <row r="92" spans="1:13">
      <c r="A92" s="190"/>
      <c r="B92" s="191" t="s">
        <v>85</v>
      </c>
      <c r="C92" s="192" t="s">
        <v>85</v>
      </c>
      <c r="D92" s="197">
        <v>0</v>
      </c>
      <c r="E92" s="190" t="s">
        <v>85</v>
      </c>
      <c r="F92" s="194">
        <v>0</v>
      </c>
      <c r="G92" s="69">
        <f t="shared" si="1"/>
        <v>-22.149999999999977</v>
      </c>
      <c r="H92" s="153"/>
      <c r="I92" s="56"/>
      <c r="J92" s="37"/>
      <c r="K92" s="37"/>
      <c r="L92" s="37"/>
      <c r="M92" s="37"/>
    </row>
    <row r="93" spans="1:13">
      <c r="A93" s="178"/>
      <c r="B93" s="198" t="s">
        <v>85</v>
      </c>
      <c r="C93" s="187" t="s">
        <v>85</v>
      </c>
      <c r="D93" s="195">
        <v>0</v>
      </c>
      <c r="E93" s="178" t="s">
        <v>85</v>
      </c>
      <c r="F93" s="189">
        <v>0</v>
      </c>
      <c r="G93" s="69">
        <f t="shared" si="1"/>
        <v>-22.149999999999977</v>
      </c>
      <c r="H93" s="153"/>
      <c r="I93" s="56"/>
      <c r="J93" s="37"/>
      <c r="K93" s="37"/>
      <c r="L93" s="37"/>
      <c r="M93" s="37"/>
    </row>
    <row r="94" spans="1:13">
      <c r="A94" s="190"/>
      <c r="B94" s="199" t="s">
        <v>85</v>
      </c>
      <c r="C94" s="192" t="s">
        <v>85</v>
      </c>
      <c r="D94" s="197">
        <v>0</v>
      </c>
      <c r="E94" s="190" t="s">
        <v>85</v>
      </c>
      <c r="F94" s="194">
        <v>0</v>
      </c>
      <c r="G94" s="69">
        <f t="shared" si="1"/>
        <v>-22.149999999999977</v>
      </c>
      <c r="H94" s="153"/>
      <c r="I94" s="56"/>
      <c r="J94" s="37"/>
      <c r="K94" s="37"/>
      <c r="L94" s="37"/>
      <c r="M94" s="37"/>
    </row>
    <row r="95" spans="1:13">
      <c r="A95" s="178"/>
      <c r="B95" s="198" t="s">
        <v>85</v>
      </c>
      <c r="C95" s="187" t="s">
        <v>85</v>
      </c>
      <c r="D95" s="195">
        <v>0</v>
      </c>
      <c r="E95" s="178" t="s">
        <v>85</v>
      </c>
      <c r="F95" s="189">
        <v>0</v>
      </c>
      <c r="G95" s="69">
        <f t="shared" si="1"/>
        <v>-22.149999999999977</v>
      </c>
      <c r="H95" s="153"/>
      <c r="I95" s="56"/>
      <c r="J95" s="37"/>
      <c r="K95" s="37"/>
      <c r="L95" s="37"/>
      <c r="M95" s="37"/>
    </row>
    <row r="96" spans="1:13">
      <c r="A96" s="190" t="s">
        <v>85</v>
      </c>
      <c r="B96" s="199" t="s">
        <v>85</v>
      </c>
      <c r="C96" s="192" t="s">
        <v>85</v>
      </c>
      <c r="D96" s="197">
        <v>0</v>
      </c>
      <c r="E96" s="190" t="s">
        <v>85</v>
      </c>
      <c r="F96" s="194">
        <v>0</v>
      </c>
      <c r="G96" s="69">
        <f t="shared" si="1"/>
        <v>-22.149999999999977</v>
      </c>
      <c r="H96" s="153"/>
      <c r="I96" s="56"/>
      <c r="J96" s="37"/>
      <c r="K96" s="37"/>
      <c r="L96" s="37"/>
      <c r="M96" s="37"/>
    </row>
    <row r="97" spans="1:13">
      <c r="A97" s="178"/>
      <c r="B97" s="198" t="s">
        <v>85</v>
      </c>
      <c r="C97" s="187" t="s">
        <v>85</v>
      </c>
      <c r="D97" s="195">
        <v>0</v>
      </c>
      <c r="E97" s="178" t="s">
        <v>85</v>
      </c>
      <c r="F97" s="189">
        <v>0</v>
      </c>
      <c r="G97" s="69">
        <f t="shared" si="1"/>
        <v>-22.149999999999977</v>
      </c>
      <c r="H97" s="153"/>
      <c r="I97" s="56"/>
      <c r="J97" s="37"/>
      <c r="K97" s="37"/>
      <c r="L97" s="37"/>
      <c r="M97" s="37"/>
    </row>
    <row r="98" spans="1:13">
      <c r="A98" s="190"/>
      <c r="B98" s="199" t="s">
        <v>85</v>
      </c>
      <c r="C98" s="192" t="s">
        <v>85</v>
      </c>
      <c r="D98" s="197">
        <v>0</v>
      </c>
      <c r="E98" s="190" t="s">
        <v>85</v>
      </c>
      <c r="F98" s="194">
        <v>0</v>
      </c>
      <c r="G98" s="69">
        <f t="shared" si="1"/>
        <v>-22.149999999999977</v>
      </c>
      <c r="H98" s="153"/>
      <c r="I98" s="56"/>
      <c r="J98" s="37"/>
      <c r="K98" s="37"/>
      <c r="L98" s="37"/>
      <c r="M98" s="37"/>
    </row>
    <row r="99" spans="1:13">
      <c r="A99" s="178"/>
      <c r="B99" s="198" t="s">
        <v>85</v>
      </c>
      <c r="C99" s="187" t="s">
        <v>85</v>
      </c>
      <c r="D99" s="195">
        <v>0</v>
      </c>
      <c r="E99" s="178" t="s">
        <v>85</v>
      </c>
      <c r="F99" s="189">
        <v>0</v>
      </c>
      <c r="G99" s="69">
        <f t="shared" si="1"/>
        <v>-22.149999999999977</v>
      </c>
      <c r="H99" s="153"/>
      <c r="I99" s="56"/>
      <c r="J99" s="37"/>
      <c r="K99" s="37"/>
      <c r="L99" s="37"/>
      <c r="M99" s="37"/>
    </row>
    <row r="100" spans="1:13">
      <c r="A100" s="190"/>
      <c r="B100" s="199" t="s">
        <v>85</v>
      </c>
      <c r="C100" s="192" t="s">
        <v>85</v>
      </c>
      <c r="D100" s="197">
        <v>0</v>
      </c>
      <c r="E100" s="190" t="s">
        <v>85</v>
      </c>
      <c r="F100" s="194">
        <v>0</v>
      </c>
      <c r="G100" s="69">
        <f t="shared" ref="G100:G139" si="2">IF(AND(ISBLANK(E100),ISBLANK(F100)),"",G99-D100+F100)</f>
        <v>-22.149999999999977</v>
      </c>
      <c r="H100" s="153"/>
      <c r="I100" s="56"/>
      <c r="J100" s="37"/>
      <c r="K100" s="37"/>
      <c r="L100" s="37"/>
      <c r="M100" s="37"/>
    </row>
    <row r="101" spans="1:13">
      <c r="A101" s="178"/>
      <c r="B101" s="198" t="s">
        <v>85</v>
      </c>
      <c r="C101" s="187" t="s">
        <v>85</v>
      </c>
      <c r="D101" s="195">
        <v>0</v>
      </c>
      <c r="E101" s="178" t="s">
        <v>85</v>
      </c>
      <c r="F101" s="189">
        <v>0</v>
      </c>
      <c r="G101" s="69">
        <f t="shared" si="2"/>
        <v>-22.149999999999977</v>
      </c>
      <c r="H101" s="153"/>
      <c r="I101" s="56"/>
      <c r="J101" s="37"/>
      <c r="K101" s="37"/>
      <c r="L101" s="37"/>
      <c r="M101" s="37"/>
    </row>
    <row r="102" spans="1:13">
      <c r="A102" s="190"/>
      <c r="B102" s="199" t="s">
        <v>85</v>
      </c>
      <c r="C102" s="192" t="s">
        <v>85</v>
      </c>
      <c r="D102" s="197">
        <v>0</v>
      </c>
      <c r="E102" s="190" t="s">
        <v>85</v>
      </c>
      <c r="F102" s="194">
        <v>0</v>
      </c>
      <c r="G102" s="69">
        <f t="shared" si="2"/>
        <v>-22.149999999999977</v>
      </c>
      <c r="H102" s="153"/>
      <c r="I102" s="56"/>
      <c r="J102" s="37"/>
      <c r="K102" s="37"/>
      <c r="L102" s="37"/>
      <c r="M102" s="37"/>
    </row>
    <row r="103" spans="1:13">
      <c r="A103" s="178"/>
      <c r="B103" s="198" t="s">
        <v>85</v>
      </c>
      <c r="C103" s="187" t="s">
        <v>85</v>
      </c>
      <c r="D103" s="195">
        <v>0</v>
      </c>
      <c r="E103" s="178" t="s">
        <v>85</v>
      </c>
      <c r="F103" s="189">
        <v>0</v>
      </c>
      <c r="G103" s="69">
        <f t="shared" si="2"/>
        <v>-22.149999999999977</v>
      </c>
      <c r="H103" s="153"/>
      <c r="I103" s="56"/>
      <c r="J103" s="37"/>
      <c r="K103" s="37"/>
      <c r="L103" s="37"/>
      <c r="M103" s="37"/>
    </row>
    <row r="104" spans="1:13">
      <c r="A104" s="190"/>
      <c r="B104" s="199" t="s">
        <v>85</v>
      </c>
      <c r="C104" s="192" t="s">
        <v>85</v>
      </c>
      <c r="D104" s="197">
        <v>0</v>
      </c>
      <c r="E104" s="190" t="s">
        <v>85</v>
      </c>
      <c r="F104" s="194">
        <v>0</v>
      </c>
      <c r="G104" s="69">
        <f t="shared" si="2"/>
        <v>-22.149999999999977</v>
      </c>
      <c r="H104" s="153"/>
      <c r="I104" s="56"/>
      <c r="J104" s="37"/>
      <c r="K104" s="37"/>
      <c r="L104" s="37"/>
      <c r="M104" s="37"/>
    </row>
    <row r="105" spans="1:13">
      <c r="A105" s="178"/>
      <c r="B105" s="198" t="s">
        <v>85</v>
      </c>
      <c r="C105" s="187" t="s">
        <v>85</v>
      </c>
      <c r="D105" s="195">
        <v>0</v>
      </c>
      <c r="E105" s="178" t="s">
        <v>85</v>
      </c>
      <c r="F105" s="189">
        <v>0</v>
      </c>
      <c r="G105" s="69">
        <f t="shared" si="2"/>
        <v>-22.149999999999977</v>
      </c>
      <c r="H105" s="153"/>
      <c r="I105" s="56"/>
      <c r="J105" s="37"/>
      <c r="K105" s="37"/>
      <c r="L105" s="37"/>
      <c r="M105" s="37"/>
    </row>
    <row r="106" spans="1:13">
      <c r="A106" s="190"/>
      <c r="B106" s="199" t="s">
        <v>85</v>
      </c>
      <c r="C106" s="192" t="s">
        <v>85</v>
      </c>
      <c r="D106" s="197">
        <v>0</v>
      </c>
      <c r="E106" s="190" t="s">
        <v>85</v>
      </c>
      <c r="F106" s="194">
        <v>0</v>
      </c>
      <c r="G106" s="69">
        <f t="shared" si="2"/>
        <v>-22.149999999999977</v>
      </c>
      <c r="H106" s="146"/>
      <c r="I106" s="56"/>
      <c r="J106" s="37"/>
      <c r="K106" s="37"/>
      <c r="L106" s="37"/>
      <c r="M106" s="37"/>
    </row>
    <row r="107" spans="1:13">
      <c r="A107" s="178"/>
      <c r="B107" s="198" t="s">
        <v>85</v>
      </c>
      <c r="C107" s="187" t="s">
        <v>85</v>
      </c>
      <c r="D107" s="195">
        <v>0</v>
      </c>
      <c r="E107" s="178" t="s">
        <v>85</v>
      </c>
      <c r="F107" s="189">
        <v>0</v>
      </c>
      <c r="G107" s="69">
        <f t="shared" si="2"/>
        <v>-22.149999999999977</v>
      </c>
      <c r="H107" s="146"/>
    </row>
    <row r="108" spans="1:13">
      <c r="A108" s="190"/>
      <c r="B108" s="199" t="s">
        <v>85</v>
      </c>
      <c r="C108" s="192" t="s">
        <v>85</v>
      </c>
      <c r="D108" s="197">
        <v>0</v>
      </c>
      <c r="E108" s="190" t="s">
        <v>85</v>
      </c>
      <c r="F108" s="194">
        <v>0</v>
      </c>
      <c r="G108" s="69">
        <f t="shared" si="2"/>
        <v>-22.149999999999977</v>
      </c>
      <c r="H108" s="146"/>
    </row>
    <row r="109" spans="1:13">
      <c r="A109" s="178"/>
      <c r="B109" s="198" t="s">
        <v>85</v>
      </c>
      <c r="C109" s="187" t="s">
        <v>85</v>
      </c>
      <c r="D109" s="195">
        <v>0</v>
      </c>
      <c r="E109" s="178" t="s">
        <v>85</v>
      </c>
      <c r="F109" s="189">
        <v>0</v>
      </c>
      <c r="G109" s="69">
        <f t="shared" si="2"/>
        <v>-22.149999999999977</v>
      </c>
      <c r="H109" s="146"/>
    </row>
    <row r="110" spans="1:13">
      <c r="A110" s="190"/>
      <c r="B110" s="199" t="s">
        <v>85</v>
      </c>
      <c r="C110" s="192" t="s">
        <v>85</v>
      </c>
      <c r="D110" s="201">
        <v>0</v>
      </c>
      <c r="E110" s="190" t="s">
        <v>85</v>
      </c>
      <c r="F110" s="202">
        <v>0</v>
      </c>
      <c r="G110" s="69">
        <f t="shared" si="2"/>
        <v>-22.149999999999977</v>
      </c>
      <c r="H110" s="146"/>
    </row>
    <row r="111" spans="1:13">
      <c r="A111" s="203" t="s">
        <v>85</v>
      </c>
      <c r="B111" s="186" t="s">
        <v>85</v>
      </c>
      <c r="C111" s="187" t="s">
        <v>85</v>
      </c>
      <c r="D111" s="188">
        <v>0</v>
      </c>
      <c r="E111" s="178" t="s">
        <v>85</v>
      </c>
      <c r="F111" s="189">
        <v>0</v>
      </c>
      <c r="G111" s="69">
        <f t="shared" si="2"/>
        <v>-22.149999999999977</v>
      </c>
      <c r="H111" s="146"/>
    </row>
    <row r="112" spans="1:13">
      <c r="A112" s="204" t="s">
        <v>85</v>
      </c>
      <c r="B112" s="205" t="s">
        <v>85</v>
      </c>
      <c r="C112" s="192" t="s">
        <v>85</v>
      </c>
      <c r="D112" s="206">
        <v>0</v>
      </c>
      <c r="E112" s="190" t="s">
        <v>85</v>
      </c>
      <c r="F112" s="194">
        <v>0</v>
      </c>
      <c r="G112" s="69">
        <f t="shared" si="2"/>
        <v>-22.149999999999977</v>
      </c>
      <c r="H112" s="146"/>
    </row>
    <row r="113" spans="1:8">
      <c r="A113" s="178" t="s">
        <v>85</v>
      </c>
      <c r="B113" s="186" t="s">
        <v>85</v>
      </c>
      <c r="C113" s="187" t="s">
        <v>85</v>
      </c>
      <c r="D113" s="188">
        <v>0</v>
      </c>
      <c r="E113" s="178" t="s">
        <v>85</v>
      </c>
      <c r="F113" s="189">
        <v>0</v>
      </c>
      <c r="G113" s="69">
        <f t="shared" si="2"/>
        <v>-22.149999999999977</v>
      </c>
      <c r="H113" s="146"/>
    </row>
    <row r="114" spans="1:8">
      <c r="A114" s="172"/>
      <c r="B114" s="205" t="s">
        <v>85</v>
      </c>
      <c r="C114" s="192" t="s">
        <v>85</v>
      </c>
      <c r="D114" s="206">
        <v>0</v>
      </c>
      <c r="E114" s="190" t="s">
        <v>85</v>
      </c>
      <c r="F114" s="194">
        <v>0</v>
      </c>
      <c r="G114" s="69">
        <f t="shared" si="2"/>
        <v>-22.149999999999977</v>
      </c>
      <c r="H114" s="146"/>
    </row>
    <row r="115" spans="1:8">
      <c r="A115" s="178"/>
      <c r="B115" s="186" t="s">
        <v>85</v>
      </c>
      <c r="C115" s="187" t="s">
        <v>85</v>
      </c>
      <c r="D115" s="188">
        <v>0</v>
      </c>
      <c r="E115" s="178" t="s">
        <v>85</v>
      </c>
      <c r="F115" s="189">
        <v>0</v>
      </c>
      <c r="G115" s="69">
        <f t="shared" si="2"/>
        <v>-22.149999999999977</v>
      </c>
      <c r="H115" s="146"/>
    </row>
    <row r="116" spans="1:8">
      <c r="A116" s="190"/>
      <c r="B116" s="191" t="s">
        <v>85</v>
      </c>
      <c r="C116" s="192" t="s">
        <v>85</v>
      </c>
      <c r="D116" s="193">
        <v>0</v>
      </c>
      <c r="E116" s="190" t="s">
        <v>85</v>
      </c>
      <c r="F116" s="194">
        <v>0</v>
      </c>
      <c r="G116" s="69">
        <f t="shared" si="2"/>
        <v>-22.149999999999977</v>
      </c>
      <c r="H116" s="146"/>
    </row>
    <row r="117" spans="1:8">
      <c r="A117" s="178"/>
      <c r="B117" s="186" t="s">
        <v>85</v>
      </c>
      <c r="C117" s="187" t="s">
        <v>85</v>
      </c>
      <c r="D117" s="195">
        <v>0</v>
      </c>
      <c r="E117" s="178" t="s">
        <v>85</v>
      </c>
      <c r="F117" s="196">
        <v>0</v>
      </c>
      <c r="G117" s="69">
        <f t="shared" si="2"/>
        <v>-22.149999999999977</v>
      </c>
      <c r="H117" s="146"/>
    </row>
    <row r="118" spans="1:8">
      <c r="A118" s="190"/>
      <c r="B118" s="191" t="s">
        <v>85</v>
      </c>
      <c r="C118" s="192" t="s">
        <v>85</v>
      </c>
      <c r="D118" s="197">
        <v>0</v>
      </c>
      <c r="E118" s="190" t="s">
        <v>85</v>
      </c>
      <c r="F118" s="194">
        <v>0</v>
      </c>
      <c r="G118" s="69">
        <f t="shared" si="2"/>
        <v>-22.149999999999977</v>
      </c>
      <c r="H118" s="146"/>
    </row>
    <row r="119" spans="1:8">
      <c r="A119" s="178"/>
      <c r="B119" s="186" t="s">
        <v>85</v>
      </c>
      <c r="C119" s="187" t="s">
        <v>85</v>
      </c>
      <c r="D119" s="195">
        <v>0</v>
      </c>
      <c r="E119" s="178" t="s">
        <v>85</v>
      </c>
      <c r="F119" s="189">
        <v>0</v>
      </c>
      <c r="G119" s="69">
        <f t="shared" si="2"/>
        <v>-22.149999999999977</v>
      </c>
      <c r="H119" s="146"/>
    </row>
    <row r="120" spans="1:8">
      <c r="A120" s="190"/>
      <c r="B120" s="191" t="s">
        <v>85</v>
      </c>
      <c r="C120" s="192" t="s">
        <v>85</v>
      </c>
      <c r="D120" s="197">
        <v>0</v>
      </c>
      <c r="E120" s="190" t="s">
        <v>85</v>
      </c>
      <c r="F120" s="194">
        <v>0</v>
      </c>
      <c r="G120" s="69">
        <f t="shared" si="2"/>
        <v>-22.149999999999977</v>
      </c>
      <c r="H120" s="146"/>
    </row>
    <row r="121" spans="1:8">
      <c r="A121" s="178"/>
      <c r="B121" s="198" t="s">
        <v>85</v>
      </c>
      <c r="C121" s="187" t="s">
        <v>85</v>
      </c>
      <c r="D121" s="195">
        <v>0</v>
      </c>
      <c r="E121" s="178" t="s">
        <v>85</v>
      </c>
      <c r="F121" s="189">
        <v>0</v>
      </c>
      <c r="G121" s="69">
        <f t="shared" si="2"/>
        <v>-22.149999999999977</v>
      </c>
      <c r="H121" s="146"/>
    </row>
    <row r="122" spans="1:8">
      <c r="A122" s="190"/>
      <c r="B122" s="199" t="s">
        <v>85</v>
      </c>
      <c r="C122" s="192" t="s">
        <v>85</v>
      </c>
      <c r="D122" s="197">
        <v>0</v>
      </c>
      <c r="E122" s="190" t="s">
        <v>85</v>
      </c>
      <c r="F122" s="194">
        <v>0</v>
      </c>
      <c r="G122" s="69">
        <f t="shared" si="2"/>
        <v>-22.149999999999977</v>
      </c>
      <c r="H122" s="146"/>
    </row>
    <row r="123" spans="1:8">
      <c r="A123" s="178"/>
      <c r="B123" s="198" t="s">
        <v>85</v>
      </c>
      <c r="C123" s="187" t="s">
        <v>85</v>
      </c>
      <c r="D123" s="195">
        <v>0</v>
      </c>
      <c r="E123" s="178" t="s">
        <v>85</v>
      </c>
      <c r="F123" s="189">
        <v>0</v>
      </c>
      <c r="G123" s="69">
        <f t="shared" si="2"/>
        <v>-22.149999999999977</v>
      </c>
      <c r="H123" s="146"/>
    </row>
    <row r="124" spans="1:8">
      <c r="A124" s="190" t="s">
        <v>85</v>
      </c>
      <c r="B124" s="199" t="s">
        <v>85</v>
      </c>
      <c r="C124" s="192" t="s">
        <v>85</v>
      </c>
      <c r="D124" s="197">
        <v>0</v>
      </c>
      <c r="E124" s="190" t="s">
        <v>85</v>
      </c>
      <c r="F124" s="194">
        <v>0</v>
      </c>
      <c r="G124" s="69">
        <f t="shared" si="2"/>
        <v>-22.149999999999977</v>
      </c>
      <c r="H124" s="146"/>
    </row>
    <row r="125" spans="1:8">
      <c r="A125" s="178" t="s">
        <v>85</v>
      </c>
      <c r="B125" s="198" t="s">
        <v>85</v>
      </c>
      <c r="C125" s="187" t="s">
        <v>85</v>
      </c>
      <c r="D125" s="195">
        <v>0</v>
      </c>
      <c r="E125" s="178" t="s">
        <v>85</v>
      </c>
      <c r="F125" s="189">
        <v>0</v>
      </c>
      <c r="G125" s="69">
        <f t="shared" si="2"/>
        <v>-22.149999999999977</v>
      </c>
      <c r="H125" s="146"/>
    </row>
    <row r="126" spans="1:8">
      <c r="A126" s="190"/>
      <c r="B126" s="199" t="s">
        <v>85</v>
      </c>
      <c r="C126" s="192" t="s">
        <v>85</v>
      </c>
      <c r="D126" s="197">
        <v>0</v>
      </c>
      <c r="E126" s="190" t="s">
        <v>85</v>
      </c>
      <c r="F126" s="194">
        <v>0</v>
      </c>
      <c r="G126" s="69">
        <f t="shared" si="2"/>
        <v>-22.149999999999977</v>
      </c>
      <c r="H126" s="146"/>
    </row>
    <row r="127" spans="1:8">
      <c r="A127" s="178"/>
      <c r="B127" s="198" t="s">
        <v>85</v>
      </c>
      <c r="C127" s="187" t="s">
        <v>85</v>
      </c>
      <c r="D127" s="195">
        <v>0</v>
      </c>
      <c r="E127" s="178" t="s">
        <v>85</v>
      </c>
      <c r="F127" s="189">
        <v>0</v>
      </c>
      <c r="G127" s="69">
        <f t="shared" si="2"/>
        <v>-22.149999999999977</v>
      </c>
      <c r="H127" s="146"/>
    </row>
    <row r="128" spans="1:8">
      <c r="A128" s="190"/>
      <c r="B128" s="199" t="s">
        <v>85</v>
      </c>
      <c r="C128" s="192" t="s">
        <v>85</v>
      </c>
      <c r="D128" s="197">
        <v>0</v>
      </c>
      <c r="E128" s="190" t="s">
        <v>85</v>
      </c>
      <c r="F128" s="194">
        <v>0</v>
      </c>
      <c r="G128" s="69">
        <f t="shared" si="2"/>
        <v>-22.149999999999977</v>
      </c>
      <c r="H128" s="146"/>
    </row>
    <row r="129" spans="1:20">
      <c r="A129" s="178"/>
      <c r="B129" s="198" t="s">
        <v>85</v>
      </c>
      <c r="C129" s="187" t="s">
        <v>85</v>
      </c>
      <c r="D129" s="195">
        <v>0</v>
      </c>
      <c r="E129" s="178" t="s">
        <v>85</v>
      </c>
      <c r="F129" s="189">
        <v>0</v>
      </c>
      <c r="G129" s="69">
        <f t="shared" si="2"/>
        <v>-22.149999999999977</v>
      </c>
      <c r="H129" s="146"/>
    </row>
    <row r="130" spans="1:20">
      <c r="A130" s="190"/>
      <c r="B130" s="199" t="s">
        <v>85</v>
      </c>
      <c r="C130" s="192" t="s">
        <v>85</v>
      </c>
      <c r="D130" s="197">
        <v>0</v>
      </c>
      <c r="E130" s="190" t="s">
        <v>85</v>
      </c>
      <c r="F130" s="194">
        <v>0</v>
      </c>
      <c r="G130" s="69">
        <f t="shared" si="2"/>
        <v>-22.149999999999977</v>
      </c>
      <c r="H130" s="146"/>
    </row>
    <row r="131" spans="1:20">
      <c r="A131" s="178"/>
      <c r="B131" s="198" t="s">
        <v>85</v>
      </c>
      <c r="C131" s="187" t="s">
        <v>85</v>
      </c>
      <c r="D131" s="195">
        <v>0</v>
      </c>
      <c r="E131" s="178" t="s">
        <v>85</v>
      </c>
      <c r="F131" s="189">
        <v>0</v>
      </c>
      <c r="G131" s="69">
        <f t="shared" si="2"/>
        <v>-22.149999999999977</v>
      </c>
      <c r="H131" s="146"/>
    </row>
    <row r="132" spans="1:20">
      <c r="A132" s="190"/>
      <c r="B132" s="199" t="s">
        <v>85</v>
      </c>
      <c r="C132" s="192" t="s">
        <v>85</v>
      </c>
      <c r="D132" s="197">
        <v>0</v>
      </c>
      <c r="E132" s="190" t="s">
        <v>85</v>
      </c>
      <c r="F132" s="194">
        <v>0</v>
      </c>
      <c r="G132" s="69">
        <f t="shared" si="2"/>
        <v>-22.149999999999977</v>
      </c>
      <c r="H132" s="146"/>
    </row>
    <row r="133" spans="1:20">
      <c r="A133" s="178" t="s">
        <v>85</v>
      </c>
      <c r="B133" s="198" t="s">
        <v>85</v>
      </c>
      <c r="C133" s="187" t="s">
        <v>85</v>
      </c>
      <c r="D133" s="195">
        <v>0</v>
      </c>
      <c r="E133" s="178" t="s">
        <v>85</v>
      </c>
      <c r="F133" s="189">
        <v>0</v>
      </c>
      <c r="G133" s="69">
        <f t="shared" si="2"/>
        <v>-22.149999999999977</v>
      </c>
      <c r="H133" s="146"/>
    </row>
    <row r="134" spans="1:20">
      <c r="A134" s="190"/>
      <c r="B134" s="199" t="s">
        <v>85</v>
      </c>
      <c r="C134" s="192" t="s">
        <v>85</v>
      </c>
      <c r="D134" s="197">
        <v>0</v>
      </c>
      <c r="E134" s="190" t="s">
        <v>85</v>
      </c>
      <c r="F134" s="194">
        <v>0</v>
      </c>
      <c r="G134" s="69">
        <f t="shared" si="2"/>
        <v>-22.149999999999977</v>
      </c>
      <c r="H134" s="146"/>
    </row>
    <row r="135" spans="1:20">
      <c r="A135" s="178"/>
      <c r="B135" s="198" t="s">
        <v>85</v>
      </c>
      <c r="C135" s="187" t="s">
        <v>85</v>
      </c>
      <c r="D135" s="195">
        <v>0</v>
      </c>
      <c r="E135" s="178" t="s">
        <v>85</v>
      </c>
      <c r="F135" s="189">
        <v>0</v>
      </c>
      <c r="G135" s="69">
        <f t="shared" si="2"/>
        <v>-22.149999999999977</v>
      </c>
      <c r="H135" s="146"/>
    </row>
    <row r="136" spans="1:20">
      <c r="A136" s="190"/>
      <c r="B136" s="199" t="s">
        <v>85</v>
      </c>
      <c r="C136" s="192" t="s">
        <v>85</v>
      </c>
      <c r="D136" s="197">
        <v>0</v>
      </c>
      <c r="E136" s="190" t="s">
        <v>85</v>
      </c>
      <c r="F136" s="194">
        <v>0</v>
      </c>
      <c r="G136" s="69">
        <f t="shared" si="2"/>
        <v>-22.149999999999977</v>
      </c>
      <c r="H136" s="146"/>
    </row>
    <row r="137" spans="1:20">
      <c r="A137" s="178"/>
      <c r="B137" s="198" t="s">
        <v>85</v>
      </c>
      <c r="C137" s="187" t="s">
        <v>85</v>
      </c>
      <c r="D137" s="195">
        <v>0</v>
      </c>
      <c r="E137" s="178" t="s">
        <v>85</v>
      </c>
      <c r="F137" s="189">
        <v>0</v>
      </c>
      <c r="G137" s="69">
        <f t="shared" si="2"/>
        <v>-22.149999999999977</v>
      </c>
      <c r="H137" s="146"/>
    </row>
    <row r="138" spans="1:20">
      <c r="A138" s="190"/>
      <c r="B138" s="199" t="s">
        <v>85</v>
      </c>
      <c r="C138" s="192" t="s">
        <v>85</v>
      </c>
      <c r="D138" s="197">
        <v>0</v>
      </c>
      <c r="E138" s="190" t="s">
        <v>85</v>
      </c>
      <c r="F138" s="194">
        <v>0</v>
      </c>
      <c r="G138" s="69">
        <f t="shared" si="2"/>
        <v>-22.149999999999977</v>
      </c>
      <c r="H138" s="146"/>
    </row>
    <row r="139" spans="1:20">
      <c r="A139" s="178"/>
      <c r="B139" s="198" t="s">
        <v>85</v>
      </c>
      <c r="C139" s="187" t="s">
        <v>85</v>
      </c>
      <c r="D139" s="207">
        <v>0</v>
      </c>
      <c r="E139" s="178" t="s">
        <v>85</v>
      </c>
      <c r="F139" s="208">
        <v>0</v>
      </c>
      <c r="G139" s="69">
        <f t="shared" si="2"/>
        <v>-22.149999999999977</v>
      </c>
      <c r="H139" s="146"/>
    </row>
    <row r="140" spans="1:20" s="2" customFormat="1">
      <c r="A140" s="6"/>
      <c r="B140" s="148"/>
      <c r="C140" s="149"/>
      <c r="D140" s="150">
        <f>SUM(D4:D139)</f>
        <v>960</v>
      </c>
      <c r="E140" s="6"/>
      <c r="F140" s="150">
        <f>SUM(F4:F139)</f>
        <v>937.85</v>
      </c>
      <c r="G140" s="152" t="s">
        <v>85</v>
      </c>
      <c r="H140" s="153"/>
      <c r="J140" s="3"/>
      <c r="K140" s="3"/>
      <c r="L140" s="3"/>
      <c r="M140" s="3"/>
      <c r="N140" s="3"/>
      <c r="O140" s="3"/>
      <c r="P140" s="3"/>
      <c r="Q140" s="3"/>
      <c r="R140" s="3"/>
      <c r="S140" s="3"/>
      <c r="T140" s="3"/>
    </row>
    <row r="141" spans="1:20">
      <c r="A141" s="92"/>
      <c r="B141" s="93"/>
      <c r="C141" s="94"/>
      <c r="D141" s="95"/>
      <c r="E141" s="92"/>
      <c r="F141" s="96"/>
      <c r="G141" s="97"/>
    </row>
    <row r="142" spans="1:20">
      <c r="A142" s="92"/>
      <c r="B142" s="93"/>
      <c r="C142" s="94"/>
      <c r="D142" s="95"/>
      <c r="E142" s="92"/>
      <c r="F142" s="96"/>
      <c r="G142" s="97"/>
    </row>
    <row r="143" spans="1:20">
      <c r="A143" s="92"/>
      <c r="B143" s="93"/>
      <c r="C143" s="94"/>
      <c r="D143" s="95"/>
      <c r="E143" s="92"/>
      <c r="F143" s="96"/>
      <c r="G143" s="97"/>
    </row>
    <row r="144" spans="1:20">
      <c r="A144" s="92"/>
      <c r="B144" s="93"/>
      <c r="C144" s="149"/>
      <c r="D144" s="95"/>
      <c r="E144" s="92"/>
      <c r="F144" s="96"/>
      <c r="G144" s="97"/>
    </row>
    <row r="145" spans="1:7">
      <c r="A145" s="92"/>
      <c r="B145" s="93"/>
      <c r="C145" s="94"/>
      <c r="D145" s="95"/>
      <c r="E145" s="92"/>
      <c r="F145" s="96"/>
      <c r="G145" s="97"/>
    </row>
    <row r="146" spans="1:7">
      <c r="A146" s="92"/>
      <c r="B146" s="93"/>
      <c r="C146" s="94"/>
      <c r="D146" s="95"/>
      <c r="E146" s="92"/>
      <c r="F146" s="96"/>
      <c r="G146" s="97"/>
    </row>
    <row r="147" spans="1:7">
      <c r="A147" s="92"/>
      <c r="B147" s="93"/>
      <c r="C147" s="94"/>
      <c r="D147" s="95"/>
      <c r="E147" s="92"/>
      <c r="F147" s="96"/>
      <c r="G147" s="97"/>
    </row>
    <row r="148" spans="1:7">
      <c r="A148" s="92"/>
      <c r="B148" s="93"/>
      <c r="C148" s="94"/>
      <c r="D148" s="95"/>
      <c r="E148" s="92"/>
      <c r="F148" s="96"/>
      <c r="G148" s="97"/>
    </row>
    <row r="149" spans="1:7">
      <c r="A149" s="92"/>
      <c r="B149" s="93"/>
      <c r="C149" s="94"/>
      <c r="D149" s="95"/>
      <c r="E149" s="92"/>
      <c r="F149" s="96"/>
      <c r="G149" s="97"/>
    </row>
    <row r="150" spans="1:7">
      <c r="A150" s="92"/>
      <c r="B150" s="93"/>
      <c r="C150" s="94"/>
      <c r="D150" s="95"/>
      <c r="E150" s="92"/>
      <c r="F150" s="96"/>
      <c r="G150" s="97"/>
    </row>
    <row r="151" spans="1:7">
      <c r="A151" s="92"/>
      <c r="B151" s="93"/>
      <c r="C151" s="94"/>
      <c r="D151" s="95"/>
      <c r="E151" s="92"/>
      <c r="F151" s="96"/>
      <c r="G151" s="97"/>
    </row>
    <row r="152" spans="1:7">
      <c r="A152" s="92"/>
      <c r="B152" s="93"/>
      <c r="C152" s="94"/>
      <c r="D152" s="95"/>
      <c r="E152" s="92"/>
      <c r="F152" s="96"/>
      <c r="G152" s="97"/>
    </row>
    <row r="153" spans="1:7">
      <c r="A153" s="92"/>
      <c r="B153" s="93"/>
      <c r="C153" s="94"/>
      <c r="D153" s="95"/>
      <c r="E153" s="92"/>
      <c r="F153" s="96"/>
      <c r="G153" s="97"/>
    </row>
    <row r="154" spans="1:7">
      <c r="A154" s="92"/>
      <c r="B154" s="93"/>
      <c r="C154" s="94"/>
      <c r="D154" s="95"/>
      <c r="E154" s="92"/>
      <c r="F154" s="96"/>
      <c r="G154" s="97"/>
    </row>
    <row r="155" spans="1:7">
      <c r="A155" s="92"/>
      <c r="B155" s="93"/>
      <c r="C155" s="94"/>
      <c r="D155" s="95"/>
      <c r="E155" s="92"/>
      <c r="F155" s="96"/>
      <c r="G155" s="97"/>
    </row>
    <row r="156" spans="1:7">
      <c r="A156" s="92"/>
      <c r="B156" s="93"/>
      <c r="C156" s="94"/>
      <c r="D156" s="95"/>
      <c r="E156" s="92"/>
      <c r="F156" s="96"/>
      <c r="G156" s="97"/>
    </row>
    <row r="157" spans="1:7">
      <c r="A157" s="92"/>
      <c r="B157" s="93"/>
      <c r="C157" s="94"/>
      <c r="D157" s="95"/>
      <c r="E157" s="92"/>
      <c r="F157" s="96"/>
      <c r="G157" s="97"/>
    </row>
    <row r="158" spans="1:7">
      <c r="A158" s="92"/>
      <c r="B158" s="93"/>
      <c r="C158" s="94"/>
      <c r="D158" s="95"/>
      <c r="E158" s="92"/>
      <c r="F158" s="96"/>
      <c r="G158" s="97"/>
    </row>
    <row r="159" spans="1:7">
      <c r="A159" s="92"/>
      <c r="B159" s="93"/>
      <c r="C159" s="94"/>
      <c r="D159" s="95"/>
      <c r="E159" s="92"/>
      <c r="F159" s="96"/>
      <c r="G159" s="97"/>
    </row>
    <row r="160" spans="1:7">
      <c r="A160" s="92"/>
      <c r="B160" s="93"/>
      <c r="C160" s="94"/>
      <c r="D160" s="95"/>
      <c r="E160" s="92"/>
      <c r="F160" s="96"/>
      <c r="G160" s="97"/>
    </row>
    <row r="161" spans="1:7">
      <c r="A161" s="92"/>
      <c r="B161" s="93"/>
      <c r="C161" s="94"/>
      <c r="D161" s="95"/>
      <c r="E161" s="92"/>
      <c r="F161" s="96"/>
      <c r="G161" s="97"/>
    </row>
    <row r="162" spans="1:7">
      <c r="A162" s="92"/>
      <c r="B162" s="93"/>
      <c r="C162" s="94"/>
      <c r="D162" s="95"/>
      <c r="E162" s="92"/>
      <c r="F162" s="96"/>
      <c r="G162" s="97"/>
    </row>
    <row r="163" spans="1:7">
      <c r="A163" s="92"/>
      <c r="B163" s="93"/>
      <c r="C163" s="94"/>
      <c r="D163" s="95"/>
      <c r="E163" s="92"/>
      <c r="F163" s="96"/>
      <c r="G163" s="97"/>
    </row>
    <row r="164" spans="1:7">
      <c r="A164" s="92"/>
      <c r="B164" s="93"/>
      <c r="C164" s="94"/>
      <c r="D164" s="95"/>
      <c r="E164" s="92"/>
      <c r="F164" s="96"/>
      <c r="G164" s="97"/>
    </row>
    <row r="165" spans="1:7">
      <c r="A165" s="92"/>
      <c r="B165" s="93"/>
      <c r="C165" s="94"/>
      <c r="D165" s="95"/>
      <c r="E165" s="92"/>
      <c r="F165" s="96"/>
      <c r="G165" s="97"/>
    </row>
    <row r="166" spans="1:7">
      <c r="A166" s="92"/>
      <c r="B166" s="93"/>
      <c r="C166" s="94"/>
      <c r="D166" s="95"/>
      <c r="E166" s="92"/>
      <c r="F166" s="96"/>
      <c r="G166" s="97"/>
    </row>
    <row r="167" spans="1:7">
      <c r="A167" s="92"/>
      <c r="B167" s="93"/>
      <c r="C167" s="94"/>
      <c r="D167" s="95"/>
      <c r="E167" s="92"/>
      <c r="F167" s="96"/>
      <c r="G167" s="97"/>
    </row>
    <row r="168" spans="1:7">
      <c r="A168" s="92"/>
      <c r="B168" s="93"/>
      <c r="C168" s="94"/>
      <c r="D168" s="95"/>
      <c r="E168" s="92"/>
      <c r="F168" s="96"/>
      <c r="G168" s="97"/>
    </row>
    <row r="169" spans="1:7">
      <c r="A169" s="92"/>
      <c r="B169" s="93"/>
      <c r="C169" s="94"/>
      <c r="D169" s="95"/>
      <c r="E169" s="92"/>
      <c r="F169" s="96"/>
      <c r="G169" s="97"/>
    </row>
    <row r="170" spans="1:7">
      <c r="A170" s="92"/>
      <c r="B170" s="93"/>
      <c r="C170" s="94"/>
      <c r="D170" s="95"/>
      <c r="E170" s="92"/>
      <c r="F170" s="96"/>
      <c r="G170" s="97"/>
    </row>
    <row r="171" spans="1:7">
      <c r="A171" s="92"/>
      <c r="B171" s="93"/>
      <c r="C171" s="94"/>
      <c r="D171" s="95"/>
      <c r="E171" s="92"/>
      <c r="F171" s="96"/>
      <c r="G171" s="97"/>
    </row>
    <row r="172" spans="1:7">
      <c r="A172" s="92"/>
      <c r="B172" s="93"/>
      <c r="C172" s="94"/>
      <c r="D172" s="95"/>
      <c r="E172" s="92"/>
      <c r="F172" s="96"/>
      <c r="G172" s="97"/>
    </row>
    <row r="173" spans="1:7">
      <c r="A173" s="92"/>
      <c r="B173" s="93"/>
      <c r="C173" s="94"/>
      <c r="D173" s="95"/>
      <c r="E173" s="92"/>
      <c r="F173" s="96"/>
      <c r="G173" s="97"/>
    </row>
    <row r="174" spans="1:7">
      <c r="A174" s="92"/>
      <c r="B174" s="93"/>
      <c r="C174" s="94"/>
      <c r="D174" s="95"/>
      <c r="E174" s="92"/>
      <c r="F174" s="96"/>
      <c r="G174" s="97"/>
    </row>
    <row r="175" spans="1:7">
      <c r="A175" s="92"/>
      <c r="B175" s="93"/>
      <c r="C175" s="94"/>
      <c r="D175" s="95"/>
      <c r="E175" s="92"/>
      <c r="F175" s="96"/>
      <c r="G175" s="97"/>
    </row>
    <row r="176" spans="1:7">
      <c r="A176" s="92"/>
      <c r="B176" s="93"/>
      <c r="C176" s="94"/>
      <c r="D176" s="95"/>
      <c r="E176" s="92"/>
      <c r="F176" s="96"/>
      <c r="G176" s="97"/>
    </row>
    <row r="177" spans="1:7">
      <c r="A177" s="92"/>
      <c r="B177" s="93"/>
      <c r="C177" s="94"/>
      <c r="D177" s="95"/>
      <c r="E177" s="92"/>
      <c r="F177" s="96"/>
      <c r="G177" s="97"/>
    </row>
    <row r="178" spans="1:7">
      <c r="A178" s="92"/>
      <c r="B178" s="93"/>
      <c r="C178" s="94"/>
      <c r="D178" s="95"/>
      <c r="E178" s="92"/>
      <c r="F178" s="96"/>
      <c r="G178" s="97"/>
    </row>
    <row r="179" spans="1:7">
      <c r="A179" s="92"/>
      <c r="B179" s="93"/>
      <c r="C179" s="94"/>
      <c r="D179" s="95"/>
      <c r="E179" s="92"/>
      <c r="F179" s="96"/>
      <c r="G179" s="97"/>
    </row>
    <row r="180" spans="1:7">
      <c r="A180" s="92"/>
      <c r="B180" s="93"/>
      <c r="C180" s="94"/>
      <c r="D180" s="95"/>
      <c r="E180" s="92"/>
      <c r="F180" s="96"/>
      <c r="G180" s="97"/>
    </row>
    <row r="181" spans="1:7">
      <c r="A181" s="92"/>
      <c r="B181" s="93"/>
      <c r="C181" s="94"/>
      <c r="D181" s="95"/>
      <c r="E181" s="92"/>
      <c r="F181" s="96"/>
      <c r="G181" s="97"/>
    </row>
    <row r="182" spans="1:7">
      <c r="A182" s="92"/>
      <c r="B182" s="93"/>
      <c r="C182" s="94"/>
      <c r="D182" s="95"/>
      <c r="E182" s="92"/>
      <c r="F182" s="96"/>
      <c r="G182" s="97"/>
    </row>
    <row r="183" spans="1:7">
      <c r="A183" s="92"/>
      <c r="B183" s="93"/>
      <c r="C183" s="94"/>
      <c r="D183" s="95"/>
      <c r="E183" s="92"/>
      <c r="F183" s="96"/>
      <c r="G183" s="97"/>
    </row>
    <row r="184" spans="1:7">
      <c r="A184" s="92"/>
      <c r="B184" s="93"/>
      <c r="C184" s="94"/>
      <c r="D184" s="95"/>
      <c r="E184" s="92"/>
      <c r="F184" s="96"/>
      <c r="G184" s="97"/>
    </row>
    <row r="185" spans="1:7">
      <c r="A185" s="92"/>
      <c r="B185" s="93"/>
      <c r="C185" s="94"/>
      <c r="D185" s="95"/>
      <c r="E185" s="92"/>
      <c r="F185" s="96"/>
      <c r="G185" s="97"/>
    </row>
    <row r="186" spans="1:7">
      <c r="A186" s="92"/>
      <c r="B186" s="93"/>
      <c r="C186" s="94"/>
      <c r="D186" s="95"/>
      <c r="E186" s="92"/>
      <c r="F186" s="96"/>
      <c r="G186" s="97"/>
    </row>
    <row r="187" spans="1:7">
      <c r="A187" s="92"/>
      <c r="B187" s="93"/>
      <c r="C187" s="94"/>
      <c r="D187" s="95"/>
      <c r="E187" s="92"/>
      <c r="F187" s="96"/>
      <c r="G187" s="97"/>
    </row>
    <row r="188" spans="1:7">
      <c r="A188" s="92"/>
      <c r="B188" s="93"/>
      <c r="C188" s="94"/>
      <c r="D188" s="95"/>
      <c r="E188" s="92"/>
      <c r="F188" s="96"/>
      <c r="G188" s="97"/>
    </row>
    <row r="189" spans="1:7">
      <c r="A189" s="92"/>
      <c r="B189" s="93"/>
      <c r="C189" s="94"/>
      <c r="D189" s="95"/>
      <c r="E189" s="92"/>
      <c r="F189" s="96"/>
      <c r="G189" s="97"/>
    </row>
    <row r="190" spans="1:7">
      <c r="A190" s="92"/>
      <c r="B190" s="93"/>
      <c r="C190" s="94"/>
      <c r="D190" s="95"/>
      <c r="E190" s="92"/>
      <c r="F190" s="96"/>
      <c r="G190" s="97"/>
    </row>
    <row r="191" spans="1:7">
      <c r="A191" s="92"/>
      <c r="B191" s="93"/>
      <c r="C191" s="94"/>
      <c r="D191" s="95"/>
      <c r="E191" s="92"/>
      <c r="F191" s="96"/>
      <c r="G191" s="97"/>
    </row>
    <row r="192" spans="1:7">
      <c r="A192" s="92"/>
      <c r="B192" s="93"/>
      <c r="C192" s="94"/>
      <c r="D192" s="95"/>
      <c r="E192" s="92"/>
      <c r="F192" s="96"/>
      <c r="G192" s="97"/>
    </row>
    <row r="193" spans="1:7">
      <c r="A193" s="92"/>
      <c r="B193" s="93"/>
      <c r="C193" s="94"/>
      <c r="D193" s="95"/>
      <c r="E193" s="92"/>
      <c r="F193" s="96"/>
      <c r="G193" s="97"/>
    </row>
    <row r="194" spans="1:7">
      <c r="A194" s="92"/>
      <c r="B194" s="93"/>
      <c r="C194" s="94"/>
      <c r="D194" s="95"/>
      <c r="E194" s="92"/>
      <c r="F194" s="96"/>
      <c r="G194" s="97"/>
    </row>
    <row r="195" spans="1:7">
      <c r="A195" s="92"/>
      <c r="B195" s="93"/>
      <c r="C195" s="94"/>
      <c r="D195" s="95"/>
      <c r="E195" s="92"/>
      <c r="F195" s="96"/>
      <c r="G195" s="97"/>
    </row>
    <row r="196" spans="1:7">
      <c r="A196" s="92"/>
      <c r="B196" s="93"/>
      <c r="C196" s="94"/>
      <c r="D196" s="95"/>
      <c r="E196" s="92"/>
      <c r="F196" s="96"/>
      <c r="G196" s="97"/>
    </row>
    <row r="197" spans="1:7">
      <c r="A197" s="92"/>
      <c r="B197" s="93"/>
      <c r="C197" s="94"/>
      <c r="D197" s="95"/>
      <c r="E197" s="92"/>
      <c r="F197" s="96"/>
      <c r="G197" s="97"/>
    </row>
    <row r="198" spans="1:7">
      <c r="A198" s="92"/>
      <c r="B198" s="93"/>
      <c r="C198" s="94"/>
      <c r="D198" s="95"/>
      <c r="E198" s="92"/>
      <c r="F198" s="96"/>
      <c r="G198" s="97"/>
    </row>
    <row r="199" spans="1:7">
      <c r="A199" s="92"/>
      <c r="B199" s="93"/>
      <c r="C199" s="94"/>
      <c r="D199" s="95"/>
      <c r="E199" s="92"/>
      <c r="F199" s="96"/>
      <c r="G199" s="97"/>
    </row>
    <row r="200" spans="1:7">
      <c r="A200" s="92"/>
      <c r="B200" s="93"/>
      <c r="C200" s="94"/>
      <c r="D200" s="95"/>
      <c r="E200" s="92"/>
      <c r="F200" s="96"/>
      <c r="G200" s="97"/>
    </row>
    <row r="201" spans="1:7">
      <c r="A201" s="92"/>
      <c r="B201" s="93"/>
      <c r="C201" s="94"/>
      <c r="D201" s="95"/>
      <c r="E201" s="92"/>
      <c r="F201" s="96"/>
      <c r="G201" s="97"/>
    </row>
    <row r="202" spans="1:7">
      <c r="A202" s="92"/>
      <c r="B202" s="93"/>
      <c r="C202" s="94"/>
      <c r="D202" s="95"/>
      <c r="E202" s="92"/>
      <c r="F202" s="96"/>
      <c r="G202" s="97"/>
    </row>
    <row r="203" spans="1:7">
      <c r="A203" s="92"/>
      <c r="B203" s="93"/>
      <c r="C203" s="94"/>
      <c r="D203" s="95"/>
      <c r="E203" s="92"/>
      <c r="F203" s="96"/>
      <c r="G203" s="97"/>
    </row>
    <row r="204" spans="1:7">
      <c r="A204" s="92"/>
      <c r="B204" s="93"/>
      <c r="C204" s="94"/>
      <c r="D204" s="95"/>
      <c r="E204" s="92"/>
      <c r="F204" s="96"/>
      <c r="G204" s="97"/>
    </row>
    <row r="205" spans="1:7">
      <c r="A205" s="92"/>
      <c r="B205" s="93"/>
      <c r="C205" s="94"/>
      <c r="D205" s="95"/>
      <c r="E205" s="92"/>
      <c r="F205" s="96"/>
      <c r="G205" s="97"/>
    </row>
    <row r="206" spans="1:7">
      <c r="A206" s="92"/>
      <c r="B206" s="93"/>
      <c r="C206" s="94"/>
      <c r="D206" s="95"/>
      <c r="E206" s="92"/>
      <c r="F206" s="96"/>
      <c r="G206" s="97"/>
    </row>
    <row r="207" spans="1:7">
      <c r="A207" s="92"/>
      <c r="B207" s="93"/>
      <c r="C207" s="94"/>
      <c r="D207" s="95"/>
      <c r="E207" s="92"/>
      <c r="F207" s="96"/>
      <c r="G207" s="97"/>
    </row>
    <row r="208" spans="1:7">
      <c r="A208" s="92"/>
      <c r="B208" s="93"/>
      <c r="C208" s="94"/>
      <c r="D208" s="95"/>
      <c r="E208" s="92"/>
      <c r="F208" s="96"/>
      <c r="G208" s="97"/>
    </row>
    <row r="209" spans="1:7">
      <c r="A209" s="92"/>
      <c r="B209" s="93"/>
      <c r="C209" s="94"/>
      <c r="D209" s="95"/>
      <c r="E209" s="92"/>
      <c r="F209" s="96"/>
      <c r="G209" s="97"/>
    </row>
    <row r="210" spans="1:7">
      <c r="A210" s="92"/>
      <c r="B210" s="93"/>
      <c r="C210" s="94"/>
      <c r="D210" s="95"/>
      <c r="E210" s="92"/>
      <c r="F210" s="96"/>
      <c r="G210" s="97"/>
    </row>
    <row r="211" spans="1:7">
      <c r="A211" s="92"/>
      <c r="B211" s="93"/>
      <c r="C211" s="94"/>
      <c r="D211" s="95"/>
      <c r="E211" s="92"/>
      <c r="F211" s="96"/>
      <c r="G211" s="97"/>
    </row>
    <row r="212" spans="1:7">
      <c r="A212" s="92"/>
      <c r="B212" s="93"/>
      <c r="C212" s="94"/>
      <c r="D212" s="95"/>
      <c r="E212" s="92"/>
      <c r="F212" s="96"/>
      <c r="G212" s="97"/>
    </row>
    <row r="213" spans="1:7">
      <c r="A213" s="92"/>
      <c r="B213" s="93"/>
      <c r="C213" s="94"/>
      <c r="D213" s="95"/>
      <c r="E213" s="92"/>
      <c r="F213" s="96"/>
      <c r="G213" s="97"/>
    </row>
    <row r="214" spans="1:7">
      <c r="A214" s="92"/>
      <c r="B214" s="93"/>
      <c r="C214" s="94"/>
      <c r="D214" s="95"/>
      <c r="E214" s="92"/>
      <c r="F214" s="96"/>
      <c r="G214" s="97"/>
    </row>
    <row r="215" spans="1:7">
      <c r="A215" s="92"/>
      <c r="B215" s="93"/>
      <c r="C215" s="94"/>
      <c r="D215" s="95"/>
      <c r="E215" s="92"/>
      <c r="F215" s="96"/>
      <c r="G215" s="97"/>
    </row>
    <row r="216" spans="1:7">
      <c r="A216" s="92"/>
      <c r="B216" s="93"/>
      <c r="C216" s="94"/>
      <c r="D216" s="95"/>
      <c r="E216" s="92"/>
      <c r="F216" s="96"/>
      <c r="G216" s="97"/>
    </row>
    <row r="217" spans="1:7">
      <c r="A217" s="92"/>
      <c r="B217" s="93"/>
      <c r="C217" s="94"/>
      <c r="D217" s="95"/>
      <c r="E217" s="92"/>
      <c r="F217" s="96"/>
      <c r="G217" s="97"/>
    </row>
    <row r="218" spans="1:7">
      <c r="A218" s="92"/>
      <c r="B218" s="93"/>
      <c r="C218" s="94"/>
      <c r="D218" s="95"/>
      <c r="E218" s="92"/>
      <c r="F218" s="96"/>
      <c r="G218" s="97"/>
    </row>
    <row r="219" spans="1:7">
      <c r="A219" s="92"/>
      <c r="B219" s="93"/>
      <c r="C219" s="94"/>
      <c r="D219" s="95"/>
      <c r="E219" s="92"/>
      <c r="F219" s="96"/>
      <c r="G219" s="97"/>
    </row>
    <row r="220" spans="1:7">
      <c r="A220" s="92"/>
      <c r="B220" s="93"/>
      <c r="C220" s="94"/>
      <c r="D220" s="95"/>
      <c r="E220" s="92"/>
      <c r="F220" s="96"/>
      <c r="G220" s="97"/>
    </row>
    <row r="221" spans="1:7">
      <c r="A221" s="92"/>
      <c r="B221" s="93"/>
      <c r="C221" s="94"/>
      <c r="D221" s="95"/>
      <c r="E221" s="92"/>
      <c r="F221" s="96"/>
      <c r="G221" s="97"/>
    </row>
    <row r="222" spans="1:7">
      <c r="A222" s="92"/>
      <c r="B222" s="93"/>
      <c r="C222" s="94"/>
      <c r="D222" s="95"/>
      <c r="E222" s="92"/>
      <c r="F222" s="96"/>
      <c r="G222" s="97"/>
    </row>
    <row r="223" spans="1:7">
      <c r="A223" s="92"/>
      <c r="B223" s="93"/>
      <c r="C223" s="94"/>
      <c r="D223" s="95"/>
      <c r="E223" s="92"/>
      <c r="F223" s="96"/>
      <c r="G223" s="97"/>
    </row>
    <row r="224" spans="1:7">
      <c r="A224" s="92"/>
      <c r="B224" s="93"/>
      <c r="C224" s="94"/>
      <c r="D224" s="95"/>
      <c r="E224" s="92"/>
      <c r="F224" s="96"/>
      <c r="G224" s="97"/>
    </row>
    <row r="225" spans="1:7">
      <c r="A225" s="92"/>
      <c r="B225" s="93"/>
      <c r="C225" s="94"/>
      <c r="D225" s="95"/>
      <c r="E225" s="92"/>
      <c r="F225" s="96"/>
      <c r="G225" s="97"/>
    </row>
    <row r="226" spans="1:7">
      <c r="A226" s="92"/>
      <c r="B226" s="93"/>
      <c r="C226" s="94"/>
      <c r="D226" s="95"/>
      <c r="E226" s="92"/>
      <c r="F226" s="96"/>
      <c r="G226" s="97"/>
    </row>
    <row r="227" spans="1:7">
      <c r="A227" s="92"/>
      <c r="B227" s="93"/>
      <c r="C227" s="94"/>
      <c r="D227" s="95"/>
      <c r="E227" s="92"/>
      <c r="F227" s="96"/>
      <c r="G227" s="97"/>
    </row>
    <row r="228" spans="1:7">
      <c r="A228" s="92"/>
      <c r="B228" s="93"/>
      <c r="C228" s="94"/>
      <c r="D228" s="95"/>
      <c r="E228" s="92"/>
      <c r="F228" s="96"/>
      <c r="G228" s="97"/>
    </row>
    <row r="229" spans="1:7">
      <c r="A229" s="92"/>
      <c r="B229" s="93"/>
      <c r="C229" s="94"/>
      <c r="D229" s="95"/>
      <c r="E229" s="92"/>
      <c r="F229" s="96"/>
      <c r="G229" s="97"/>
    </row>
    <row r="230" spans="1:7">
      <c r="A230" s="92"/>
      <c r="B230" s="93"/>
      <c r="C230" s="94"/>
      <c r="D230" s="95"/>
      <c r="E230" s="92"/>
      <c r="F230" s="96"/>
      <c r="G230" s="97"/>
    </row>
    <row r="231" spans="1:7">
      <c r="A231" s="92"/>
      <c r="B231" s="93"/>
      <c r="C231" s="94"/>
      <c r="D231" s="95"/>
      <c r="E231" s="92"/>
      <c r="F231" s="96"/>
      <c r="G231" s="97"/>
    </row>
    <row r="232" spans="1:7">
      <c r="A232" s="92"/>
      <c r="B232" s="93"/>
      <c r="C232" s="94"/>
      <c r="D232" s="95"/>
      <c r="E232" s="92"/>
      <c r="F232" s="96"/>
      <c r="G232" s="97"/>
    </row>
    <row r="233" spans="1:7">
      <c r="A233" s="92"/>
      <c r="B233" s="93"/>
      <c r="C233" s="94"/>
      <c r="D233" s="95"/>
      <c r="E233" s="92"/>
      <c r="F233" s="96"/>
      <c r="G233" s="97"/>
    </row>
    <row r="234" spans="1:7">
      <c r="A234" s="92"/>
      <c r="B234" s="93"/>
      <c r="C234" s="94"/>
      <c r="D234" s="95"/>
      <c r="E234" s="92"/>
      <c r="F234" s="96"/>
      <c r="G234" s="97"/>
    </row>
    <row r="235" spans="1:7">
      <c r="A235" s="92"/>
      <c r="B235" s="93"/>
      <c r="C235" s="94"/>
      <c r="D235" s="95"/>
      <c r="E235" s="92"/>
      <c r="F235" s="96"/>
      <c r="G235" s="97"/>
    </row>
    <row r="236" spans="1:7">
      <c r="A236" s="92"/>
      <c r="B236" s="93"/>
      <c r="C236" s="94"/>
      <c r="D236" s="95"/>
      <c r="E236" s="92"/>
      <c r="F236" s="96"/>
      <c r="G236" s="97"/>
    </row>
    <row r="237" spans="1:7">
      <c r="A237" s="92"/>
      <c r="B237" s="93"/>
      <c r="C237" s="94"/>
      <c r="D237" s="95"/>
      <c r="E237" s="92"/>
      <c r="F237" s="96"/>
      <c r="G237" s="97"/>
    </row>
    <row r="238" spans="1:7">
      <c r="A238" s="92"/>
      <c r="B238" s="93"/>
      <c r="C238" s="94"/>
      <c r="D238" s="95"/>
      <c r="E238" s="92"/>
      <c r="F238" s="96"/>
      <c r="G238" s="97"/>
    </row>
    <row r="239" spans="1:7">
      <c r="A239" s="92"/>
      <c r="B239" s="93"/>
      <c r="C239" s="94"/>
      <c r="D239" s="95"/>
      <c r="E239" s="92"/>
      <c r="F239" s="96"/>
      <c r="G239" s="97"/>
    </row>
    <row r="240" spans="1:7">
      <c r="A240" s="92"/>
      <c r="B240" s="93"/>
      <c r="C240" s="94"/>
      <c r="D240" s="95"/>
      <c r="E240" s="92"/>
      <c r="F240" s="96"/>
      <c r="G240" s="97"/>
    </row>
    <row r="241" spans="1:7">
      <c r="A241" s="92"/>
      <c r="B241" s="93"/>
      <c r="C241" s="94"/>
      <c r="D241" s="95"/>
      <c r="E241" s="92"/>
      <c r="F241" s="96"/>
      <c r="G241" s="97"/>
    </row>
    <row r="242" spans="1:7">
      <c r="A242" s="92"/>
      <c r="B242" s="93"/>
      <c r="C242" s="94"/>
      <c r="D242" s="95"/>
      <c r="E242" s="92"/>
      <c r="F242" s="96"/>
      <c r="G242" s="97"/>
    </row>
    <row r="243" spans="1:7">
      <c r="A243" s="92"/>
      <c r="B243" s="93"/>
      <c r="C243" s="94"/>
      <c r="D243" s="95"/>
      <c r="E243" s="92"/>
      <c r="F243" s="96"/>
      <c r="G243" s="97"/>
    </row>
    <row r="244" spans="1:7">
      <c r="A244" s="92"/>
      <c r="B244" s="93"/>
      <c r="C244" s="94"/>
      <c r="D244" s="95"/>
      <c r="E244" s="92"/>
      <c r="F244" s="96"/>
      <c r="G244" s="97"/>
    </row>
    <row r="245" spans="1:7">
      <c r="A245" s="92"/>
      <c r="B245" s="93"/>
      <c r="C245" s="94"/>
      <c r="D245" s="95"/>
      <c r="E245" s="92"/>
      <c r="F245" s="96"/>
      <c r="G245" s="97"/>
    </row>
    <row r="246" spans="1:7">
      <c r="A246" s="92"/>
      <c r="B246" s="93"/>
      <c r="C246" s="94"/>
      <c r="D246" s="95"/>
      <c r="E246" s="92"/>
      <c r="F246" s="96"/>
      <c r="G246" s="97"/>
    </row>
    <row r="247" spans="1:7">
      <c r="A247" s="92"/>
      <c r="B247" s="93"/>
      <c r="C247" s="94"/>
      <c r="D247" s="95"/>
      <c r="E247" s="92"/>
      <c r="F247" s="96"/>
      <c r="G247" s="97"/>
    </row>
    <row r="248" spans="1:7">
      <c r="A248" s="92"/>
      <c r="B248" s="93"/>
      <c r="C248" s="94"/>
      <c r="D248" s="95"/>
      <c r="E248" s="92"/>
      <c r="F248" s="96"/>
      <c r="G248" s="97"/>
    </row>
    <row r="249" spans="1:7">
      <c r="A249" s="92"/>
      <c r="B249" s="93"/>
      <c r="C249" s="94"/>
      <c r="D249" s="95"/>
      <c r="E249" s="92"/>
      <c r="F249" s="96"/>
      <c r="G249" s="97"/>
    </row>
    <row r="250" spans="1:7">
      <c r="A250" s="92"/>
      <c r="B250" s="93"/>
      <c r="C250" s="94"/>
      <c r="D250" s="95"/>
      <c r="E250" s="92"/>
      <c r="F250" s="96"/>
      <c r="G250" s="97"/>
    </row>
    <row r="251" spans="1:7">
      <c r="A251" s="92"/>
      <c r="B251" s="93"/>
      <c r="C251" s="94"/>
      <c r="D251" s="95"/>
      <c r="E251" s="92"/>
      <c r="F251" s="96"/>
      <c r="G251" s="97"/>
    </row>
    <row r="252" spans="1:7">
      <c r="A252" s="92"/>
      <c r="B252" s="93"/>
      <c r="C252" s="94"/>
      <c r="D252" s="95"/>
      <c r="E252" s="92"/>
      <c r="F252" s="96"/>
      <c r="G252" s="97"/>
    </row>
    <row r="253" spans="1:7">
      <c r="A253" s="92"/>
      <c r="B253" s="93"/>
      <c r="C253" s="94"/>
      <c r="D253" s="95"/>
      <c r="E253" s="92"/>
      <c r="F253" s="96"/>
      <c r="G253" s="97"/>
    </row>
    <row r="254" spans="1:7">
      <c r="A254" s="92"/>
      <c r="B254" s="93"/>
      <c r="C254" s="94"/>
      <c r="D254" s="95"/>
      <c r="E254" s="92"/>
      <c r="F254" s="96"/>
      <c r="G254" s="97"/>
    </row>
    <row r="255" spans="1:7">
      <c r="A255" s="92"/>
      <c r="B255" s="93"/>
      <c r="C255" s="94"/>
      <c r="D255" s="95"/>
      <c r="E255" s="92"/>
      <c r="F255" s="96"/>
      <c r="G255" s="97"/>
    </row>
    <row r="256" spans="1:7">
      <c r="A256" s="92"/>
      <c r="B256" s="93"/>
      <c r="C256" s="94"/>
      <c r="D256" s="95"/>
      <c r="E256" s="92"/>
      <c r="F256" s="96"/>
      <c r="G256" s="97"/>
    </row>
    <row r="257" spans="1:7">
      <c r="A257" s="92"/>
      <c r="B257" s="93"/>
      <c r="C257" s="94"/>
      <c r="D257" s="95"/>
      <c r="E257" s="92"/>
      <c r="F257" s="96"/>
      <c r="G257" s="97"/>
    </row>
    <row r="258" spans="1:7">
      <c r="A258" s="92"/>
      <c r="B258" s="93"/>
      <c r="C258" s="94"/>
      <c r="D258" s="95"/>
      <c r="E258" s="92"/>
      <c r="F258" s="96"/>
      <c r="G258" s="97"/>
    </row>
    <row r="259" spans="1:7">
      <c r="A259" s="92"/>
      <c r="B259" s="93"/>
      <c r="C259" s="94"/>
      <c r="D259" s="95"/>
      <c r="E259" s="92"/>
      <c r="F259" s="96"/>
      <c r="G259" s="97"/>
    </row>
    <row r="260" spans="1:7">
      <c r="A260" s="92"/>
      <c r="B260" s="93"/>
      <c r="C260" s="94"/>
      <c r="D260" s="95"/>
      <c r="E260" s="92"/>
      <c r="F260" s="96"/>
      <c r="G260" s="97"/>
    </row>
    <row r="261" spans="1:7">
      <c r="A261" s="92"/>
      <c r="B261" s="93"/>
      <c r="C261" s="94"/>
      <c r="D261" s="95"/>
      <c r="E261" s="92"/>
      <c r="F261" s="96"/>
      <c r="G261" s="97"/>
    </row>
    <row r="262" spans="1:7">
      <c r="A262" s="92"/>
      <c r="B262" s="93"/>
      <c r="C262" s="94"/>
      <c r="D262" s="95"/>
      <c r="E262" s="92"/>
      <c r="F262" s="96"/>
      <c r="G262" s="97"/>
    </row>
    <row r="263" spans="1:7">
      <c r="A263" s="92"/>
      <c r="B263" s="93"/>
      <c r="C263" s="94"/>
      <c r="D263" s="95"/>
      <c r="E263" s="92"/>
      <c r="F263" s="96"/>
      <c r="G263" s="97"/>
    </row>
    <row r="264" spans="1:7">
      <c r="A264" s="92"/>
      <c r="B264" s="93"/>
      <c r="C264" s="94"/>
      <c r="D264" s="95"/>
      <c r="E264" s="92"/>
      <c r="F264" s="96"/>
      <c r="G264" s="97"/>
    </row>
    <row r="265" spans="1:7">
      <c r="A265" s="92"/>
      <c r="B265" s="93"/>
      <c r="C265" s="94"/>
      <c r="D265" s="95"/>
      <c r="E265" s="92"/>
      <c r="F265" s="96"/>
      <c r="G265" s="97"/>
    </row>
    <row r="266" spans="1:7">
      <c r="A266" s="92"/>
      <c r="B266" s="93"/>
      <c r="C266" s="94"/>
      <c r="D266" s="95"/>
      <c r="E266" s="92"/>
      <c r="F266" s="96"/>
      <c r="G266" s="97"/>
    </row>
    <row r="267" spans="1:7">
      <c r="A267" s="92"/>
      <c r="B267" s="93"/>
      <c r="C267" s="94"/>
      <c r="D267" s="95"/>
      <c r="E267" s="92"/>
      <c r="F267" s="96"/>
      <c r="G267" s="97"/>
    </row>
    <row r="268" spans="1:7">
      <c r="A268" s="92"/>
      <c r="B268" s="93"/>
      <c r="C268" s="94"/>
      <c r="D268" s="95"/>
      <c r="E268" s="92"/>
      <c r="F268" s="96"/>
      <c r="G268" s="97"/>
    </row>
    <row r="269" spans="1:7">
      <c r="A269" s="92"/>
      <c r="B269" s="93"/>
      <c r="C269" s="94"/>
      <c r="D269" s="95"/>
      <c r="E269" s="92"/>
      <c r="F269" s="96"/>
      <c r="G269" s="97"/>
    </row>
    <row r="270" spans="1:7">
      <c r="A270" s="92"/>
      <c r="B270" s="93"/>
      <c r="C270" s="94"/>
      <c r="D270" s="95"/>
      <c r="E270" s="92"/>
      <c r="F270" s="96"/>
      <c r="G270" s="97"/>
    </row>
    <row r="271" spans="1:7">
      <c r="A271" s="92"/>
      <c r="B271" s="93"/>
      <c r="C271" s="94"/>
      <c r="D271" s="95"/>
      <c r="E271" s="92"/>
      <c r="F271" s="96"/>
      <c r="G271" s="97"/>
    </row>
    <row r="272" spans="1:7">
      <c r="A272" s="92"/>
      <c r="B272" s="93"/>
      <c r="C272" s="94"/>
      <c r="D272" s="95"/>
      <c r="E272" s="92"/>
      <c r="F272" s="96"/>
      <c r="G272" s="97"/>
    </row>
    <row r="273" spans="1:7">
      <c r="A273" s="92"/>
      <c r="B273" s="93"/>
      <c r="C273" s="94"/>
      <c r="D273" s="95"/>
      <c r="E273" s="92"/>
      <c r="F273" s="96"/>
      <c r="G273" s="97"/>
    </row>
    <row r="274" spans="1:7">
      <c r="A274" s="92"/>
      <c r="B274" s="93"/>
      <c r="C274" s="94"/>
      <c r="D274" s="95"/>
      <c r="E274" s="92"/>
      <c r="F274" s="96"/>
      <c r="G274" s="97"/>
    </row>
    <row r="275" spans="1:7">
      <c r="A275" s="92"/>
      <c r="B275" s="93"/>
      <c r="C275" s="94"/>
      <c r="D275" s="95"/>
      <c r="E275" s="92"/>
      <c r="F275" s="96"/>
      <c r="G275" s="97"/>
    </row>
    <row r="276" spans="1:7">
      <c r="A276" s="92"/>
      <c r="B276" s="93"/>
      <c r="C276" s="94"/>
      <c r="D276" s="95"/>
      <c r="E276" s="92"/>
      <c r="F276" s="96"/>
      <c r="G276" s="97"/>
    </row>
    <row r="277" spans="1:7">
      <c r="A277" s="92"/>
      <c r="B277" s="93"/>
      <c r="C277" s="94"/>
      <c r="D277" s="95"/>
      <c r="E277" s="92"/>
      <c r="F277" s="96"/>
      <c r="G277" s="97"/>
    </row>
    <row r="278" spans="1:7">
      <c r="A278" s="92"/>
      <c r="B278" s="93"/>
      <c r="C278" s="94"/>
      <c r="D278" s="95"/>
      <c r="E278" s="92"/>
      <c r="F278" s="96"/>
      <c r="G278" s="97"/>
    </row>
    <row r="279" spans="1:7">
      <c r="A279" s="92"/>
      <c r="B279" s="93"/>
      <c r="C279" s="94"/>
      <c r="D279" s="95"/>
      <c r="E279" s="92"/>
      <c r="F279" s="96"/>
      <c r="G279" s="97"/>
    </row>
    <row r="280" spans="1:7">
      <c r="A280" s="92"/>
      <c r="B280" s="93"/>
      <c r="C280" s="94"/>
      <c r="D280" s="95"/>
      <c r="E280" s="92"/>
      <c r="F280" s="96"/>
      <c r="G280" s="97"/>
    </row>
    <row r="281" spans="1:7">
      <c r="A281" s="92"/>
      <c r="B281" s="93"/>
      <c r="C281" s="94"/>
      <c r="D281" s="95"/>
      <c r="E281" s="92"/>
      <c r="F281" s="96"/>
      <c r="G281" s="97"/>
    </row>
    <row r="282" spans="1:7">
      <c r="A282" s="92"/>
      <c r="B282" s="93"/>
      <c r="C282" s="94"/>
      <c r="D282" s="95"/>
      <c r="E282" s="92"/>
      <c r="F282" s="96"/>
      <c r="G282" s="97"/>
    </row>
    <row r="283" spans="1:7">
      <c r="A283" s="92"/>
      <c r="B283" s="93"/>
      <c r="C283" s="94"/>
      <c r="D283" s="95"/>
      <c r="E283" s="92"/>
      <c r="F283" s="96"/>
      <c r="G283" s="97"/>
    </row>
    <row r="284" spans="1:7">
      <c r="A284" s="92"/>
      <c r="B284" s="93"/>
      <c r="C284" s="94"/>
      <c r="D284" s="95"/>
      <c r="E284" s="92"/>
      <c r="F284" s="96"/>
      <c r="G284" s="97"/>
    </row>
    <row r="285" spans="1:7">
      <c r="A285" s="92"/>
      <c r="B285" s="93"/>
      <c r="C285" s="94"/>
      <c r="D285" s="95"/>
      <c r="E285" s="92"/>
      <c r="F285" s="96"/>
      <c r="G285" s="97"/>
    </row>
    <row r="286" spans="1:7">
      <c r="A286" s="92"/>
      <c r="B286" s="93"/>
      <c r="C286" s="94"/>
      <c r="D286" s="95"/>
      <c r="E286" s="92"/>
      <c r="F286" s="96"/>
      <c r="G286" s="97"/>
    </row>
    <row r="287" spans="1:7">
      <c r="A287" s="92"/>
      <c r="B287" s="93"/>
      <c r="C287" s="94"/>
      <c r="D287" s="95"/>
      <c r="E287" s="92"/>
      <c r="F287" s="96"/>
      <c r="G287" s="97"/>
    </row>
    <row r="288" spans="1:7">
      <c r="A288" s="92"/>
      <c r="B288" s="93"/>
      <c r="C288" s="94"/>
      <c r="D288" s="95"/>
      <c r="E288" s="92"/>
      <c r="F288" s="96"/>
      <c r="G288" s="97"/>
    </row>
    <row r="289" spans="1:7">
      <c r="A289" s="92"/>
      <c r="B289" s="93"/>
      <c r="C289" s="94"/>
      <c r="D289" s="95"/>
      <c r="E289" s="92"/>
      <c r="F289" s="96"/>
      <c r="G289" s="97"/>
    </row>
    <row r="290" spans="1:7">
      <c r="A290" s="92"/>
      <c r="B290" s="93"/>
      <c r="C290" s="94"/>
      <c r="D290" s="95"/>
      <c r="E290" s="92"/>
      <c r="F290" s="96"/>
      <c r="G290" s="97"/>
    </row>
    <row r="291" spans="1:7">
      <c r="A291" s="92"/>
      <c r="B291" s="93"/>
      <c r="C291" s="94"/>
      <c r="D291" s="95"/>
      <c r="E291" s="92"/>
      <c r="F291" s="96"/>
      <c r="G291" s="97"/>
    </row>
    <row r="292" spans="1:7">
      <c r="A292" s="92"/>
      <c r="B292" s="93"/>
      <c r="C292" s="94"/>
      <c r="D292" s="95"/>
      <c r="E292" s="92"/>
      <c r="F292" s="96"/>
      <c r="G292" s="97"/>
    </row>
    <row r="293" spans="1:7">
      <c r="A293" s="92"/>
      <c r="B293" s="93"/>
      <c r="C293" s="94"/>
      <c r="D293" s="95"/>
      <c r="E293" s="92"/>
      <c r="F293" s="96"/>
      <c r="G293" s="97"/>
    </row>
    <row r="294" spans="1:7">
      <c r="A294" s="92"/>
      <c r="B294" s="93"/>
      <c r="C294" s="94"/>
      <c r="D294" s="95"/>
      <c r="E294" s="92"/>
      <c r="F294" s="96"/>
      <c r="G294" s="97"/>
    </row>
    <row r="295" spans="1:7">
      <c r="A295" s="92"/>
      <c r="B295" s="93"/>
      <c r="C295" s="94"/>
      <c r="D295" s="95"/>
      <c r="E295" s="92"/>
      <c r="F295" s="96"/>
      <c r="G295" s="97"/>
    </row>
    <row r="296" spans="1:7">
      <c r="A296" s="92"/>
      <c r="B296" s="93"/>
      <c r="C296" s="94"/>
      <c r="D296" s="95"/>
      <c r="E296" s="92"/>
      <c r="F296" s="96"/>
      <c r="G296" s="97"/>
    </row>
    <row r="297" spans="1:7">
      <c r="A297" s="92"/>
      <c r="B297" s="93"/>
      <c r="C297" s="94"/>
      <c r="D297" s="95"/>
      <c r="E297" s="92"/>
      <c r="F297" s="96"/>
      <c r="G297" s="97"/>
    </row>
    <row r="298" spans="1:7">
      <c r="A298" s="92"/>
      <c r="B298" s="93"/>
      <c r="C298" s="94"/>
      <c r="D298" s="95"/>
      <c r="E298" s="92"/>
      <c r="F298" s="96"/>
      <c r="G298" s="97"/>
    </row>
    <row r="299" spans="1:7">
      <c r="A299" s="92"/>
      <c r="B299" s="93"/>
      <c r="C299" s="94"/>
      <c r="D299" s="95"/>
      <c r="E299" s="92"/>
      <c r="F299" s="96"/>
      <c r="G299" s="97"/>
    </row>
    <row r="300" spans="1:7">
      <c r="A300" s="92"/>
      <c r="B300" s="93"/>
      <c r="C300" s="94"/>
      <c r="D300" s="95"/>
      <c r="E300" s="92"/>
      <c r="F300" s="96"/>
      <c r="G300" s="97"/>
    </row>
    <row r="301" spans="1:7">
      <c r="A301" s="92"/>
      <c r="B301" s="93"/>
      <c r="C301" s="94"/>
      <c r="D301" s="95"/>
      <c r="E301" s="92"/>
      <c r="F301" s="96"/>
      <c r="G301" s="97"/>
    </row>
    <row r="302" spans="1:7">
      <c r="A302" s="92"/>
      <c r="B302" s="93"/>
      <c r="C302" s="94"/>
      <c r="D302" s="95"/>
      <c r="E302" s="92"/>
      <c r="F302" s="96"/>
      <c r="G302" s="97"/>
    </row>
    <row r="303" spans="1:7">
      <c r="A303" s="92"/>
      <c r="B303" s="93"/>
      <c r="C303" s="94"/>
      <c r="D303" s="95"/>
      <c r="E303" s="92"/>
      <c r="F303" s="96"/>
      <c r="G303" s="97"/>
    </row>
    <row r="304" spans="1:7">
      <c r="A304" s="92"/>
      <c r="B304" s="93"/>
      <c r="C304" s="94"/>
      <c r="D304" s="95"/>
      <c r="E304" s="92"/>
      <c r="F304" s="96"/>
      <c r="G304" s="97"/>
    </row>
    <row r="305" spans="1:7">
      <c r="A305" s="92"/>
      <c r="B305" s="93"/>
      <c r="C305" s="94"/>
      <c r="D305" s="95"/>
      <c r="E305" s="92"/>
      <c r="F305" s="96"/>
      <c r="G305" s="97"/>
    </row>
    <row r="306" spans="1:7">
      <c r="A306" s="92"/>
      <c r="B306" s="93"/>
      <c r="C306" s="94"/>
      <c r="D306" s="95"/>
      <c r="E306" s="92"/>
      <c r="F306" s="96"/>
      <c r="G306" s="97"/>
    </row>
    <row r="307" spans="1:7">
      <c r="A307" s="92"/>
      <c r="B307" s="93"/>
      <c r="C307" s="94"/>
      <c r="D307" s="95"/>
      <c r="E307" s="92"/>
      <c r="F307" s="96"/>
      <c r="G307" s="97"/>
    </row>
    <row r="308" spans="1:7">
      <c r="A308" s="92"/>
      <c r="B308" s="93"/>
      <c r="C308" s="94"/>
      <c r="D308" s="95"/>
      <c r="E308" s="92"/>
      <c r="F308" s="96"/>
      <c r="G308" s="97"/>
    </row>
    <row r="309" spans="1:7">
      <c r="A309" s="92"/>
      <c r="B309" s="93"/>
      <c r="C309" s="94"/>
      <c r="D309" s="95"/>
      <c r="E309" s="92"/>
      <c r="F309" s="96"/>
      <c r="G309" s="97"/>
    </row>
    <row r="310" spans="1:7">
      <c r="A310" s="92"/>
      <c r="B310" s="93"/>
      <c r="C310" s="94"/>
      <c r="D310" s="95"/>
      <c r="E310" s="92"/>
      <c r="F310" s="96"/>
      <c r="G310" s="97"/>
    </row>
    <row r="311" spans="1:7">
      <c r="A311" s="92"/>
      <c r="B311" s="93"/>
      <c r="C311" s="94"/>
      <c r="D311" s="95"/>
      <c r="E311" s="92"/>
      <c r="F311" s="96"/>
      <c r="G311" s="97"/>
    </row>
    <row r="312" spans="1:7">
      <c r="A312" s="92"/>
      <c r="B312" s="93"/>
      <c r="C312" s="94"/>
      <c r="D312" s="95"/>
      <c r="E312" s="92"/>
      <c r="F312" s="96"/>
      <c r="G312" s="97"/>
    </row>
  </sheetData>
  <mergeCells count="1">
    <mergeCell ref="A1:H1"/>
  </mergeCells>
  <pageMargins left="0.70866141732283472" right="0.27559055118110237" top="0.74803149606299213" bottom="0.74803149606299213" header="0.31496062992125984" footer="0.31496062992125984"/>
  <pageSetup orientation="landscape" horizontalDpi="4294967293" verticalDpi="0" r:id="rId1"/>
  <headerFooter>
    <oddHeader xml:space="preserve">&amp;L
 &amp;C&amp;16Régistre des chèques&amp;18
</oddHeader>
    <oddFooter>&amp;C&amp;P</oddFooter>
  </headerFooter>
</worksheet>
</file>

<file path=xl/worksheets/sheet12.xml><?xml version="1.0" encoding="utf-8"?>
<worksheet xmlns="http://schemas.openxmlformats.org/spreadsheetml/2006/main" xmlns:r="http://schemas.openxmlformats.org/officeDocument/2006/relationships">
  <sheetPr>
    <tabColor theme="1"/>
  </sheetPr>
  <dimension ref="A1:O19"/>
  <sheetViews>
    <sheetView workbookViewId="0">
      <selection activeCell="K21" sqref="K21"/>
    </sheetView>
  </sheetViews>
  <sheetFormatPr baseColWidth="10" defaultRowHeight="28.5"/>
  <cols>
    <col min="1" max="1" width="20.85546875" style="457" customWidth="1"/>
    <col min="2" max="2" width="25.28515625" style="458" customWidth="1"/>
    <col min="3" max="3" width="23" style="435" customWidth="1"/>
    <col min="4" max="8" width="20.28515625" style="459" hidden="1" customWidth="1"/>
    <col min="9" max="10" width="25.28515625" style="459" hidden="1" customWidth="1"/>
    <col min="11" max="11" width="25.28515625" style="459" customWidth="1"/>
    <col min="12" max="12" width="25.7109375" style="459" customWidth="1"/>
    <col min="13" max="15" width="25.28515625" style="459" customWidth="1"/>
    <col min="16" max="16384" width="11.42578125" style="435"/>
  </cols>
  <sheetData>
    <row r="1" spans="1:15" ht="45.75" customHeight="1">
      <c r="A1" s="650" t="s">
        <v>213</v>
      </c>
      <c r="B1" s="651"/>
      <c r="C1" s="651"/>
      <c r="D1" s="433"/>
      <c r="E1" s="433"/>
      <c r="F1" s="433"/>
      <c r="G1" s="433"/>
      <c r="H1" s="433"/>
      <c r="I1" s="433"/>
      <c r="J1" s="433"/>
      <c r="K1" s="433"/>
      <c r="L1" s="433"/>
      <c r="M1" s="433"/>
      <c r="N1" s="433"/>
      <c r="O1" s="434"/>
    </row>
    <row r="2" spans="1:15">
      <c r="A2" s="436" t="s">
        <v>5</v>
      </c>
      <c r="B2" s="437" t="s">
        <v>1</v>
      </c>
      <c r="C2" s="438" t="s">
        <v>129</v>
      </c>
      <c r="D2" s="439" t="s">
        <v>214</v>
      </c>
      <c r="E2" s="439" t="s">
        <v>215</v>
      </c>
      <c r="F2" s="439" t="s">
        <v>216</v>
      </c>
      <c r="G2" s="439" t="s">
        <v>217</v>
      </c>
      <c r="H2" s="439" t="s">
        <v>218</v>
      </c>
      <c r="I2" s="439" t="s">
        <v>219</v>
      </c>
      <c r="J2" s="439" t="s">
        <v>98</v>
      </c>
      <c r="K2" s="439" t="s">
        <v>220</v>
      </c>
      <c r="L2" s="439" t="s">
        <v>221</v>
      </c>
      <c r="M2" s="439" t="s">
        <v>222</v>
      </c>
      <c r="N2" s="439" t="s">
        <v>223</v>
      </c>
      <c r="O2" s="440" t="s">
        <v>224</v>
      </c>
    </row>
    <row r="3" spans="1:15">
      <c r="A3" s="441"/>
      <c r="B3" s="442" t="s">
        <v>49</v>
      </c>
      <c r="C3" s="443" t="s">
        <v>225</v>
      </c>
      <c r="D3" s="444"/>
      <c r="E3" s="444"/>
      <c r="F3" s="444"/>
      <c r="G3" s="444"/>
      <c r="H3" s="444"/>
      <c r="I3" s="444">
        <v>22048.560000000001</v>
      </c>
      <c r="J3" s="444">
        <f>Tableau4[[#This Row],[JUIN]]-Tableau4[[#Totals],[JUIN]]</f>
        <v>21500</v>
      </c>
      <c r="K3" s="444">
        <f>Tableau4[[#This Row],[JUILLET]]-Tableau4[[#Totals],[JUILLET]]</f>
        <v>21400</v>
      </c>
      <c r="L3" s="444">
        <f>Tableau4[[#This Row],[AOÛT]]-Tableau4[[#Totals],[AOÛT]]</f>
        <v>20600</v>
      </c>
      <c r="M3" s="444">
        <f>Tableau4[[#This Row],[SEPTEMBRE]]-Tableau4[[#Totals],[SEPTEMBRE]]</f>
        <v>20600</v>
      </c>
      <c r="N3" s="444">
        <f>Tableau4[[#This Row],[OCTOBRE]]-Tableau4[[#Totals],[OCTOBRE]]</f>
        <v>20600</v>
      </c>
      <c r="O3" s="444">
        <f>Tableau4[[#This Row],[NOVEMBRE]]-Tableau4[[#Totals],[NOVEMBRE]]</f>
        <v>20600</v>
      </c>
    </row>
    <row r="4" spans="1:15" hidden="1">
      <c r="A4" s="441" t="s">
        <v>226</v>
      </c>
      <c r="B4" s="445">
        <v>41810</v>
      </c>
      <c r="C4" s="446" t="s">
        <v>18</v>
      </c>
      <c r="D4" s="444"/>
      <c r="E4" s="444"/>
      <c r="F4" s="444"/>
      <c r="G4" s="444"/>
      <c r="H4" s="444"/>
      <c r="I4" s="444">
        <v>35.64</v>
      </c>
      <c r="J4" s="444"/>
      <c r="K4" s="444"/>
      <c r="L4" s="444"/>
      <c r="M4" s="444"/>
      <c r="N4" s="444"/>
      <c r="O4" s="447"/>
    </row>
    <row r="5" spans="1:15" hidden="1">
      <c r="A5" s="441" t="s">
        <v>227</v>
      </c>
      <c r="B5" s="445">
        <v>41811</v>
      </c>
      <c r="C5" s="446" t="s">
        <v>18</v>
      </c>
      <c r="D5" s="444"/>
      <c r="E5" s="444"/>
      <c r="F5" s="444"/>
      <c r="G5" s="444"/>
      <c r="H5" s="444"/>
      <c r="I5" s="444">
        <v>12.92</v>
      </c>
      <c r="J5" s="444"/>
      <c r="K5" s="444"/>
      <c r="L5" s="444"/>
      <c r="M5" s="444"/>
      <c r="N5" s="444"/>
      <c r="O5" s="447"/>
    </row>
    <row r="6" spans="1:15" hidden="1">
      <c r="A6" s="441" t="s">
        <v>228</v>
      </c>
      <c r="B6" s="445">
        <v>41813</v>
      </c>
      <c r="C6" s="446" t="s">
        <v>229</v>
      </c>
      <c r="D6" s="444"/>
      <c r="E6" s="444"/>
      <c r="F6" s="444"/>
      <c r="G6" s="444"/>
      <c r="H6" s="444"/>
      <c r="I6" s="444">
        <v>100</v>
      </c>
      <c r="J6" s="444"/>
      <c r="K6" s="444"/>
      <c r="L6" s="444"/>
      <c r="M6" s="444"/>
      <c r="N6" s="444"/>
      <c r="O6" s="447"/>
    </row>
    <row r="7" spans="1:15" hidden="1">
      <c r="A7" s="441" t="s">
        <v>230</v>
      </c>
      <c r="B7" s="445">
        <v>41820</v>
      </c>
      <c r="C7" s="446" t="s">
        <v>18</v>
      </c>
      <c r="D7" s="444"/>
      <c r="E7" s="444"/>
      <c r="F7" s="444"/>
      <c r="G7" s="444"/>
      <c r="H7" s="444"/>
      <c r="I7" s="444">
        <v>400</v>
      </c>
      <c r="J7" s="444" t="s">
        <v>86</v>
      </c>
      <c r="K7" s="444"/>
      <c r="L7" s="444"/>
      <c r="M7" s="444"/>
      <c r="N7" s="444"/>
      <c r="O7" s="447"/>
    </row>
    <row r="8" spans="1:15" hidden="1">
      <c r="A8" s="441"/>
      <c r="B8" s="445">
        <v>41827</v>
      </c>
      <c r="C8" s="446" t="s">
        <v>231</v>
      </c>
      <c r="D8" s="444"/>
      <c r="E8" s="444"/>
      <c r="F8" s="444"/>
      <c r="G8" s="444"/>
      <c r="H8" s="444"/>
      <c r="I8" s="444" t="s">
        <v>86</v>
      </c>
      <c r="J8" s="444">
        <v>100</v>
      </c>
      <c r="K8" s="444"/>
      <c r="L8" s="444"/>
      <c r="M8" s="444"/>
      <c r="N8" s="444"/>
      <c r="O8" s="447"/>
    </row>
    <row r="9" spans="1:15">
      <c r="A9" s="441"/>
      <c r="B9" s="445">
        <v>41856</v>
      </c>
      <c r="C9" s="446" t="s">
        <v>229</v>
      </c>
      <c r="D9" s="444"/>
      <c r="E9" s="444"/>
      <c r="F9" s="444"/>
      <c r="G9" s="444"/>
      <c r="H9" s="444"/>
      <c r="I9" s="444"/>
      <c r="J9" s="444"/>
      <c r="K9" s="444">
        <v>800</v>
      </c>
      <c r="L9" s="444"/>
      <c r="M9" s="444"/>
      <c r="N9" s="444"/>
      <c r="O9" s="447"/>
    </row>
    <row r="10" spans="1:15">
      <c r="A10" s="441"/>
      <c r="B10" s="445"/>
      <c r="C10" s="446"/>
      <c r="D10" s="444"/>
      <c r="E10" s="444"/>
      <c r="F10" s="444"/>
      <c r="G10" s="444"/>
      <c r="H10" s="444"/>
      <c r="I10" s="444"/>
      <c r="J10" s="444"/>
      <c r="K10" s="444"/>
      <c r="L10" s="444"/>
      <c r="M10" s="444"/>
      <c r="N10" s="444"/>
      <c r="O10" s="447"/>
    </row>
    <row r="11" spans="1:15">
      <c r="A11" s="441"/>
      <c r="B11" s="445" t="s">
        <v>86</v>
      </c>
      <c r="C11" s="446"/>
      <c r="D11" s="444"/>
      <c r="E11" s="444"/>
      <c r="F11" s="444"/>
      <c r="G11" s="444"/>
      <c r="H11" s="444"/>
      <c r="I11" s="444"/>
      <c r="J11" s="444"/>
      <c r="K11" s="444"/>
      <c r="L11" s="444" t="s">
        <v>86</v>
      </c>
      <c r="M11" s="444"/>
      <c r="N11" s="444"/>
      <c r="O11" s="447"/>
    </row>
    <row r="12" spans="1:15">
      <c r="A12" s="441"/>
      <c r="B12" s="445"/>
      <c r="C12" s="446"/>
      <c r="D12" s="444"/>
      <c r="E12" s="444"/>
      <c r="F12" s="444"/>
      <c r="G12" s="444"/>
      <c r="H12" s="444"/>
      <c r="I12" s="444"/>
      <c r="J12" s="444"/>
      <c r="K12" s="444"/>
      <c r="L12" s="444"/>
      <c r="M12" s="444"/>
      <c r="N12" s="444"/>
      <c r="O12" s="447"/>
    </row>
    <row r="13" spans="1:15">
      <c r="A13" s="448"/>
      <c r="B13" s="449"/>
      <c r="C13" s="450"/>
      <c r="D13" s="451"/>
      <c r="E13" s="451"/>
      <c r="F13" s="451"/>
      <c r="G13" s="451"/>
      <c r="H13" s="451"/>
      <c r="I13" s="451"/>
      <c r="J13" s="451"/>
      <c r="K13" s="452"/>
      <c r="L13" s="452"/>
      <c r="M13" s="452"/>
      <c r="N13" s="452"/>
      <c r="O13" s="452"/>
    </row>
    <row r="14" spans="1:15">
      <c r="A14" s="453" t="s">
        <v>97</v>
      </c>
      <c r="B14" s="454"/>
      <c r="C14" s="455"/>
      <c r="D14" s="451">
        <f t="shared" ref="D14:H14" si="0">SUM(D4:D13)</f>
        <v>0</v>
      </c>
      <c r="E14" s="451">
        <f t="shared" si="0"/>
        <v>0</v>
      </c>
      <c r="F14" s="451">
        <f t="shared" si="0"/>
        <v>0</v>
      </c>
      <c r="G14" s="451">
        <f t="shared" si="0"/>
        <v>0</v>
      </c>
      <c r="H14" s="451">
        <f t="shared" si="0"/>
        <v>0</v>
      </c>
      <c r="I14" s="451">
        <f>SUM(I4:I13)</f>
        <v>548.55999999999995</v>
      </c>
      <c r="J14" s="451">
        <f t="shared" ref="J14:O14" si="1">SUM(J4:J13)</f>
        <v>100</v>
      </c>
      <c r="K14" s="451">
        <f t="shared" si="1"/>
        <v>800</v>
      </c>
      <c r="L14" s="451">
        <f t="shared" si="1"/>
        <v>0</v>
      </c>
      <c r="M14" s="451">
        <f t="shared" si="1"/>
        <v>0</v>
      </c>
      <c r="N14" s="451">
        <f t="shared" si="1"/>
        <v>0</v>
      </c>
      <c r="O14" s="451">
        <f t="shared" si="1"/>
        <v>0</v>
      </c>
    </row>
    <row r="15" spans="1:15">
      <c r="A15" s="453"/>
      <c r="B15" s="456"/>
      <c r="C15" s="455"/>
      <c r="D15" s="451"/>
      <c r="E15" s="451"/>
      <c r="F15" s="451"/>
      <c r="G15" s="451"/>
      <c r="H15" s="451"/>
      <c r="I15" s="451"/>
      <c r="J15" s="451"/>
      <c r="K15" s="451"/>
      <c r="L15" s="451"/>
      <c r="M15" s="451"/>
      <c r="N15" s="451"/>
      <c r="O15" s="451"/>
    </row>
    <row r="16" spans="1:15">
      <c r="K16" s="451"/>
      <c r="L16" s="451"/>
      <c r="M16" s="451"/>
    </row>
    <row r="19" spans="11:11">
      <c r="K19" s="460"/>
    </row>
  </sheetData>
  <mergeCells count="1">
    <mergeCell ref="A1:C1"/>
  </mergeCells>
  <pageMargins left="0.7" right="0.7" top="0.75" bottom="0.75" header="0.3" footer="0.3"/>
  <tableParts count="1">
    <tablePart r:id="rId1"/>
  </tableParts>
</worksheet>
</file>

<file path=xl/worksheets/sheet13.xml><?xml version="1.0" encoding="utf-8"?>
<worksheet xmlns="http://schemas.openxmlformats.org/spreadsheetml/2006/main" xmlns:r="http://schemas.openxmlformats.org/officeDocument/2006/relationships">
  <sheetPr codeName="Feuil8">
    <tabColor rgb="FF92D050"/>
  </sheetPr>
  <dimension ref="A1:K60"/>
  <sheetViews>
    <sheetView workbookViewId="0">
      <pane xSplit="4" ySplit="3" topLeftCell="E4" activePane="bottomRight" state="frozen"/>
      <selection pane="topRight" activeCell="D1" sqref="D1"/>
      <selection pane="bottomLeft" activeCell="A4" sqref="A4"/>
      <selection pane="bottomRight" activeCell="D35" sqref="D35"/>
    </sheetView>
  </sheetViews>
  <sheetFormatPr baseColWidth="10" defaultRowHeight="15.95" customHeight="1"/>
  <cols>
    <col min="1" max="1" width="44" customWidth="1"/>
    <col min="2" max="2" width="11.85546875" style="395" customWidth="1"/>
    <col min="3" max="5" width="12.7109375" style="287" customWidth="1"/>
    <col min="6" max="6" width="11.42578125" style="287"/>
    <col min="11" max="11" width="11.42578125" style="287"/>
  </cols>
  <sheetData>
    <row r="1" spans="1:11" ht="15.95" customHeight="1">
      <c r="A1" s="285" t="s">
        <v>139</v>
      </c>
      <c r="B1" s="393"/>
    </row>
    <row r="2" spans="1:11" ht="15.95" customHeight="1">
      <c r="A2" s="285" t="s">
        <v>143</v>
      </c>
      <c r="B2" s="393"/>
    </row>
    <row r="3" spans="1:11" ht="15.95" customHeight="1">
      <c r="A3" s="286" t="s">
        <v>86</v>
      </c>
      <c r="B3" s="394" t="s">
        <v>209</v>
      </c>
      <c r="C3" s="287" t="s">
        <v>137</v>
      </c>
      <c r="D3" s="287" t="s">
        <v>185</v>
      </c>
      <c r="E3" s="287" t="s">
        <v>186</v>
      </c>
    </row>
    <row r="4" spans="1:11" ht="15.95" customHeight="1">
      <c r="A4" s="286" t="s">
        <v>138</v>
      </c>
      <c r="B4" s="394" t="s">
        <v>210</v>
      </c>
      <c r="C4" s="287" t="s">
        <v>86</v>
      </c>
      <c r="D4" s="287" t="s">
        <v>86</v>
      </c>
    </row>
    <row r="5" spans="1:11" ht="15.95" customHeight="1">
      <c r="A5" s="286" t="s">
        <v>86</v>
      </c>
      <c r="B5" s="396"/>
    </row>
    <row r="6" spans="1:11" ht="15.95" customHeight="1">
      <c r="A6" s="285" t="s">
        <v>140</v>
      </c>
      <c r="B6" s="393"/>
    </row>
    <row r="7" spans="1:11" ht="15.95" customHeight="1">
      <c r="A7" t="s">
        <v>144</v>
      </c>
      <c r="C7" s="287">
        <f>C8+D9</f>
        <v>40.43</v>
      </c>
      <c r="D7" s="287" t="s">
        <v>86</v>
      </c>
      <c r="E7" s="287" t="s">
        <v>86</v>
      </c>
      <c r="F7" s="287" t="s">
        <v>86</v>
      </c>
      <c r="J7" s="287" t="s">
        <v>86</v>
      </c>
      <c r="K7" s="287" t="s">
        <v>86</v>
      </c>
    </row>
    <row r="8" spans="1:11" ht="15.95" customHeight="1">
      <c r="A8" t="s">
        <v>141</v>
      </c>
      <c r="C8" s="288">
        <f>SUMIF(CHÈQUE!E:E,5348,CHÈQUE!H:H)</f>
        <v>3.22</v>
      </c>
      <c r="D8" s="287" t="s">
        <v>86</v>
      </c>
    </row>
    <row r="9" spans="1:11" ht="15.95" customHeight="1">
      <c r="A9" t="s">
        <v>142</v>
      </c>
      <c r="C9" s="289" t="s">
        <v>86</v>
      </c>
      <c r="D9" s="287">
        <f>SUMIF(CHÈQUE!E:E,5347,CHÈQUE!H:H)</f>
        <v>37.21</v>
      </c>
      <c r="E9" s="287" t="s">
        <v>86</v>
      </c>
    </row>
    <row r="10" spans="1:11" ht="15.95" customHeight="1">
      <c r="A10" t="s">
        <v>146</v>
      </c>
      <c r="C10" s="287">
        <f>C11+D12</f>
        <v>0</v>
      </c>
    </row>
    <row r="11" spans="1:11" ht="15.95" customHeight="1">
      <c r="A11" t="s">
        <v>147</v>
      </c>
      <c r="C11" s="288">
        <f>SUMIF(CHÈQUE!E:E,5352,CHÈQUE!H:H)</f>
        <v>0</v>
      </c>
    </row>
    <row r="12" spans="1:11" ht="15.95" customHeight="1">
      <c r="A12" t="s">
        <v>148</v>
      </c>
      <c r="D12" s="287">
        <f>SUMIF(CHÈQUE!E:E,5352,CHÈQUE!H:H)</f>
        <v>0</v>
      </c>
      <c r="F12" s="287" t="s">
        <v>86</v>
      </c>
      <c r="J12" t="s">
        <v>86</v>
      </c>
      <c r="K12" s="287" t="s">
        <v>86</v>
      </c>
    </row>
    <row r="13" spans="1:11" ht="15.95" customHeight="1">
      <c r="A13" t="s">
        <v>149</v>
      </c>
      <c r="C13" s="287">
        <f>C14+D15</f>
        <v>35.160000000000004</v>
      </c>
    </row>
    <row r="14" spans="1:11" ht="15.95" customHeight="1">
      <c r="A14" t="s">
        <v>150</v>
      </c>
      <c r="C14" s="288">
        <f>SUMIF(CHÈQUE!E:E,5330,CHÈQUE!H:H)</f>
        <v>2.46</v>
      </c>
    </row>
    <row r="15" spans="1:11" ht="15.95" customHeight="1">
      <c r="A15" t="s">
        <v>151</v>
      </c>
      <c r="D15" s="287">
        <f>SUMIF(CHÈQUE!E:E,5329,CHÈQUE!H:H)</f>
        <v>32.700000000000003</v>
      </c>
    </row>
    <row r="16" spans="1:11" ht="15.95" customHeight="1">
      <c r="A16" t="s">
        <v>152</v>
      </c>
      <c r="C16" s="287">
        <f>C17+D18</f>
        <v>0</v>
      </c>
    </row>
    <row r="17" spans="1:8" ht="15.95" customHeight="1">
      <c r="A17" t="s">
        <v>153</v>
      </c>
      <c r="C17" s="288">
        <f>SUMIF(CHÈQUE!E:E,5342,CHÈQUE!H:H)</f>
        <v>0</v>
      </c>
    </row>
    <row r="18" spans="1:8" ht="15.95" customHeight="1">
      <c r="A18" t="s">
        <v>154</v>
      </c>
      <c r="D18" s="287">
        <f>SUMIF(CHÈQUE!E:E,5341,CHÈQUE!H:H)</f>
        <v>0</v>
      </c>
    </row>
    <row r="19" spans="1:8" ht="15.95" customHeight="1">
      <c r="A19" t="s">
        <v>86</v>
      </c>
      <c r="F19" s="287" t="s">
        <v>86</v>
      </c>
    </row>
    <row r="23" spans="1:8" ht="15.95" customHeight="1">
      <c r="A23" s="285" t="s">
        <v>145</v>
      </c>
      <c r="B23" s="393"/>
      <c r="D23" s="290">
        <f>SUM(D7:D22)</f>
        <v>69.91</v>
      </c>
    </row>
    <row r="24" spans="1:8" ht="15.95" customHeight="1">
      <c r="A24" t="s">
        <v>97</v>
      </c>
      <c r="C24"/>
    </row>
    <row r="28" spans="1:8" ht="15.95" customHeight="1">
      <c r="A28" s="285" t="s">
        <v>157</v>
      </c>
      <c r="B28" s="393"/>
    </row>
    <row r="29" spans="1:8" ht="15.95" customHeight="1">
      <c r="A29" t="s">
        <v>170</v>
      </c>
      <c r="D29" s="287">
        <f>SUMIF(CHÈQUE!E:E,5636,CHÈQUE!H:H)</f>
        <v>0</v>
      </c>
      <c r="H29" s="287" t="s">
        <v>86</v>
      </c>
    </row>
    <row r="30" spans="1:8" ht="15.95" customHeight="1">
      <c r="A30" t="s">
        <v>158</v>
      </c>
      <c r="D30" s="287">
        <f>SUMIF(CHÈQUE!E:E,5765,CHÈQUE!H:H)</f>
        <v>0</v>
      </c>
    </row>
    <row r="31" spans="1:8" ht="15.95" customHeight="1">
      <c r="A31" t="s">
        <v>159</v>
      </c>
      <c r="D31" s="287">
        <f>SUMIF(CHÈQUE!E:E,5700,CHÈQUE!H:H)</f>
        <v>13.99</v>
      </c>
    </row>
    <row r="32" spans="1:8" ht="15.95" customHeight="1">
      <c r="A32" t="s">
        <v>160</v>
      </c>
      <c r="C32" s="289">
        <f>SUMIF(CHÈQUE!E:E,5760,CHÈQUE!H:H)</f>
        <v>740</v>
      </c>
    </row>
    <row r="33" spans="1:5" ht="15.95" customHeight="1">
      <c r="A33" t="s">
        <v>161</v>
      </c>
      <c r="C33" s="287">
        <f>C34+D35</f>
        <v>0</v>
      </c>
    </row>
    <row r="34" spans="1:5" ht="15.95" customHeight="1">
      <c r="A34" t="s">
        <v>162</v>
      </c>
      <c r="C34" s="288">
        <f>SUMIF(CHÈQUE!E:E,5762,CHÈQUE!H:H)</f>
        <v>0</v>
      </c>
    </row>
    <row r="35" spans="1:5" ht="15.95" customHeight="1">
      <c r="A35" t="s">
        <v>163</v>
      </c>
      <c r="D35" s="287">
        <f>SUMIF(CHÈQUE!E:E,5761,CHÈQUE!H:H)</f>
        <v>0</v>
      </c>
    </row>
    <row r="36" spans="1:5" ht="15.95" customHeight="1">
      <c r="A36" t="s">
        <v>164</v>
      </c>
      <c r="C36" s="287">
        <f>C37+D38</f>
        <v>0</v>
      </c>
      <c r="D36" s="287" t="s">
        <v>86</v>
      </c>
      <c r="E36" s="287" t="s">
        <v>86</v>
      </c>
    </row>
    <row r="37" spans="1:5" ht="15.95" customHeight="1">
      <c r="A37" t="s">
        <v>165</v>
      </c>
      <c r="C37" s="288">
        <f>SUMIF(CHÈQUE!E:E,5705,CHÈQUE!H:H)</f>
        <v>0</v>
      </c>
      <c r="D37" s="287" t="s">
        <v>86</v>
      </c>
      <c r="E37" s="287" t="s">
        <v>86</v>
      </c>
    </row>
    <row r="38" spans="1:5" ht="15.95" customHeight="1">
      <c r="A38" t="s">
        <v>166</v>
      </c>
      <c r="C38" s="289" t="s">
        <v>86</v>
      </c>
      <c r="D38" s="287">
        <f>SUMIF(CHÈQUE!E:E,5704,CHÈQUE!H:H)</f>
        <v>0</v>
      </c>
      <c r="E38" s="287" t="s">
        <v>86</v>
      </c>
    </row>
    <row r="39" spans="1:5" ht="15.95" customHeight="1">
      <c r="A39" t="s">
        <v>167</v>
      </c>
      <c r="C39" s="287">
        <f>C40+D41</f>
        <v>0</v>
      </c>
      <c r="D39" s="287" t="s">
        <v>86</v>
      </c>
      <c r="E39" s="287" t="s">
        <v>86</v>
      </c>
    </row>
    <row r="40" spans="1:5" ht="15.95" customHeight="1">
      <c r="A40" t="s">
        <v>168</v>
      </c>
      <c r="C40" s="288">
        <f>SUMIF(CHÈQUE!E:E,5742,CHÈQUE!H:H)</f>
        <v>0</v>
      </c>
      <c r="D40" s="287" t="s">
        <v>86</v>
      </c>
      <c r="E40" s="287" t="s">
        <v>86</v>
      </c>
    </row>
    <row r="41" spans="1:5" ht="15.95" customHeight="1">
      <c r="A41" t="s">
        <v>169</v>
      </c>
      <c r="C41" s="289" t="s">
        <v>86</v>
      </c>
      <c r="D41" s="287">
        <f>SUMIF(CHÈQUE!E:E,5741,CHÈQUE!H:H)</f>
        <v>0</v>
      </c>
      <c r="E41" s="287" t="s">
        <v>86</v>
      </c>
    </row>
    <row r="42" spans="1:5" ht="15.95" customHeight="1">
      <c r="A42" t="s">
        <v>174</v>
      </c>
      <c r="C42" s="289" t="s">
        <v>86</v>
      </c>
      <c r="D42" s="287">
        <f>SUMIF(CHÈQUE!E:E,5781,CHÈQUE!H:H)</f>
        <v>0</v>
      </c>
    </row>
    <row r="43" spans="1:5" ht="15.95" customHeight="1">
      <c r="A43" t="s">
        <v>173</v>
      </c>
      <c r="C43" s="289" t="s">
        <v>86</v>
      </c>
      <c r="D43" s="287">
        <f>SUMIF(CHÈQUE!E:E,5640,CHÈQUE!H:H)</f>
        <v>0</v>
      </c>
    </row>
    <row r="44" spans="1:5" ht="15.95" customHeight="1">
      <c r="A44" t="s">
        <v>172</v>
      </c>
      <c r="D44" s="287">
        <f>SUMIF(CHÈQUE!E:E,5610,CHÈQUE!H:H)</f>
        <v>0</v>
      </c>
    </row>
    <row r="45" spans="1:5" ht="15.95" customHeight="1">
      <c r="A45" t="s">
        <v>175</v>
      </c>
      <c r="D45" s="287">
        <f>SUMIF(CHÈQUE!E:E,5645,CHÈQUE!H:H)</f>
        <v>0</v>
      </c>
    </row>
    <row r="46" spans="1:5" ht="15.95" customHeight="1">
      <c r="A46" t="s">
        <v>176</v>
      </c>
      <c r="D46" s="287">
        <f>SUMIF(CHÈQUE!E:E,5686,CHÈQUE!H:H)</f>
        <v>0</v>
      </c>
    </row>
    <row r="47" spans="1:5" ht="15.95" customHeight="1">
      <c r="A47" s="285" t="s">
        <v>184</v>
      </c>
      <c r="B47" s="393"/>
      <c r="D47" s="290">
        <f>SUM(D29:D46)</f>
        <v>13.99</v>
      </c>
    </row>
    <row r="50" spans="1:5" ht="15.95" customHeight="1">
      <c r="A50" s="285" t="s">
        <v>179</v>
      </c>
      <c r="B50" s="393"/>
    </row>
    <row r="51" spans="1:5" ht="15.95" customHeight="1">
      <c r="A51" t="s">
        <v>180</v>
      </c>
      <c r="D51" s="287">
        <f>SUMIF(CHÈQUE!E:E,5805,CHÈQUE!H:H)</f>
        <v>0</v>
      </c>
    </row>
    <row r="52" spans="1:5" ht="15.95" customHeight="1">
      <c r="A52" s="285" t="s">
        <v>181</v>
      </c>
      <c r="B52" s="393"/>
      <c r="D52" s="290">
        <f>SUM(D51)</f>
        <v>0</v>
      </c>
    </row>
    <row r="55" spans="1:5" ht="15.95" customHeight="1">
      <c r="A55" s="285" t="s">
        <v>155</v>
      </c>
      <c r="B55" s="393"/>
      <c r="E55" s="287">
        <f>SUMIF(CHÈQUE!E:E,5901,CHÈQUE!J:J)</f>
        <v>0</v>
      </c>
    </row>
    <row r="56" spans="1:5" ht="15.95" customHeight="1">
      <c r="A56" t="s">
        <v>182</v>
      </c>
      <c r="D56" s="287">
        <f>SUMIF(CHÈQUE!E:E,5901,CHÈQUE!H:H)-(E55)</f>
        <v>100.52</v>
      </c>
      <c r="E56" s="287">
        <f>SUMIF(CHÈQUE!E:E,5944,CHÈQUE!J:J)</f>
        <v>0</v>
      </c>
    </row>
    <row r="57" spans="1:5" ht="15.95" customHeight="1">
      <c r="A57" t="s">
        <v>183</v>
      </c>
      <c r="D57" s="287">
        <f>SUMIF(CHÈQUE!E:E,5944,CHÈQUE!H:H)-(E56)</f>
        <v>0</v>
      </c>
    </row>
    <row r="60" spans="1:5" ht="15.95" customHeight="1">
      <c r="A60" s="285" t="s">
        <v>156</v>
      </c>
      <c r="B60" s="393"/>
      <c r="D60" s="290">
        <f>SUM(D56:D59)</f>
        <v>100.52</v>
      </c>
    </row>
  </sheetData>
  <pageMargins left="0.7" right="0.7" top="0.75" bottom="0.75" header="0.3" footer="0.3"/>
  <pageSetup orientation="portrait" horizontalDpi="0" verticalDpi="0" r:id="rId1"/>
  <tableParts count="1">
    <tablePart r:id="rId2"/>
  </tablePart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13</vt:i4>
      </vt:variant>
    </vt:vector>
  </HeadingPairs>
  <TitlesOfParts>
    <vt:vector size="13" baseType="lpstr">
      <vt:lpstr>GABARIT Chèque</vt:lpstr>
      <vt:lpstr>GABARIT Épargne</vt:lpstr>
      <vt:lpstr>GABARIT Celi</vt:lpstr>
      <vt:lpstr>GABARIT Scotia</vt:lpstr>
      <vt:lpstr>JUILLET Chèque 1</vt:lpstr>
      <vt:lpstr>MAI Chèque</vt:lpstr>
      <vt:lpstr>MAI Épargne</vt:lpstr>
      <vt:lpstr>CHÈQUE</vt:lpstr>
      <vt:lpstr>ÉPARGNE</vt:lpstr>
      <vt:lpstr>CELI</vt:lpstr>
      <vt:lpstr>SCOTIA</vt:lpstr>
      <vt:lpstr>PRÊT AUTO</vt:lpstr>
      <vt:lpstr>ÉTAT DES RÉSULTATS</vt:lpstr>
    </vt:vector>
  </TitlesOfParts>
  <Company>Egan</Company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Egan</dc:creator>
  <cp:lastModifiedBy>Home</cp:lastModifiedBy>
  <cp:lastPrinted>2014-08-13T13:06:06Z</cp:lastPrinted>
  <dcterms:created xsi:type="dcterms:W3CDTF">2011-07-11T14:10:37Z</dcterms:created>
  <dcterms:modified xsi:type="dcterms:W3CDTF">2014-08-15T11:50:07Z</dcterms:modified>
</cp:coreProperties>
</file>