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20520" windowHeight="4260" tabRatio="344"/>
  </bookViews>
  <sheets>
    <sheet name="Accueil" sheetId="4" r:id="rId1"/>
    <sheet name="Aide" sheetId="2" r:id="rId2"/>
    <sheet name="Capem" sheetId="8" r:id="rId3"/>
    <sheet name="Base" sheetId="9" r:id="rId4"/>
  </sheets>
  <functionGroups builtInGroupCount="17"/>
  <definedNames>
    <definedName name="_xlnm._FilterDatabase" localSheetId="3" hidden="1">Base!$A$2:$N$150</definedName>
    <definedName name="Noms">Base!$J$3:$J$150</definedName>
    <definedName name="Page">#REF!</definedName>
    <definedName name="_xlnm.Print_Area" localSheetId="2">Capem!$A$1:$H$103</definedName>
  </definedNames>
  <calcPr calcId="145621"/>
</workbook>
</file>

<file path=xl/calcChain.xml><?xml version="1.0" encoding="utf-8"?>
<calcChain xmlns="http://schemas.openxmlformats.org/spreadsheetml/2006/main">
  <c r="G40" i="8" l="1"/>
  <c r="B35" i="4" l="1"/>
  <c r="AQ999" i="9"/>
  <c r="P150" i="9"/>
  <c r="Q150" i="9"/>
  <c r="P149" i="9"/>
  <c r="Q149" i="9"/>
  <c r="P148" i="9"/>
  <c r="M148" i="9"/>
  <c r="P147" i="9"/>
  <c r="Q147" i="9"/>
  <c r="P146" i="9"/>
  <c r="Q146" i="9"/>
  <c r="P145" i="9"/>
  <c r="Q145" i="9"/>
  <c r="P144" i="9"/>
  <c r="M144" i="9"/>
  <c r="P143" i="9"/>
  <c r="Q143" i="9"/>
  <c r="P142" i="9"/>
  <c r="Q142" i="9"/>
  <c r="P141" i="9"/>
  <c r="Q141" i="9"/>
  <c r="P140" i="9"/>
  <c r="M140" i="9"/>
  <c r="P139" i="9"/>
  <c r="Q139" i="9"/>
  <c r="P138" i="9"/>
  <c r="Q138" i="9"/>
  <c r="P137" i="9"/>
  <c r="Q137" i="9"/>
  <c r="P136" i="9"/>
  <c r="M136" i="9"/>
  <c r="P135" i="9"/>
  <c r="Q135" i="9"/>
  <c r="P134" i="9"/>
  <c r="Q134" i="9"/>
  <c r="P133" i="9"/>
  <c r="Q133" i="9"/>
  <c r="P132" i="9"/>
  <c r="M132" i="9"/>
  <c r="P131" i="9"/>
  <c r="Q131" i="9"/>
  <c r="P130" i="9"/>
  <c r="Q130" i="9"/>
  <c r="P129" i="9"/>
  <c r="Q129" i="9"/>
  <c r="P128" i="9"/>
  <c r="M128" i="9"/>
  <c r="P127" i="9"/>
  <c r="Q127" i="9"/>
  <c r="P126" i="9"/>
  <c r="Q126" i="9"/>
  <c r="P125" i="9"/>
  <c r="Q125" i="9"/>
  <c r="P124" i="9"/>
  <c r="M124" i="9"/>
  <c r="P123" i="9"/>
  <c r="Q123" i="9"/>
  <c r="P122" i="9"/>
  <c r="Q122" i="9"/>
  <c r="P121" i="9"/>
  <c r="Q121" i="9"/>
  <c r="P120" i="9"/>
  <c r="M120" i="9"/>
  <c r="P119" i="9"/>
  <c r="Q119" i="9"/>
  <c r="P118" i="9"/>
  <c r="Q118" i="9"/>
  <c r="P117" i="9"/>
  <c r="Q117" i="9"/>
  <c r="P116" i="9"/>
  <c r="M116" i="9"/>
  <c r="P115" i="9"/>
  <c r="Q115" i="9"/>
  <c r="P114" i="9"/>
  <c r="Q114" i="9"/>
  <c r="P113" i="9"/>
  <c r="Q113" i="9"/>
  <c r="P112" i="9"/>
  <c r="M112" i="9"/>
  <c r="P111" i="9"/>
  <c r="Q111" i="9"/>
  <c r="P110" i="9"/>
  <c r="Q110" i="9"/>
  <c r="P109" i="9"/>
  <c r="Q109" i="9"/>
  <c r="P108" i="9"/>
  <c r="M108" i="9"/>
  <c r="P107" i="9"/>
  <c r="Q107" i="9"/>
  <c r="P106" i="9"/>
  <c r="Q106" i="9"/>
  <c r="P105" i="9"/>
  <c r="Q105" i="9"/>
  <c r="P104" i="9"/>
  <c r="M104" i="9"/>
  <c r="P103" i="9"/>
  <c r="Q103" i="9"/>
  <c r="P102" i="9"/>
  <c r="Q102" i="9"/>
  <c r="P101" i="9"/>
  <c r="Q101" i="9"/>
  <c r="P100" i="9"/>
  <c r="M100" i="9"/>
  <c r="P99" i="9"/>
  <c r="Q99" i="9"/>
  <c r="P98" i="9"/>
  <c r="Q98" i="9"/>
  <c r="P97" i="9"/>
  <c r="Q97" i="9"/>
  <c r="P96" i="9"/>
  <c r="M96" i="9"/>
  <c r="P95" i="9"/>
  <c r="Q95" i="9"/>
  <c r="P94" i="9"/>
  <c r="Q94" i="9"/>
  <c r="P93" i="9"/>
  <c r="Q93" i="9"/>
  <c r="P92" i="9"/>
  <c r="M92" i="9"/>
  <c r="P91" i="9"/>
  <c r="M91" i="9" s="1"/>
  <c r="P90" i="9"/>
  <c r="Q90" i="9" s="1"/>
  <c r="P89" i="9"/>
  <c r="Q89" i="9" s="1"/>
  <c r="P88" i="9"/>
  <c r="Q88" i="9" s="1"/>
  <c r="P87" i="9"/>
  <c r="Q87" i="9" s="1"/>
  <c r="P86" i="9"/>
  <c r="Q86" i="9" s="1"/>
  <c r="P85" i="9"/>
  <c r="Q85" i="9" s="1"/>
  <c r="P84" i="9"/>
  <c r="Q84" i="9" s="1"/>
  <c r="P83" i="9"/>
  <c r="Q83" i="9" s="1"/>
  <c r="P82" i="9"/>
  <c r="Q82" i="9" s="1"/>
  <c r="P81" i="9"/>
  <c r="Q81" i="9" s="1"/>
  <c r="P80" i="9"/>
  <c r="Q80" i="9" s="1"/>
  <c r="P79" i="9"/>
  <c r="M79" i="9" s="1"/>
  <c r="P78" i="9"/>
  <c r="Q78" i="9" s="1"/>
  <c r="P77" i="9"/>
  <c r="Q77" i="9" s="1"/>
  <c r="P76" i="9"/>
  <c r="Q76" i="9" s="1"/>
  <c r="P75" i="9"/>
  <c r="M75" i="9" s="1"/>
  <c r="P74" i="9"/>
  <c r="Q74" i="9" s="1"/>
  <c r="P73" i="9"/>
  <c r="Q73" i="9" s="1"/>
  <c r="P72" i="9"/>
  <c r="Q72" i="9" s="1"/>
  <c r="P71" i="9"/>
  <c r="Q71" i="9" s="1"/>
  <c r="P70" i="9"/>
  <c r="Q70" i="9" s="1"/>
  <c r="P69" i="9"/>
  <c r="Q69" i="9" s="1"/>
  <c r="P68" i="9"/>
  <c r="Q68" i="9" s="1"/>
  <c r="P67" i="9"/>
  <c r="P66" i="9"/>
  <c r="Q66" i="9"/>
  <c r="P65" i="9"/>
  <c r="Q65" i="9"/>
  <c r="P64" i="9"/>
  <c r="Q64" i="9"/>
  <c r="P63" i="9"/>
  <c r="P62" i="9"/>
  <c r="Q62" i="9" s="1"/>
  <c r="P61" i="9"/>
  <c r="Q61" i="9" s="1"/>
  <c r="P60" i="9"/>
  <c r="Q60" i="9" s="1"/>
  <c r="P59" i="9"/>
  <c r="Q59" i="9" s="1"/>
  <c r="P58" i="9"/>
  <c r="Q58" i="9" s="1"/>
  <c r="P57" i="9"/>
  <c r="Q57" i="9" s="1"/>
  <c r="P56" i="9"/>
  <c r="Q56" i="9" s="1"/>
  <c r="P55" i="9"/>
  <c r="M55" i="9" s="1"/>
  <c r="P54" i="9"/>
  <c r="Q54" i="9" s="1"/>
  <c r="P53" i="9"/>
  <c r="M53" i="9" s="1"/>
  <c r="P52" i="9"/>
  <c r="Q52" i="9" s="1"/>
  <c r="P51" i="9"/>
  <c r="M51" i="9" s="1"/>
  <c r="P50" i="9"/>
  <c r="Q50" i="9" s="1"/>
  <c r="P49" i="9"/>
  <c r="Q49" i="9" s="1"/>
  <c r="P48" i="9"/>
  <c r="Q48" i="9" s="1"/>
  <c r="P47" i="9"/>
  <c r="Q47" i="9" s="1"/>
  <c r="P46" i="9"/>
  <c r="Q46" i="9" s="1"/>
  <c r="P45" i="9"/>
  <c r="Q45" i="9" s="1"/>
  <c r="P44" i="9"/>
  <c r="Q44" i="9" s="1"/>
  <c r="P43" i="9"/>
  <c r="M43" i="9" s="1"/>
  <c r="P42" i="9"/>
  <c r="Q42" i="9" s="1"/>
  <c r="P41" i="9"/>
  <c r="Q41" i="9" s="1"/>
  <c r="P40" i="9"/>
  <c r="Q40" i="9" s="1"/>
  <c r="P39" i="9"/>
  <c r="P38" i="9"/>
  <c r="Q38" i="9" s="1"/>
  <c r="P37" i="9"/>
  <c r="Q37" i="9" s="1"/>
  <c r="P36" i="9"/>
  <c r="Q36" i="9" s="1"/>
  <c r="P35" i="9"/>
  <c r="M35" i="9" s="1"/>
  <c r="P34" i="9"/>
  <c r="Q34" i="9" s="1"/>
  <c r="P33" i="9"/>
  <c r="Q33" i="9" s="1"/>
  <c r="P32" i="9"/>
  <c r="M32" i="9" s="1"/>
  <c r="P31" i="9"/>
  <c r="Q31" i="9" s="1"/>
  <c r="P30" i="9"/>
  <c r="Q30" i="9" s="1"/>
  <c r="P29" i="9"/>
  <c r="Q29" i="9" s="1"/>
  <c r="P28" i="9"/>
  <c r="Q28" i="9" s="1"/>
  <c r="P27" i="9"/>
  <c r="M27" i="9" s="1"/>
  <c r="P26" i="9"/>
  <c r="M26" i="9" s="1"/>
  <c r="P25" i="9"/>
  <c r="Q25" i="9" s="1"/>
  <c r="P24" i="9"/>
  <c r="Q24" i="9" s="1"/>
  <c r="P23" i="9"/>
  <c r="M23" i="9" s="1"/>
  <c r="P22" i="9"/>
  <c r="Q22" i="9" s="1"/>
  <c r="P21" i="9"/>
  <c r="Q21" i="9" s="1"/>
  <c r="P20" i="9"/>
  <c r="Q20" i="9" s="1"/>
  <c r="P19" i="9"/>
  <c r="M19" i="9" s="1"/>
  <c r="P18" i="9"/>
  <c r="M18" i="9" s="1"/>
  <c r="P17" i="9"/>
  <c r="M17" i="9" s="1"/>
  <c r="P16" i="9"/>
  <c r="Q16" i="9"/>
  <c r="P15" i="9"/>
  <c r="Q15" i="9"/>
  <c r="P14" i="9"/>
  <c r="Q14" i="9"/>
  <c r="P13" i="9"/>
  <c r="Q13" i="9"/>
  <c r="P12" i="9"/>
  <c r="Q12" i="9"/>
  <c r="P11" i="9"/>
  <c r="Q11" i="9"/>
  <c r="P10" i="9"/>
  <c r="Q10" i="9"/>
  <c r="P9" i="9"/>
  <c r="Q9" i="9"/>
  <c r="P8" i="9"/>
  <c r="Q8" i="9"/>
  <c r="P7" i="9"/>
  <c r="M7" i="9"/>
  <c r="P6" i="9"/>
  <c r="Q6" i="9"/>
  <c r="P5" i="9"/>
  <c r="Q5" i="9"/>
  <c r="P4" i="9"/>
  <c r="Q4" i="9"/>
  <c r="P3" i="9"/>
  <c r="M3" i="9" s="1"/>
  <c r="P104" i="8"/>
  <c r="P103" i="8"/>
  <c r="P101" i="8"/>
  <c r="A4" i="8" s="1"/>
  <c r="F101" i="8"/>
  <c r="P100" i="8"/>
  <c r="E99" i="8"/>
  <c r="A99" i="8"/>
  <c r="B50" i="8"/>
  <c r="B49" i="8"/>
  <c r="B48" i="8"/>
  <c r="E47" i="8"/>
  <c r="A47" i="8"/>
  <c r="A43" i="8"/>
  <c r="G41" i="8"/>
  <c r="O39" i="8"/>
  <c r="E23" i="8"/>
  <c r="B23" i="8"/>
  <c r="E22" i="8"/>
  <c r="B22" i="8"/>
  <c r="A17" i="8"/>
  <c r="A16" i="8"/>
  <c r="A15" i="8"/>
  <c r="A14" i="8"/>
  <c r="A13" i="8"/>
  <c r="A6" i="8"/>
  <c r="K3" i="8"/>
  <c r="F20" i="4"/>
  <c r="B2" i="4"/>
  <c r="M39" i="9"/>
  <c r="M63" i="9"/>
  <c r="M67" i="9"/>
  <c r="M95" i="9"/>
  <c r="M97" i="9"/>
  <c r="M99" i="9"/>
  <c r="M101" i="9"/>
  <c r="M103" i="9"/>
  <c r="M105" i="9"/>
  <c r="M107" i="9"/>
  <c r="M109" i="9"/>
  <c r="M111" i="9"/>
  <c r="M113" i="9"/>
  <c r="M115" i="9"/>
  <c r="M117" i="9"/>
  <c r="M119" i="9"/>
  <c r="M121" i="9"/>
  <c r="M123" i="9"/>
  <c r="M125" i="9"/>
  <c r="M127" i="9"/>
  <c r="M129" i="9"/>
  <c r="M131" i="9"/>
  <c r="M133" i="9"/>
  <c r="M135" i="9"/>
  <c r="M137" i="9"/>
  <c r="M139" i="9"/>
  <c r="M141" i="9"/>
  <c r="M143" i="9"/>
  <c r="M145" i="9"/>
  <c r="M147" i="9"/>
  <c r="M149" i="9"/>
  <c r="Q43" i="9"/>
  <c r="Q19" i="9"/>
  <c r="M59" i="9"/>
  <c r="Q51" i="9"/>
  <c r="M16" i="9"/>
  <c r="M72" i="9"/>
  <c r="M88" i="9"/>
  <c r="M8" i="9"/>
  <c r="M11" i="9"/>
  <c r="Q67" i="9"/>
  <c r="M80" i="9"/>
  <c r="M83" i="9"/>
  <c r="M64" i="9"/>
  <c r="M24" i="9"/>
  <c r="Q35" i="9"/>
  <c r="M93" i="9"/>
  <c r="Q7" i="9"/>
  <c r="M12" i="9"/>
  <c r="M15" i="9"/>
  <c r="M28" i="9"/>
  <c r="Q39" i="9"/>
  <c r="M44" i="9"/>
  <c r="M47" i="9"/>
  <c r="Q63" i="9"/>
  <c r="M68" i="9"/>
  <c r="M71" i="9"/>
  <c r="Q79" i="9"/>
  <c r="M84" i="9"/>
  <c r="M87" i="9"/>
  <c r="M94" i="9"/>
  <c r="Q96" i="9"/>
  <c r="M98" i="9"/>
  <c r="Q100" i="9"/>
  <c r="M102" i="9"/>
  <c r="Q104" i="9"/>
  <c r="M106" i="9"/>
  <c r="Q108" i="9"/>
  <c r="M110" i="9"/>
  <c r="Q112" i="9"/>
  <c r="M114" i="9"/>
  <c r="Q116" i="9"/>
  <c r="M118" i="9"/>
  <c r="Q120" i="9"/>
  <c r="M122" i="9"/>
  <c r="Q124" i="9"/>
  <c r="M126" i="9"/>
  <c r="Q128" i="9"/>
  <c r="M130" i="9"/>
  <c r="Q132" i="9"/>
  <c r="M134" i="9"/>
  <c r="Q136" i="9"/>
  <c r="M138" i="9"/>
  <c r="Q140" i="9"/>
  <c r="M142" i="9"/>
  <c r="Q144" i="9"/>
  <c r="M146" i="9"/>
  <c r="Q148" i="9"/>
  <c r="M150" i="9"/>
  <c r="M4" i="9"/>
  <c r="M20" i="9"/>
  <c r="M36" i="9"/>
  <c r="M76" i="9"/>
  <c r="Q92" i="9"/>
  <c r="M52" i="9"/>
  <c r="M5" i="9"/>
  <c r="M9" i="9"/>
  <c r="M13" i="9"/>
  <c r="M29" i="9"/>
  <c r="M33" i="9"/>
  <c r="M41" i="9"/>
  <c r="M45" i="9"/>
  <c r="M49" i="9"/>
  <c r="M57" i="9"/>
  <c r="M61" i="9"/>
  <c r="M65" i="9"/>
  <c r="M69" i="9"/>
  <c r="M73" i="9"/>
  <c r="M77" i="9"/>
  <c r="M81" i="9"/>
  <c r="M85" i="9"/>
  <c r="M89" i="9"/>
  <c r="Q91" i="9"/>
  <c r="Q18" i="9"/>
  <c r="M6" i="9"/>
  <c r="M10" i="9"/>
  <c r="M14" i="9"/>
  <c r="M22" i="9"/>
  <c r="M30" i="9"/>
  <c r="M34" i="9"/>
  <c r="M38" i="9"/>
  <c r="M42" i="9"/>
  <c r="M46" i="9"/>
  <c r="M50" i="9"/>
  <c r="M54" i="9"/>
  <c r="M58" i="9"/>
  <c r="M62" i="9"/>
  <c r="M66" i="9"/>
  <c r="M70" i="9"/>
  <c r="M74" i="9"/>
  <c r="M78" i="9"/>
  <c r="M82" i="9"/>
  <c r="M86" i="9"/>
  <c r="M90" i="9"/>
  <c r="N16" i="9"/>
  <c r="N128" i="9"/>
  <c r="N88" i="9"/>
  <c r="N56" i="9"/>
  <c r="N63" i="9"/>
  <c r="N11" i="9"/>
  <c r="N7" i="9"/>
  <c r="N119" i="9"/>
  <c r="N93" i="9"/>
  <c r="N49" i="9"/>
  <c r="N29" i="9"/>
  <c r="N5" i="9"/>
  <c r="N4" i="9"/>
  <c r="N40" i="9"/>
  <c r="N12" i="9"/>
  <c r="N41" i="9"/>
  <c r="N109" i="9"/>
  <c r="N58" i="9"/>
  <c r="N135" i="9"/>
  <c r="N110" i="9"/>
  <c r="N79" i="9"/>
  <c r="N122" i="9"/>
  <c r="N71" i="9"/>
  <c r="N111" i="9"/>
  <c r="N9" i="9"/>
  <c r="N19" i="9"/>
  <c r="N54" i="9"/>
  <c r="N69" i="9"/>
  <c r="N44" i="9"/>
  <c r="N50" i="9"/>
  <c r="N97" i="9"/>
  <c r="N106" i="9"/>
  <c r="N146" i="9"/>
  <c r="N65" i="9"/>
  <c r="N82" i="9"/>
  <c r="N30" i="9"/>
  <c r="N64" i="9"/>
  <c r="N91" i="9"/>
  <c r="N144" i="9"/>
  <c r="N104" i="9"/>
  <c r="N118" i="9"/>
  <c r="N6" i="9"/>
  <c r="N130" i="9"/>
  <c r="N62" i="9"/>
  <c r="N150" i="9"/>
  <c r="N105" i="9"/>
  <c r="N108" i="9"/>
  <c r="N89" i="9"/>
  <c r="N131" i="9"/>
  <c r="N92" i="9"/>
  <c r="N86" i="9"/>
  <c r="N34" i="9"/>
  <c r="N8" i="9"/>
  <c r="N100" i="9"/>
  <c r="N145" i="9"/>
  <c r="N136" i="9"/>
  <c r="N57" i="9"/>
  <c r="N80" i="9"/>
  <c r="N74" i="9"/>
  <c r="N73" i="9"/>
  <c r="N51" i="9"/>
  <c r="N84" i="9"/>
  <c r="N67" i="9"/>
  <c r="N99" i="9"/>
  <c r="N102" i="9"/>
  <c r="N66" i="9"/>
  <c r="N46" i="9"/>
  <c r="N141" i="9"/>
  <c r="N81" i="9"/>
  <c r="N52" i="9"/>
  <c r="N140" i="9"/>
  <c r="N132" i="9"/>
  <c r="N25" i="9"/>
  <c r="N39" i="9"/>
  <c r="N133" i="9"/>
  <c r="N15" i="9"/>
  <c r="N96" i="9"/>
  <c r="N22" i="9"/>
  <c r="N120" i="9"/>
  <c r="N134" i="9"/>
  <c r="N83" i="9"/>
  <c r="N107" i="9"/>
  <c r="N77" i="9"/>
  <c r="N143" i="9"/>
  <c r="N142" i="9"/>
  <c r="N126" i="9"/>
  <c r="N87" i="9"/>
  <c r="N85" i="9"/>
  <c r="N123" i="9"/>
  <c r="N13" i="9"/>
  <c r="N90" i="9"/>
  <c r="N139" i="9"/>
  <c r="N124" i="9"/>
  <c r="N117" i="9"/>
  <c r="N31" i="9"/>
  <c r="N38" i="9"/>
  <c r="N45" i="9"/>
  <c r="N115" i="9"/>
  <c r="N47" i="9"/>
  <c r="N14" i="9"/>
  <c r="N129" i="9"/>
  <c r="N35" i="9"/>
  <c r="N68" i="9"/>
  <c r="N33" i="9"/>
  <c r="N147" i="9"/>
  <c r="N113" i="9"/>
  <c r="N42" i="9"/>
  <c r="N28" i="9"/>
  <c r="N94" i="9"/>
  <c r="N43" i="9"/>
  <c r="N36" i="9"/>
  <c r="N72" i="9"/>
  <c r="N138" i="9"/>
  <c r="N112" i="9"/>
  <c r="N60" i="9"/>
  <c r="N18" i="9"/>
  <c r="N95" i="9"/>
  <c r="N149" i="9"/>
  <c r="N137" i="9"/>
  <c r="N127" i="9"/>
  <c r="N21" i="9"/>
  <c r="N20" i="9"/>
  <c r="N59" i="9"/>
  <c r="N10" i="9"/>
  <c r="N148" i="9"/>
  <c r="N98" i="9"/>
  <c r="N103" i="9"/>
  <c r="N125" i="9"/>
  <c r="N48" i="9"/>
  <c r="N24" i="9"/>
  <c r="N101" i="9"/>
  <c r="N121" i="9"/>
  <c r="N76" i="9"/>
  <c r="N116" i="9"/>
  <c r="N37" i="9"/>
  <c r="N61" i="9"/>
  <c r="N114" i="9"/>
  <c r="N78" i="9"/>
  <c r="N70" i="9"/>
  <c r="M25" i="9" l="1"/>
  <c r="M31" i="9"/>
  <c r="M48" i="9"/>
  <c r="M40" i="9"/>
  <c r="Q26" i="9"/>
  <c r="Q32" i="9"/>
  <c r="Q53" i="9"/>
  <c r="Q55" i="9"/>
  <c r="M37" i="9"/>
  <c r="M21" i="9"/>
  <c r="M56" i="9"/>
  <c r="M60" i="9"/>
  <c r="Q23" i="9"/>
  <c r="Q27" i="9"/>
  <c r="Q75" i="9"/>
  <c r="Q3" i="9"/>
  <c r="B36" i="4"/>
  <c r="I6" i="4" s="1"/>
  <c r="A97" i="8"/>
  <c r="Q17" i="9"/>
  <c r="N27" i="9"/>
  <c r="N17" i="9"/>
  <c r="N3" i="9"/>
  <c r="N23" i="9"/>
  <c r="N53" i="9"/>
  <c r="N32" i="9"/>
  <c r="N26" i="9"/>
  <c r="N75" i="9"/>
  <c r="N55" i="9"/>
</calcChain>
</file>

<file path=xl/sharedStrings.xml><?xml version="1.0" encoding="utf-8"?>
<sst xmlns="http://schemas.openxmlformats.org/spreadsheetml/2006/main" count="774" uniqueCount="246">
  <si>
    <t>كيفية استعمال البرنامج</t>
  </si>
  <si>
    <t/>
  </si>
  <si>
    <t>السلام عليكم،</t>
  </si>
  <si>
    <t>Ministère de l'Education Nationale.</t>
  </si>
  <si>
    <t>Date de naissance:</t>
  </si>
  <si>
    <t>Direction de l’Education de la Wilaya de:</t>
  </si>
  <si>
    <t>Mostaganem</t>
  </si>
  <si>
    <t>عربي</t>
  </si>
  <si>
    <t>Français</t>
  </si>
  <si>
    <t xml:space="preserve">REPUBLIQUE ALGERIENNE DEMOCRATIQUE ET POPULAIRE   </t>
  </si>
  <si>
    <t>Circonscription:</t>
  </si>
  <si>
    <t>Page1</t>
  </si>
  <si>
    <t>Page2</t>
  </si>
  <si>
    <t>Lieu de naissance:</t>
  </si>
  <si>
    <t xml:space="preserve">Rapport pédagogique </t>
  </si>
  <si>
    <t>L’I.E.M:</t>
  </si>
  <si>
    <t>Mr HADJ AISSA Toufik</t>
  </si>
  <si>
    <t>IF 07</t>
  </si>
  <si>
    <t>CAPEM</t>
  </si>
  <si>
    <t>Rapport d’Inspection de confirmation
dans le Corps des Professeurs
de l’Enseignement Moyen</t>
  </si>
  <si>
    <t xml:space="preserve">Date du réunion: </t>
  </si>
  <si>
    <t>Collège:</t>
  </si>
  <si>
    <t xml:space="preserve">sis à: </t>
  </si>
  <si>
    <t>LA CONFIRMATION</t>
  </si>
  <si>
    <t>L'AJOURNEMENT</t>
  </si>
  <si>
    <t>LE REFUS</t>
  </si>
  <si>
    <t>Diplôme(s):</t>
  </si>
  <si>
    <t>ÉTAIENT PRESENTS</t>
  </si>
  <si>
    <t>Nomination le:</t>
  </si>
  <si>
    <t>Arrêté N°:</t>
  </si>
  <si>
    <t>Président:</t>
  </si>
  <si>
    <t>M.  HADJ AISSA TOUFIK</t>
  </si>
  <si>
    <t>Inspecteur de et de l’Enseignement Moyen</t>
  </si>
  <si>
    <t>Visas du c. financier N°:</t>
  </si>
  <si>
    <t>Membre:</t>
  </si>
  <si>
    <t>En date du:</t>
  </si>
  <si>
    <t>PEM au collège:</t>
  </si>
  <si>
    <t>ÉPREUVE</t>
  </si>
  <si>
    <r>
      <t>1</t>
    </r>
    <r>
      <rPr>
        <b/>
        <vertAlign val="superscript"/>
        <sz val="12"/>
        <color theme="1"/>
        <rFont val="Times New Roman"/>
        <family val="1"/>
      </rPr>
      <t xml:space="preserve">ière </t>
    </r>
    <r>
      <rPr>
        <b/>
        <sz val="12"/>
        <color theme="1"/>
        <rFont val="Times New Roman"/>
        <family val="1"/>
      </rPr>
      <t>leçon</t>
    </r>
    <r>
      <rPr>
        <sz val="12"/>
        <color theme="1"/>
        <rFont val="Times New Roman"/>
        <family val="1"/>
      </rPr>
      <t> : compréhension de l’écrit:</t>
    </r>
  </si>
  <si>
    <r>
      <t>2</t>
    </r>
    <r>
      <rPr>
        <b/>
        <vertAlign val="superscript"/>
        <sz val="12"/>
        <color theme="1"/>
        <rFont val="Times New Roman"/>
        <family val="1"/>
      </rPr>
      <t xml:space="preserve">ième </t>
    </r>
    <r>
      <rPr>
        <b/>
        <sz val="12"/>
        <color theme="1"/>
        <rFont val="Times New Roman"/>
        <family val="1"/>
      </rPr>
      <t>leçon</t>
    </r>
    <r>
      <rPr>
        <sz val="12"/>
        <color theme="1"/>
        <rFont val="Times New Roman"/>
        <family val="1"/>
      </rPr>
      <t> : compte rendu de la production écrite:</t>
    </r>
  </si>
  <si>
    <t>Note :</t>
  </si>
  <si>
    <t>Sur 20</t>
  </si>
  <si>
    <t>Sujet de l’épreuve orale de pédagogie et de législation scolaire:</t>
  </si>
  <si>
    <r>
      <rPr>
        <sz val="1"/>
        <color theme="0"/>
        <rFont val="Calibri"/>
        <family val="2"/>
      </rPr>
      <t>É</t>
    </r>
    <r>
      <rPr>
        <sz val="1"/>
        <color theme="0"/>
        <rFont val="Times New Roman"/>
        <family val="1"/>
      </rPr>
      <t>preuve orale de pédago et de législastion:</t>
    </r>
  </si>
  <si>
    <t>Proposition:</t>
  </si>
  <si>
    <t>Niveau culturel:</t>
  </si>
  <si>
    <t>Le PEM</t>
  </si>
  <si>
    <t>Compétences pédagogiques:</t>
  </si>
  <si>
    <r>
      <t xml:space="preserve">En qualité de </t>
    </r>
    <r>
      <rPr>
        <sz val="12"/>
        <color theme="1"/>
        <rFont val="Arial Narrow"/>
        <family val="2"/>
      </rPr>
      <t>P.E.M.</t>
    </r>
  </si>
  <si>
    <t>Le Président:</t>
  </si>
  <si>
    <t>Emargement:</t>
  </si>
  <si>
    <r>
      <t>En qualité de P.E.M</t>
    </r>
    <r>
      <rPr>
        <sz val="12"/>
        <color rgb="FF000000"/>
        <rFont val="Arial Narrow"/>
        <family val="2"/>
      </rPr>
      <t>.</t>
    </r>
  </si>
  <si>
    <t>Le Président de la commission,  l’I.E.M :</t>
  </si>
  <si>
    <t xml:space="preserve">Inspection de l’éducation et de l’enseignement moyen. </t>
  </si>
  <si>
    <t>Adrar</t>
  </si>
  <si>
    <t>Aïn Defla</t>
  </si>
  <si>
    <t>Aïn Témouchent</t>
  </si>
  <si>
    <t>Alger</t>
  </si>
  <si>
    <t>Annaba</t>
  </si>
  <si>
    <t>El Bayadh</t>
  </si>
  <si>
    <t>El Oued</t>
  </si>
  <si>
    <t>El Tarf</t>
  </si>
  <si>
    <t>Illizi</t>
  </si>
  <si>
    <t>Oran</t>
  </si>
  <si>
    <t>Ouargla</t>
  </si>
  <si>
    <t>Oum El Bouaghi</t>
  </si>
  <si>
    <t>Echl</t>
  </si>
  <si>
    <t>Dern Insp</t>
  </si>
  <si>
    <t>Nte Pédag</t>
  </si>
  <si>
    <t>Etablissement</t>
  </si>
  <si>
    <t>Commune</t>
  </si>
  <si>
    <t>Téléphone</t>
  </si>
  <si>
    <t>MOSTAGANEM</t>
  </si>
  <si>
    <t>PF</t>
  </si>
  <si>
    <t>BENAISSA BERBER</t>
  </si>
  <si>
    <t>BENALLOU AHMED</t>
  </si>
  <si>
    <t>PP</t>
  </si>
  <si>
    <t>OUELD NORINE BELKACEM</t>
  </si>
  <si>
    <t>MAZAGRAN</t>
  </si>
  <si>
    <t>S</t>
  </si>
  <si>
    <t>PEM</t>
  </si>
  <si>
    <t>BENSLIMANE HAMOU</t>
  </si>
  <si>
    <t>ALGER</t>
  </si>
  <si>
    <t>SIDI BELABES</t>
  </si>
  <si>
    <t>SIDI ALI</t>
  </si>
  <si>
    <t>HASSI MAMECHE</t>
  </si>
  <si>
    <t>MEKKIDECHE ABDELKADER</t>
  </si>
  <si>
    <t>ORAN</t>
  </si>
  <si>
    <t>BOUHAMIDI /LOUZA</t>
  </si>
  <si>
    <t>LOUZA</t>
  </si>
  <si>
    <t>STIDIA</t>
  </si>
  <si>
    <t>SIDI LAKHDAR</t>
  </si>
  <si>
    <t>DOUBI LAID</t>
  </si>
  <si>
    <t>AIN NOUISSY</t>
  </si>
  <si>
    <t>06 66 15 30 29</t>
  </si>
  <si>
    <t>06 69 69 24 37</t>
  </si>
  <si>
    <t>07 75 20 07 07</t>
  </si>
  <si>
    <t>07 76 35 41 72</t>
  </si>
  <si>
    <t>BELHAMERI MOHAMED</t>
  </si>
  <si>
    <t>BELHAMERI MMOHAMED</t>
  </si>
  <si>
    <t>AOUN AHMED</t>
  </si>
  <si>
    <t>KEDADRA</t>
  </si>
  <si>
    <t>AIN NUISSY</t>
  </si>
  <si>
    <t>MESRA</t>
  </si>
  <si>
    <t>C:\Dossier_Inspect-V1\Rapports</t>
  </si>
  <si>
    <t>Lien Rapport</t>
  </si>
  <si>
    <t>Dte Conf</t>
  </si>
  <si>
    <t>Dte d'effet</t>
  </si>
  <si>
    <t>Grade</t>
  </si>
  <si>
    <t>Lieu_Naiss</t>
  </si>
  <si>
    <t xml:space="preserve"> Dte_Naiss</t>
  </si>
  <si>
    <t>ATTOU MOHAMED</t>
  </si>
  <si>
    <t>AYACHE BRAHIM</t>
  </si>
  <si>
    <t>KHADRA</t>
  </si>
  <si>
    <t>BOUSSOIR MILOUD</t>
  </si>
  <si>
    <t>AMMOUR DJELOUL</t>
  </si>
  <si>
    <t>EL OUED</t>
  </si>
  <si>
    <t>BEN ABDELMOUMENE</t>
  </si>
  <si>
    <t>TIARET</t>
  </si>
  <si>
    <t>BENZAZA MOSTEFA</t>
  </si>
  <si>
    <t>MASCARA</t>
  </si>
  <si>
    <t>11.5</t>
  </si>
  <si>
    <t>ABADLIA BAGHDAD</t>
  </si>
  <si>
    <t>TLEMCEN</t>
  </si>
  <si>
    <t>FLITTI MOHAMED</t>
  </si>
  <si>
    <t>FORNAKA</t>
  </si>
  <si>
    <t>SIRAT</t>
  </si>
  <si>
    <t>MUSTAPHA BEN BOULAID</t>
  </si>
  <si>
    <t>PEMS</t>
  </si>
  <si>
    <t>TOUATI AHMED</t>
  </si>
  <si>
    <t>ABAIBI MILOUD</t>
  </si>
  <si>
    <t>KLOUA CHAREF</t>
  </si>
  <si>
    <t>SUP</t>
  </si>
  <si>
    <t>Exist</t>
  </si>
  <si>
    <t>ABDELMADJID  MEZIANE</t>
  </si>
  <si>
    <t>TOUAHRIA(CIA)</t>
  </si>
  <si>
    <t>NOM PRÉNOM</t>
  </si>
  <si>
    <t>03</t>
  </si>
  <si>
    <t>MOSTAGANEN</t>
  </si>
  <si>
    <t>ABDELHAMID BEN BADIS</t>
  </si>
  <si>
    <t>Il y a deux versions : (parce qu'il y a des problèmes de compatibilité entre les différentes versions.)</t>
  </si>
  <si>
    <t>Choisissez la version qui va bien chez vous. Le mieux d'utiliser la version 2!</t>
  </si>
  <si>
    <t>Quelques règles à respecter...</t>
  </si>
  <si>
    <t>APRES LA DECOMPRESSION DU DOSSIER   "Dossier_Inspect-V1"</t>
  </si>
  <si>
    <t>DANS TOUS LES CAS, VEUILLEZ ME SIGNALER LES ÉVENTUELS PROBLÈMES QUI POURRAIENT SURVENIR.!!!!</t>
  </si>
  <si>
    <r>
      <rPr>
        <i/>
        <sz val="12"/>
        <color rgb="FFFF0000"/>
        <rFont val="Book Antiqua"/>
        <family val="1"/>
      </rPr>
      <t>2)</t>
    </r>
    <r>
      <rPr>
        <i/>
        <sz val="12"/>
        <color theme="1"/>
        <rFont val="Book Antiqua"/>
        <family val="1"/>
      </rPr>
      <t xml:space="preserve"> NE RENOMMER AUCUN FICHIER, DOSSIER OU SOUS-DOSSIER
</t>
    </r>
  </si>
  <si>
    <r>
      <rPr>
        <i/>
        <sz val="12"/>
        <color rgb="FFFF0000"/>
        <rFont val="Book Antiqua"/>
        <family val="1"/>
      </rPr>
      <t xml:space="preserve">3) </t>
    </r>
    <r>
      <rPr>
        <i/>
        <sz val="12"/>
        <color rgb="FF000000"/>
        <rFont val="Book Antiqua"/>
        <family val="1"/>
      </rPr>
      <t>NE PAS JETER OU DÉPLACER, DOSSIER OU SOUS-DOSSIER!</t>
    </r>
  </si>
  <si>
    <t>Merci.</t>
  </si>
  <si>
    <t>Cordialement.</t>
  </si>
  <si>
    <t>Ce programme est conçu pour faciliter le processus d'extraction d'un rapport de visite ou un rapport de confirmation</t>
  </si>
  <si>
    <t>Bonjour,</t>
  </si>
  <si>
    <t>Nom et Prénom du stagiaire:</t>
  </si>
  <si>
    <r>
      <t>Gestion Rapport Inspecteur (</t>
    </r>
    <r>
      <rPr>
        <b/>
        <sz val="9.9"/>
        <color theme="1"/>
        <rFont val="Calibri"/>
        <family val="2"/>
      </rPr>
      <t>GRI</t>
    </r>
    <r>
      <rPr>
        <sz val="11"/>
        <color theme="1"/>
        <rFont val="Calibri"/>
        <family val="2"/>
        <scheme val="minor"/>
      </rPr>
      <t>)</t>
    </r>
  </si>
  <si>
    <r>
      <t>SI VOUS NE RESPECTEZ PAS LES TROIS PREMIÈRES ÉTAPES, VOUS NE POURREZ PLUS UTILISER LE FICHIER "</t>
    </r>
    <r>
      <rPr>
        <b/>
        <i/>
        <sz val="12"/>
        <color theme="1"/>
        <rFont val="Book Antiqua"/>
        <family val="1"/>
      </rPr>
      <t>GRI_V1</t>
    </r>
    <r>
      <rPr>
        <i/>
        <sz val="12"/>
        <color theme="1"/>
        <rFont val="Book Antiqua"/>
        <family val="1"/>
      </rPr>
      <t xml:space="preserve">" ! A 100% 
(Dans ce cas, le mieux est de télécharger à nouveau le fichier complet "Dossier_Inspect-V1.zip")
</t>
    </r>
  </si>
  <si>
    <r>
      <rPr>
        <b/>
        <i/>
        <sz val="12"/>
        <color rgb="FFFF0000"/>
        <rFont val="Book Antiqua"/>
        <family val="1"/>
      </rPr>
      <t>1)</t>
    </r>
    <r>
      <rPr>
        <i/>
        <sz val="12"/>
        <color theme="1"/>
        <rFont val="Book Antiqua"/>
        <family val="1"/>
      </rPr>
      <t xml:space="preserve"> PLASSER LE DOSSIER "Dossier_Inspect-V1" DANS LE REPERTOIRE  "</t>
    </r>
    <r>
      <rPr>
        <b/>
        <i/>
        <sz val="12"/>
        <color rgb="FFFF0000"/>
        <rFont val="Book Antiqua"/>
        <family val="1"/>
      </rPr>
      <t>C:\</t>
    </r>
    <r>
      <rPr>
        <i/>
        <sz val="12"/>
        <color theme="1"/>
        <rFont val="Book Antiqua"/>
        <family val="1"/>
      </rPr>
      <t>"  MAIS LE FICHIER EXCEL NOMME "</t>
    </r>
    <r>
      <rPr>
        <b/>
        <i/>
        <sz val="12"/>
        <color theme="1"/>
        <rFont val="Book Antiqua"/>
        <family val="1"/>
      </rPr>
      <t>GRI_V1</t>
    </r>
    <r>
      <rPr>
        <i/>
        <sz val="12"/>
        <color theme="1"/>
        <rFont val="Book Antiqua"/>
        <family val="1"/>
      </rPr>
      <t xml:space="preserve">" (Gestion Rapport Inspecteur) VOUS POUVEZ LE METTRE LA OU VOUS VOULEZ, LE MIEUX SUR LE BUREAU.
</t>
    </r>
  </si>
  <si>
    <t>Prof 1</t>
  </si>
  <si>
    <t>Prof 2</t>
  </si>
  <si>
    <t>Prof 3</t>
  </si>
  <si>
    <t>Prof 4</t>
  </si>
  <si>
    <t>Prof 5</t>
  </si>
  <si>
    <t>Prof 6</t>
  </si>
  <si>
    <t>Prof 7</t>
  </si>
  <si>
    <t>Prof 8</t>
  </si>
  <si>
    <t>Prof 9</t>
  </si>
  <si>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</si>
  <si>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</si>
  <si>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</si>
  <si>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</si>
  <si>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</si>
  <si>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</si>
  <si>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</si>
  <si>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</si>
  <si>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</si>
  <si>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</si>
  <si>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Prof 20</t>
  </si>
  <si>
    <t>Prof 21</t>
  </si>
  <si>
    <t>Prof 22</t>
  </si>
  <si>
    <t>Prof 23</t>
  </si>
  <si>
    <t>Prof 24</t>
  </si>
  <si>
    <t>Prof 25</t>
  </si>
  <si>
    <t>Prof 26</t>
  </si>
  <si>
    <t>Prof 27</t>
  </si>
  <si>
    <t>Prof 28</t>
  </si>
  <si>
    <t>Prof 29</t>
  </si>
  <si>
    <t>Prof 30</t>
  </si>
  <si>
    <t>Prof 31</t>
  </si>
  <si>
    <t>Prof 32</t>
  </si>
  <si>
    <t>Prof 33</t>
  </si>
  <si>
    <t>Prof 34</t>
  </si>
  <si>
    <t>Prof 35</t>
  </si>
  <si>
    <t>Prof 36</t>
  </si>
  <si>
    <t>Prof 37</t>
  </si>
  <si>
    <t>Prof 38</t>
  </si>
  <si>
    <t>Prof 39</t>
  </si>
  <si>
    <t>Prof 40</t>
  </si>
  <si>
    <t>Prof 41</t>
  </si>
  <si>
    <t>Prof 42</t>
  </si>
  <si>
    <t>Prof 43</t>
  </si>
  <si>
    <t>Prof 44</t>
  </si>
  <si>
    <t>Prof 45</t>
  </si>
  <si>
    <t>Prof 46</t>
  </si>
  <si>
    <t>Prof 47</t>
  </si>
  <si>
    <t>Prof 48</t>
  </si>
  <si>
    <t>Prof 49</t>
  </si>
  <si>
    <t>Prof 50</t>
  </si>
  <si>
    <t>Prof 51</t>
  </si>
  <si>
    <t>Prof 52</t>
  </si>
  <si>
    <t>Prof 53</t>
  </si>
  <si>
    <t>Prof 54</t>
  </si>
  <si>
    <t>Prof 55</t>
  </si>
  <si>
    <t>Prof 56</t>
  </si>
  <si>
    <t>Prof 57</t>
  </si>
  <si>
    <t>Prof 58</t>
  </si>
  <si>
    <t>Prof 59</t>
  </si>
  <si>
    <t>Prof 60</t>
  </si>
  <si>
    <t>Prof 61</t>
  </si>
  <si>
    <t>Prof 62</t>
  </si>
  <si>
    <t>Prof 63</t>
  </si>
  <si>
    <t>Prof 64</t>
  </si>
  <si>
    <t>Prof 65</t>
  </si>
  <si>
    <t>Prof 66</t>
  </si>
  <si>
    <t>Prof 67</t>
  </si>
  <si>
    <t>Prof 68</t>
  </si>
  <si>
    <t>Prof 69</t>
  </si>
  <si>
    <t>Prof 70</t>
  </si>
  <si>
    <t>Prof 71</t>
  </si>
  <si>
    <t>Prof 72</t>
  </si>
  <si>
    <t>Prof 73</t>
  </si>
  <si>
    <t>Prof 74</t>
  </si>
  <si>
    <t>Prof 75</t>
  </si>
  <si>
    <t>Prof 76</t>
  </si>
  <si>
    <t>Prof 77</t>
  </si>
  <si>
    <t>Prof 78</t>
  </si>
  <si>
    <t>Prof 79</t>
  </si>
  <si>
    <t>Prof 80</t>
  </si>
  <si>
    <t>Prof 81</t>
  </si>
  <si>
    <t>Prof 82</t>
  </si>
  <si>
    <t>Prof 83</t>
  </si>
  <si>
    <t>Prof 84</t>
  </si>
  <si>
    <t>Prof 85</t>
  </si>
  <si>
    <t>Prof 86</t>
  </si>
  <si>
    <t>Prof 87</t>
  </si>
  <si>
    <t>Prof 88</t>
  </si>
  <si>
    <t>Prof 89</t>
  </si>
  <si>
    <r>
      <t>*</t>
    </r>
    <r>
      <rPr>
        <b/>
        <i/>
        <sz val="12"/>
        <color theme="1"/>
        <rFont val="Book Antiqua"/>
        <family val="1"/>
      </rPr>
      <t xml:space="preserve"> Version 1</t>
    </r>
    <r>
      <rPr>
        <i/>
        <sz val="12"/>
        <color theme="1"/>
        <rFont val="Book Antiqua"/>
        <family val="1"/>
      </rPr>
      <t xml:space="preserve"> = pour les versions d'Excel </t>
    </r>
  </si>
  <si>
    <r>
      <t xml:space="preserve">* </t>
    </r>
    <r>
      <rPr>
        <b/>
        <i/>
        <sz val="12"/>
        <color theme="1"/>
        <rFont val="Book Antiqua"/>
        <family val="1"/>
      </rPr>
      <t>Version 2</t>
    </r>
    <r>
      <rPr>
        <i/>
        <sz val="12"/>
        <color theme="1"/>
        <rFont val="Book Antiqua"/>
        <family val="1"/>
      </rPr>
      <t xml:space="preserve"> = pour les versions d'Excel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</si>
</sst>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yyyy/mm/dd"/>
    <numFmt numFmtId="165" formatCode="_(* #,##0.00_);_(* \(#,##0.00\);_(* &quot;-&quot;??_);_(@_)"/>
    <numFmt numFmtId="166" formatCode="&quot;Aujourd'hui, nous sommes &quot;dddd\ dd\ mmmm\ yyyy"/>
    <numFmt numFmtId="167" formatCode="General&quot;/20&quot;"/>
    <numFmt numFmtId="168" formatCode="0#&quot; &quot;##&quot; &quot;##&quot; &quot;##&quot; &quot;##"/>
    <numFmt numFmtId="169" formatCode="0.0"/>
  </numFmts>
  <fonts count="83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"/>
      <color theme="0"/>
      <name val="Calibri"/>
      <family val="2"/>
      <scheme val="minor"/>
    </font>
    <font>
      <sz val="14"/>
      <color theme="1"/>
      <name val="Sakkal Majalla"/>
    </font>
    <font>
      <sz val="16"/>
      <color theme="1"/>
      <name val="Sakkal Majalla"/>
    </font>
    <font>
      <b/>
      <sz val="14"/>
      <color theme="1"/>
      <name val="Sakkal Majalla"/>
    </font>
    <font>
      <sz val="18"/>
      <color theme="1"/>
      <name val="Sakkal Majalla"/>
    </font>
    <font>
      <sz val="16"/>
      <color rgb="FFFF0000"/>
      <name val="Sakkal Majalla"/>
    </font>
    <font>
      <b/>
      <sz val="16"/>
      <color rgb="FFFF0000"/>
      <name val="Sakkal Majalla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Sakkal Majalla"/>
    </font>
    <font>
      <sz val="11"/>
      <color rgb="FFFF0000"/>
      <name val="Sakkal Majalla"/>
    </font>
    <font>
      <u/>
      <sz val="10"/>
      <color theme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hadow/>
      <sz val="10"/>
      <color rgb="FF000000"/>
      <name val="Sakkal Majalla"/>
    </font>
    <font>
      <sz val="1"/>
      <color rgb="FF8DD991"/>
      <name val="Calibri"/>
      <family val="2"/>
      <scheme val="minor"/>
    </font>
    <font>
      <sz val="24"/>
      <color rgb="FF008000"/>
      <name val="Sakkal Majalla"/>
    </font>
    <font>
      <sz val="1"/>
      <color theme="1"/>
      <name val="Sakkal Majalla"/>
    </font>
    <font>
      <sz val="11"/>
      <color theme="0"/>
      <name val="Arial Narrow"/>
      <family val="2"/>
    </font>
    <font>
      <sz val="16"/>
      <color rgb="FF006600"/>
      <name val="Arial Narrow"/>
      <family val="2"/>
    </font>
    <font>
      <sz val="1"/>
      <color theme="0"/>
      <name val="Arial"/>
      <family val="2"/>
    </font>
    <font>
      <sz val="14"/>
      <color theme="1"/>
      <name val="Times New Roman"/>
      <family val="1"/>
    </font>
    <font>
      <b/>
      <sz val="1"/>
      <color theme="0"/>
      <name val="Sakkal Majalla"/>
    </font>
    <font>
      <b/>
      <sz val="14"/>
      <color theme="1"/>
      <name val="Times New Roman"/>
      <family val="1"/>
    </font>
    <font>
      <sz val="1"/>
      <color theme="0"/>
      <name val="Calibri"/>
      <family val="2"/>
    </font>
    <font>
      <sz val="11"/>
      <color theme="1"/>
      <name val="Times New Roman"/>
      <family val="1"/>
    </font>
    <font>
      <sz val="1"/>
      <color theme="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u/>
      <sz val="10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"/>
      <color theme="0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2"/>
      <color theme="1"/>
      <name val="Arial Narrow"/>
      <family val="2"/>
    </font>
    <font>
      <sz val="16"/>
      <color theme="1"/>
      <name val="Times New Roman"/>
      <family val="1"/>
    </font>
    <font>
      <u/>
      <sz val="10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Arial Narrow"/>
      <family val="2"/>
    </font>
    <font>
      <sz val="10"/>
      <color theme="0"/>
      <name val="Times New Roman"/>
      <family val="1"/>
    </font>
    <font>
      <sz val="12"/>
      <name val="Arial Narrow"/>
      <family val="2"/>
    </font>
    <font>
      <u/>
      <sz val="12"/>
      <color theme="10"/>
      <name val="Times New Roman"/>
      <family val="1"/>
    </font>
    <font>
      <u/>
      <sz val="12"/>
      <color theme="10"/>
      <name val="Arial Narrow"/>
      <family val="2"/>
    </font>
    <font>
      <sz val="14"/>
      <name val="Times New Roman"/>
      <family val="1"/>
    </font>
    <font>
      <b/>
      <sz val="16"/>
      <color rgb="FFFF0000"/>
      <name val="Calibri"/>
      <family val="2"/>
      <scheme val="minor"/>
    </font>
    <font>
      <sz val="1"/>
      <color theme="0"/>
      <name val="Arial Narrow"/>
      <family val="2"/>
    </font>
    <font>
      <sz val="11"/>
      <name val="Arial Narrow"/>
      <family val="2"/>
    </font>
    <font>
      <sz val="11"/>
      <name val="Times New Roman"/>
      <family val="1"/>
    </font>
    <font>
      <b/>
      <i/>
      <sz val="12"/>
      <color indexed="17"/>
      <name val="Times New Roman"/>
      <family val="1"/>
    </font>
    <font>
      <sz val="14"/>
      <color rgb="FFFF0000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i/>
      <sz val="14"/>
      <color theme="0"/>
      <name val="Arial Narrow"/>
      <family val="2"/>
    </font>
    <font>
      <i/>
      <sz val="12"/>
      <color theme="1"/>
      <name val="Book Antiqua"/>
      <family val="1"/>
    </font>
    <font>
      <b/>
      <i/>
      <u/>
      <sz val="12"/>
      <color theme="1"/>
      <name val="Book Antiqua"/>
      <family val="1"/>
    </font>
    <font>
      <b/>
      <i/>
      <u/>
      <sz val="12"/>
      <color rgb="FFFF0000"/>
      <name val="Book Antiqua"/>
      <family val="1"/>
    </font>
    <font>
      <i/>
      <sz val="12"/>
      <color rgb="FFFF0000"/>
      <name val="Book Antiqua"/>
      <family val="1"/>
    </font>
    <font>
      <b/>
      <i/>
      <sz val="12"/>
      <color rgb="FFFF0000"/>
      <name val="Book Antiqua"/>
      <family val="1"/>
    </font>
    <font>
      <i/>
      <sz val="12"/>
      <color rgb="FF000000"/>
      <name val="Book Antiqua"/>
      <family val="1"/>
    </font>
    <font>
      <i/>
      <sz val="12"/>
      <color rgb="FF0000CC"/>
      <name val="Book Antiqua"/>
      <family val="1"/>
    </font>
    <font>
      <b/>
      <i/>
      <u/>
      <sz val="12"/>
      <name val="Book Antiqua"/>
      <family val="1"/>
    </font>
    <font>
      <i/>
      <sz val="12"/>
      <name val="Book Antiqua"/>
      <family val="1"/>
    </font>
    <font>
      <i/>
      <sz val="14"/>
      <color rgb="FFC00000"/>
      <name val="Book Antiqua"/>
      <family val="1"/>
    </font>
    <font>
      <b/>
      <i/>
      <sz val="12"/>
      <color theme="1"/>
      <name val="Book Antiqua"/>
      <family val="1"/>
    </font>
    <font>
      <sz val="1"/>
      <color theme="0"/>
      <name val="Sakkal Majalla"/>
    </font>
    <font>
      <sz val="14"/>
      <name val="Calibri"/>
      <family val="2"/>
      <scheme val="minor"/>
    </font>
    <font>
      <b/>
      <sz val="9.9"/>
      <color theme="1"/>
      <name val="Calibri"/>
      <family val="2"/>
    </font>
    <font>
      <sz val="12"/>
      <name val="Arial Narrow"/>
      <family val="2"/>
    </font>
    <font>
      <sz val="11"/>
      <name val="Arial Narrow"/>
      <family val="2"/>
    </font>
    <font>
      <u/>
      <sz val="12"/>
      <color theme="10"/>
      <name val="Arial Narrow"/>
      <family val="2"/>
    </font>
    <font>
      <sz val="1"/>
      <color rgb="FFFF5050"/>
      <name val="Sakkal Majalla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mediumGray">
        <fgColor theme="0" tint="-0.14996795556505021"/>
        <bgColor rgb="FFC00000"/>
      </patternFill>
    </fill>
    <fill>
      <patternFill patternType="mediumGray">
        <fgColor theme="0" tint="-0.24994659260841701"/>
        <bgColor rgb="FFC00000"/>
      </patternFill>
    </fill>
    <fill>
      <patternFill patternType="mediumGray">
        <fgColor theme="0" tint="-0.24994659260841701"/>
        <bgColor rgb="FF00206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 style="thin">
        <color auto="1"/>
      </top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/>
      <right/>
      <top style="medium">
        <color rgb="FFFFFFFF"/>
      </top>
      <bottom style="medium">
        <color rgb="FFFFFFFF"/>
      </bottom>
      <diagonal/>
    </border>
    <border>
      <left/>
      <right/>
      <top style="thin">
        <color indexed="17"/>
      </top>
      <bottom/>
      <diagonal/>
    </border>
    <border>
      <left style="thin">
        <color indexed="17"/>
      </left>
      <right style="thin">
        <color indexed="17"/>
      </right>
      <top/>
      <bottom style="thin">
        <color indexed="17"/>
      </bottom>
      <diagonal/>
    </border>
  </borders>
  <cellStyleXfs count="12">
    <xf numFmtId="0" fontId="0" fillId="0" borderId="0"/>
    <xf numFmtId="0" fontId="14" fillId="0" borderId="0" applyNumberForma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9" fontId="15" fillId="0" borderId="0" applyFont="0" applyFill="0" applyBorder="0" applyAlignment="0" applyProtection="0"/>
    <xf numFmtId="0" fontId="53" fillId="0" borderId="0" applyNumberFormat="0" applyFill="0" applyBorder="0" applyAlignment="0" applyProtection="0"/>
  </cellStyleXfs>
  <cellXfs count="285">
    <xf numFmtId="0" fontId="0" fillId="0" borderId="0" xfId="0"/>
    <xf numFmtId="0" fontId="0" fillId="0" borderId="0" xfId="0" applyFill="1" applyAlignment="1" applyProtection="1">
      <alignment vertical="center" readingOrder="2"/>
      <protection hidden="1"/>
    </xf>
    <xf numFmtId="0" fontId="4" fillId="0" borderId="0" xfId="0" applyFont="1" applyFill="1" applyBorder="1" applyAlignment="1" applyProtection="1">
      <alignment horizontal="right" vertical="center" readingOrder="2"/>
      <protection hidden="1"/>
    </xf>
    <xf numFmtId="0" fontId="0" fillId="0" borderId="0" xfId="0" applyFill="1" applyBorder="1" applyAlignment="1" applyProtection="1">
      <alignment horizontal="right" vertical="center" readingOrder="2"/>
      <protection hidden="1"/>
    </xf>
    <xf numFmtId="0" fontId="0" fillId="0" borderId="0" xfId="0" applyFill="1" applyBorder="1" applyAlignment="1" applyProtection="1">
      <alignment vertical="center" readingOrder="2"/>
      <protection hidden="1"/>
    </xf>
    <xf numFmtId="0" fontId="2" fillId="0" borderId="0" xfId="0" applyFont="1" applyFill="1" applyBorder="1" applyAlignment="1" applyProtection="1">
      <alignment vertical="center" readingOrder="2"/>
      <protection hidden="1"/>
    </xf>
    <xf numFmtId="0" fontId="0" fillId="2" borderId="0" xfId="0" applyFill="1" applyBorder="1" applyAlignment="1" applyProtection="1">
      <alignment vertical="center" readingOrder="2"/>
      <protection hidden="1"/>
    </xf>
    <xf numFmtId="0" fontId="4" fillId="2" borderId="0" xfId="0" applyFont="1" applyFill="1" applyBorder="1" applyAlignment="1" applyProtection="1">
      <alignment vertical="center" readingOrder="2"/>
      <protection hidden="1"/>
    </xf>
    <xf numFmtId="0" fontId="4" fillId="2" borderId="0" xfId="0" applyFont="1" applyFill="1" applyBorder="1" applyAlignment="1" applyProtection="1">
      <alignment horizontal="right" vertical="center" readingOrder="2"/>
      <protection hidden="1"/>
    </xf>
    <xf numFmtId="0" fontId="3" fillId="2" borderId="0" xfId="0" applyFont="1" applyFill="1" applyBorder="1" applyAlignment="1" applyProtection="1">
      <alignment vertical="center" readingOrder="2"/>
      <protection hidden="1"/>
    </xf>
    <xf numFmtId="0" fontId="6" fillId="2" borderId="0" xfId="0" applyFont="1" applyFill="1" applyBorder="1" applyAlignment="1" applyProtection="1">
      <alignment horizontal="right" vertical="center" readingOrder="2"/>
      <protection hidden="1"/>
    </xf>
    <xf numFmtId="0" fontId="6" fillId="2" borderId="0" xfId="0" applyNumberFormat="1" applyFont="1" applyFill="1" applyBorder="1" applyAlignment="1" applyProtection="1">
      <alignment horizontal="right" vertical="center" readingOrder="2"/>
      <protection hidden="1"/>
    </xf>
    <xf numFmtId="0" fontId="10" fillId="2" borderId="0" xfId="0" applyFont="1" applyFill="1" applyBorder="1" applyAlignment="1" applyProtection="1">
      <alignment vertical="center" readingOrder="2"/>
      <protection hidden="1"/>
    </xf>
    <xf numFmtId="0" fontId="10" fillId="2" borderId="0" xfId="0" applyFont="1" applyFill="1" applyAlignment="1" applyProtection="1">
      <alignment vertical="center" readingOrder="2"/>
      <protection hidden="1"/>
    </xf>
    <xf numFmtId="0" fontId="10" fillId="2" borderId="0" xfId="0" applyFont="1" applyFill="1" applyAlignment="1" applyProtection="1">
      <alignment horizontal="right" readingOrder="1"/>
      <protection hidden="1"/>
    </xf>
    <xf numFmtId="0" fontId="11" fillId="2" borderId="0" xfId="0" applyFont="1" applyFill="1" applyBorder="1" applyAlignment="1" applyProtection="1">
      <alignment horizontal="right" vertical="center" readingOrder="2"/>
      <protection hidden="1"/>
    </xf>
    <xf numFmtId="0" fontId="12" fillId="2" borderId="0" xfId="0" applyFont="1" applyFill="1" applyBorder="1" applyAlignment="1" applyProtection="1">
      <alignment horizontal="center" readingOrder="2"/>
      <protection hidden="1"/>
    </xf>
    <xf numFmtId="0" fontId="13" fillId="2" borderId="0" xfId="0" applyFont="1" applyFill="1" applyAlignment="1" applyProtection="1">
      <alignment vertical="center" readingOrder="2"/>
      <protection hidden="1"/>
    </xf>
    <xf numFmtId="0" fontId="10" fillId="2" borderId="0" xfId="0" applyFont="1" applyFill="1" applyBorder="1" applyAlignment="1" applyProtection="1">
      <alignment horizontal="right" readingOrder="2"/>
      <protection hidden="1"/>
    </xf>
    <xf numFmtId="0" fontId="10" fillId="2" borderId="0" xfId="0" applyFont="1" applyFill="1" applyAlignment="1" applyProtection="1">
      <alignment horizontal="right" readingOrder="2"/>
      <protection hidden="1"/>
    </xf>
    <xf numFmtId="0" fontId="10" fillId="2" borderId="0" xfId="0" quotePrefix="1" applyFont="1" applyFill="1" applyAlignment="1" applyProtection="1">
      <alignment horizontal="right" readingOrder="2"/>
      <protection hidden="1"/>
    </xf>
    <xf numFmtId="0" fontId="13" fillId="2" borderId="0" xfId="0" applyFont="1" applyFill="1" applyBorder="1" applyAlignment="1" applyProtection="1">
      <alignment horizontal="right" readingOrder="2"/>
      <protection hidden="1"/>
    </xf>
    <xf numFmtId="0" fontId="10" fillId="0" borderId="0" xfId="0" applyFont="1" applyFill="1" applyBorder="1" applyAlignment="1" applyProtection="1">
      <alignment vertical="center" readingOrder="2"/>
      <protection hidden="1"/>
    </xf>
    <xf numFmtId="0" fontId="10" fillId="0" borderId="0" xfId="0" applyFont="1" applyFill="1" applyAlignment="1" applyProtection="1">
      <alignment vertical="center" readingOrder="2"/>
      <protection hidden="1"/>
    </xf>
    <xf numFmtId="0" fontId="10" fillId="0" borderId="0" xfId="0" applyFont="1" applyFill="1" applyAlignment="1" applyProtection="1">
      <alignment horizontal="right" readingOrder="2"/>
      <protection hidden="1"/>
    </xf>
    <xf numFmtId="0" fontId="13" fillId="0" borderId="0" xfId="0" applyFont="1" applyFill="1" applyBorder="1" applyAlignment="1" applyProtection="1">
      <alignment horizontal="right" readingOrder="2"/>
      <protection hidden="1"/>
    </xf>
    <xf numFmtId="164" fontId="10" fillId="0" borderId="0" xfId="0" applyNumberFormat="1" applyFont="1" applyFill="1" applyAlignment="1" applyProtection="1">
      <alignment horizontal="right"/>
      <protection hidden="1"/>
    </xf>
    <xf numFmtId="14" fontId="10" fillId="0" borderId="0" xfId="0" applyNumberFormat="1" applyFont="1" applyFill="1" applyAlignment="1" applyProtection="1">
      <alignment vertical="center" readingOrder="2"/>
      <protection hidden="1"/>
    </xf>
    <xf numFmtId="0" fontId="13" fillId="0" borderId="0" xfId="0" applyFont="1" applyFill="1" applyBorder="1" applyAlignment="1" applyProtection="1">
      <alignment horizontal="right" vertical="center"/>
      <protection hidden="1"/>
    </xf>
    <xf numFmtId="0" fontId="18" fillId="0" borderId="0" xfId="0" applyFont="1" applyFill="1" applyAlignment="1" applyProtection="1">
      <alignment horizontal="left"/>
      <protection hidden="1"/>
    </xf>
    <xf numFmtId="0" fontId="0" fillId="2" borderId="0" xfId="0" applyFill="1" applyProtection="1">
      <protection hidden="1"/>
    </xf>
    <xf numFmtId="0" fontId="20" fillId="2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right" readingOrder="2"/>
      <protection hidden="1"/>
    </xf>
    <xf numFmtId="0" fontId="0" fillId="2" borderId="0" xfId="0" applyFill="1" applyBorder="1" applyProtection="1">
      <protection hidden="1"/>
    </xf>
    <xf numFmtId="0" fontId="18" fillId="2" borderId="0" xfId="0" applyFont="1" applyFill="1" applyAlignment="1" applyProtection="1">
      <alignment horizontal="left"/>
      <protection hidden="1"/>
    </xf>
    <xf numFmtId="0" fontId="4" fillId="0" borderId="0" xfId="0" applyFont="1" applyFill="1" applyBorder="1" applyAlignment="1" applyProtection="1">
      <alignment vertical="center" readingOrder="2"/>
      <protection hidden="1"/>
    </xf>
    <xf numFmtId="0" fontId="3" fillId="0" borderId="0" xfId="0" applyFont="1" applyFill="1" applyBorder="1" applyAlignment="1" applyProtection="1">
      <alignment horizontal="right" vertical="center" readingOrder="2"/>
      <protection hidden="1"/>
    </xf>
    <xf numFmtId="0" fontId="3" fillId="0" borderId="0" xfId="0" applyFont="1" applyFill="1" applyBorder="1" applyAlignment="1" applyProtection="1">
      <alignment vertical="center" readingOrder="2"/>
      <protection hidden="1"/>
    </xf>
    <xf numFmtId="0" fontId="3" fillId="0" borderId="0" xfId="0" applyFont="1" applyFill="1" applyBorder="1" applyAlignment="1" applyProtection="1">
      <alignment vertical="center" readingOrder="1"/>
      <protection hidden="1"/>
    </xf>
    <xf numFmtId="0" fontId="6" fillId="0" borderId="0" xfId="0" applyFont="1" applyFill="1" applyBorder="1" applyAlignment="1" applyProtection="1">
      <alignment vertical="center" readingOrder="2"/>
      <protection hidden="1"/>
    </xf>
    <xf numFmtId="164" fontId="4" fillId="0" borderId="0" xfId="0" applyNumberFormat="1" applyFont="1" applyFill="1" applyBorder="1" applyAlignment="1" applyProtection="1">
      <alignment vertical="center" readingOrder="2"/>
      <protection hidden="1"/>
    </xf>
    <xf numFmtId="0" fontId="1" fillId="0" borderId="0" xfId="0" applyFont="1" applyFill="1" applyBorder="1" applyAlignment="1" applyProtection="1">
      <alignment horizontal="right" vertical="center" readingOrder="2"/>
      <protection hidden="1"/>
    </xf>
    <xf numFmtId="0" fontId="5" fillId="0" borderId="0" xfId="0" applyFont="1" applyFill="1" applyBorder="1" applyAlignment="1" applyProtection="1">
      <alignment horizontal="center" vertical="center" readingOrder="2"/>
      <protection hidden="1"/>
    </xf>
    <xf numFmtId="0" fontId="23" fillId="2" borderId="0" xfId="0" applyFont="1" applyFill="1" applyAlignment="1" applyProtection="1">
      <alignment vertical="center" readingOrder="2"/>
      <protection hidden="1"/>
    </xf>
    <xf numFmtId="0" fontId="2" fillId="2" borderId="0" xfId="0" applyFont="1" applyFill="1" applyAlignment="1" applyProtection="1">
      <alignment vertical="center" readingOrder="2"/>
      <protection hidden="1"/>
    </xf>
    <xf numFmtId="0" fontId="10" fillId="2" borderId="0" xfId="0" applyFont="1" applyFill="1" applyProtection="1">
      <protection hidden="1"/>
    </xf>
    <xf numFmtId="0" fontId="25" fillId="2" borderId="0" xfId="0" applyFont="1" applyFill="1" applyBorder="1" applyAlignment="1" applyProtection="1">
      <alignment horizontal="center" readingOrder="2"/>
      <protection hidden="1"/>
    </xf>
    <xf numFmtId="0" fontId="4" fillId="2" borderId="0" xfId="0" applyFont="1" applyFill="1" applyBorder="1" applyAlignment="1" applyProtection="1">
      <alignment horizontal="right" vertical="center" indent="1" readingOrder="2"/>
      <protection hidden="1"/>
    </xf>
    <xf numFmtId="0" fontId="2" fillId="0" borderId="0" xfId="0" applyFont="1" applyFill="1" applyAlignment="1" applyProtection="1">
      <alignment vertical="center" readingOrder="2"/>
      <protection hidden="1"/>
    </xf>
    <xf numFmtId="0" fontId="27" fillId="0" borderId="0" xfId="0" applyFont="1" applyFill="1" applyBorder="1" applyAlignment="1" applyProtection="1">
      <alignment vertical="center" readingOrder="2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2" borderId="0" xfId="0" applyFill="1" applyAlignment="1" applyProtection="1">
      <alignment vertical="center" readingOrder="2"/>
      <protection hidden="1"/>
    </xf>
    <xf numFmtId="0" fontId="10" fillId="2" borderId="0" xfId="0" applyFont="1" applyFill="1" applyAlignment="1" applyProtection="1">
      <alignment horizontal="right"/>
      <protection hidden="1"/>
    </xf>
    <xf numFmtId="0" fontId="0" fillId="0" borderId="0" xfId="0" applyAlignment="1" applyProtection="1">
      <alignment horizontal="left" vertical="center"/>
      <protection hidden="1"/>
    </xf>
    <xf numFmtId="0" fontId="30" fillId="0" borderId="0" xfId="0" applyFont="1" applyFill="1" applyProtection="1"/>
    <xf numFmtId="0" fontId="28" fillId="0" borderId="0" xfId="0" applyFont="1" applyFill="1" applyBorder="1" applyAlignment="1" applyProtection="1">
      <alignment horizontal="right" vertical="center" readingOrder="1"/>
      <protection hidden="1"/>
    </xf>
    <xf numFmtId="0" fontId="30" fillId="0" borderId="0" xfId="0" applyFont="1" applyFill="1" applyBorder="1" applyAlignment="1"/>
    <xf numFmtId="0" fontId="29" fillId="0" borderId="0" xfId="0" applyFont="1" applyFill="1" applyBorder="1" applyAlignment="1"/>
    <xf numFmtId="0" fontId="29" fillId="0" borderId="0" xfId="0" applyFont="1" applyFill="1"/>
    <xf numFmtId="0" fontId="30" fillId="0" borderId="0" xfId="0" applyFont="1" applyFill="1"/>
    <xf numFmtId="0" fontId="31" fillId="0" borderId="0" xfId="0" applyFont="1" applyFill="1" applyBorder="1" applyAlignment="1" applyProtection="1">
      <alignment vertical="center" readingOrder="1"/>
      <protection hidden="1"/>
    </xf>
    <xf numFmtId="0" fontId="30" fillId="0" borderId="0" xfId="0" applyFont="1" applyFill="1" applyBorder="1" applyAlignment="1" applyProtection="1">
      <alignment vertical="center" readingOrder="1"/>
      <protection hidden="1"/>
    </xf>
    <xf numFmtId="0" fontId="30" fillId="0" borderId="0" xfId="0" applyFont="1" applyFill="1" applyBorder="1" applyAlignment="1" applyProtection="1">
      <alignment horizontal="center" vertical="center" readingOrder="1"/>
      <protection hidden="1"/>
    </xf>
    <xf numFmtId="0" fontId="31" fillId="0" borderId="0" xfId="0" applyFont="1" applyFill="1" applyBorder="1" applyAlignment="1" applyProtection="1">
      <alignment vertical="top" readingOrder="1"/>
      <protection hidden="1"/>
    </xf>
    <xf numFmtId="0" fontId="28" fillId="0" borderId="0" xfId="0" applyFont="1" applyFill="1" applyBorder="1" applyAlignment="1" applyProtection="1">
      <alignment vertical="top" readingOrder="1"/>
      <protection hidden="1"/>
    </xf>
    <xf numFmtId="0" fontId="32" fillId="0" borderId="0" xfId="0" applyFont="1" applyFill="1" applyBorder="1" applyAlignment="1" applyProtection="1">
      <alignment horizontal="left" vertical="center" readingOrder="1"/>
      <protection hidden="1"/>
    </xf>
    <xf numFmtId="0" fontId="30" fillId="0" borderId="0" xfId="0" applyFont="1" applyFill="1" applyBorder="1" applyAlignment="1" applyProtection="1">
      <alignment horizontal="left" vertical="top" readingOrder="1"/>
      <protection hidden="1"/>
    </xf>
    <xf numFmtId="0" fontId="28" fillId="0" borderId="0" xfId="0" applyFont="1" applyFill="1" applyBorder="1" applyAlignment="1" applyProtection="1">
      <alignment horizontal="left" vertical="top" wrapText="1" readingOrder="1"/>
      <protection hidden="1"/>
    </xf>
    <xf numFmtId="0" fontId="31" fillId="0" borderId="0" xfId="0" applyFont="1" applyFill="1" applyBorder="1" applyAlignment="1" applyProtection="1">
      <alignment horizontal="left" vertical="center" readingOrder="1"/>
      <protection hidden="1"/>
    </xf>
    <xf numFmtId="0" fontId="33" fillId="0" borderId="0" xfId="0" applyFont="1" applyFill="1" applyProtection="1"/>
    <xf numFmtId="3" fontId="29" fillId="0" borderId="0" xfId="0" applyNumberFormat="1" applyFont="1" applyFill="1" applyBorder="1" applyAlignment="1" applyProtection="1">
      <alignment horizontal="center" vertical="center" readingOrder="1"/>
      <protection hidden="1"/>
    </xf>
    <xf numFmtId="0" fontId="30" fillId="0" borderId="0" xfId="0" applyFont="1" applyFill="1" applyBorder="1" applyAlignment="1" applyProtection="1">
      <alignment horizontal="left" vertical="center" readingOrder="1"/>
      <protection hidden="1"/>
    </xf>
    <xf numFmtId="0" fontId="26" fillId="0" borderId="0" xfId="0" applyFont="1" applyFill="1" applyBorder="1" applyAlignment="1" applyProtection="1">
      <alignment vertical="center" wrapText="1"/>
    </xf>
    <xf numFmtId="0" fontId="29" fillId="0" borderId="0" xfId="0" applyFont="1" applyFill="1" applyBorder="1" applyAlignment="1" applyProtection="1">
      <alignment horizontal="left" vertical="center" readingOrder="1"/>
      <protection hidden="1"/>
    </xf>
    <xf numFmtId="14" fontId="29" fillId="0" borderId="0" xfId="0" applyNumberFormat="1" applyFont="1" applyFill="1" applyBorder="1" applyAlignment="1"/>
    <xf numFmtId="0" fontId="26" fillId="0" borderId="0" xfId="0" applyFont="1" applyFill="1" applyBorder="1" applyAlignment="1" applyProtection="1">
      <alignment vertical="center"/>
    </xf>
    <xf numFmtId="0" fontId="29" fillId="0" borderId="0" xfId="0" applyFont="1"/>
    <xf numFmtId="0" fontId="30" fillId="0" borderId="0" xfId="0" applyFont="1" applyFill="1" applyBorder="1" applyAlignment="1" applyProtection="1"/>
    <xf numFmtId="0" fontId="30" fillId="0" borderId="0" xfId="0" applyFont="1" applyFill="1" applyBorder="1"/>
    <xf numFmtId="0" fontId="34" fillId="0" borderId="0" xfId="0" applyFont="1" applyFill="1" applyBorder="1" applyAlignment="1" applyProtection="1">
      <alignment readingOrder="1"/>
      <protection hidden="1"/>
    </xf>
    <xf numFmtId="0" fontId="24" fillId="0" borderId="0" xfId="0" applyFont="1" applyFill="1" applyBorder="1" applyAlignment="1" applyProtection="1">
      <alignment vertical="center" wrapText="1" readingOrder="1"/>
      <protection hidden="1"/>
    </xf>
    <xf numFmtId="0" fontId="29" fillId="0" borderId="0" xfId="0" applyFont="1" applyFill="1" applyBorder="1"/>
    <xf numFmtId="0" fontId="33" fillId="0" borderId="0" xfId="0" applyFont="1" applyFill="1" applyBorder="1" applyAlignment="1" applyProtection="1">
      <alignment horizontal="left" vertical="center" indent="1" readingOrder="1"/>
      <protection hidden="1"/>
    </xf>
    <xf numFmtId="0" fontId="35" fillId="0" borderId="0" xfId="0" applyFont="1" applyFill="1" applyBorder="1" applyAlignment="1" applyProtection="1">
      <alignment vertical="center" readingOrder="1"/>
      <protection hidden="1"/>
    </xf>
    <xf numFmtId="0" fontId="35" fillId="0" borderId="0" xfId="0" applyFont="1" applyFill="1" applyBorder="1" applyAlignment="1" applyProtection="1">
      <alignment vertical="center" wrapText="1" readingOrder="1"/>
      <protection hidden="1"/>
    </xf>
    <xf numFmtId="0" fontId="33" fillId="0" borderId="0" xfId="0" applyFont="1" applyFill="1" applyAlignment="1" applyProtection="1">
      <alignment horizontal="left" vertical="center" indent="1" readingOrder="1"/>
    </xf>
    <xf numFmtId="49" fontId="29" fillId="0" borderId="0" xfId="0" applyNumberFormat="1" applyFont="1" applyFill="1" applyBorder="1" applyAlignment="1"/>
    <xf numFmtId="0" fontId="33" fillId="0" borderId="0" xfId="0" applyFont="1" applyFill="1" applyBorder="1" applyAlignment="1" applyProtection="1">
      <alignment horizontal="left" vertical="center" indent="3" readingOrder="1"/>
      <protection hidden="1"/>
    </xf>
    <xf numFmtId="0" fontId="35" fillId="0" borderId="0" xfId="0" applyFont="1" applyFill="1" applyBorder="1" applyAlignment="1" applyProtection="1">
      <alignment horizontal="center" vertical="center" wrapText="1" readingOrder="1"/>
      <protection hidden="1"/>
    </xf>
    <xf numFmtId="0" fontId="36" fillId="0" borderId="0" xfId="0" applyFont="1" applyFill="1" applyBorder="1" applyAlignment="1" applyProtection="1">
      <protection hidden="1"/>
    </xf>
    <xf numFmtId="0" fontId="37" fillId="0" borderId="0" xfId="0" applyFont="1" applyFill="1" applyBorder="1" applyAlignment="1" applyProtection="1">
      <protection hidden="1"/>
    </xf>
    <xf numFmtId="0" fontId="33" fillId="0" borderId="0" xfId="0" applyFont="1" applyFill="1" applyBorder="1" applyAlignment="1" applyProtection="1">
      <alignment horizontal="left" vertical="center" readingOrder="1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33" fillId="0" borderId="0" xfId="0" applyFont="1" applyFill="1" applyBorder="1" applyAlignment="1" applyProtection="1">
      <alignment horizontal="left" vertical="top" readingOrder="1"/>
      <protection hidden="1"/>
    </xf>
    <xf numFmtId="0" fontId="16" fillId="0" borderId="0" xfId="0" applyFont="1" applyFill="1" applyBorder="1" applyAlignment="1" applyProtection="1">
      <alignment horizontal="left" vertical="top"/>
      <protection hidden="1"/>
    </xf>
    <xf numFmtId="0" fontId="28" fillId="0" borderId="0" xfId="0" applyFont="1" applyFill="1" applyBorder="1" applyAlignment="1" applyProtection="1">
      <alignment horizontal="left" vertical="center" readingOrder="1"/>
      <protection hidden="1"/>
    </xf>
    <xf numFmtId="0" fontId="29" fillId="0" borderId="0" xfId="0" applyFont="1" applyFill="1" applyBorder="1" applyAlignment="1">
      <alignment horizontal="left" vertical="center"/>
    </xf>
    <xf numFmtId="0" fontId="29" fillId="0" borderId="0" xfId="0" applyFont="1" applyFill="1" applyBorder="1" applyAlignment="1">
      <alignment vertical="top"/>
    </xf>
    <xf numFmtId="0" fontId="31" fillId="0" borderId="0" xfId="0" applyFont="1" applyProtection="1"/>
    <xf numFmtId="0" fontId="37" fillId="0" borderId="14" xfId="0" applyFont="1" applyFill="1" applyBorder="1" applyAlignment="1" applyProtection="1">
      <protection hidden="1"/>
    </xf>
    <xf numFmtId="0" fontId="33" fillId="0" borderId="0" xfId="0" applyFont="1" applyAlignment="1" applyProtection="1">
      <alignment horizontal="left" indent="1"/>
    </xf>
    <xf numFmtId="0" fontId="33" fillId="0" borderId="0" xfId="0" applyFont="1" applyProtection="1"/>
    <xf numFmtId="0" fontId="28" fillId="0" borderId="0" xfId="0" applyFont="1" applyProtection="1"/>
    <xf numFmtId="0" fontId="38" fillId="0" borderId="0" xfId="0" applyFont="1" applyAlignment="1" applyProtection="1">
      <alignment horizontal="right" vertical="center"/>
    </xf>
    <xf numFmtId="2" fontId="40" fillId="0" borderId="9" xfId="0" applyNumberFormat="1" applyFont="1" applyFill="1" applyBorder="1" applyAlignment="1" applyProtection="1">
      <alignment horizontal="center" vertical="center"/>
      <protection hidden="1"/>
    </xf>
    <xf numFmtId="0" fontId="38" fillId="0" borderId="0" xfId="0" applyFont="1" applyAlignment="1" applyProtection="1">
      <alignment horizontal="left" vertical="center"/>
    </xf>
    <xf numFmtId="2" fontId="30" fillId="0" borderId="0" xfId="0" applyNumberFormat="1" applyFont="1" applyFill="1" applyProtection="1"/>
    <xf numFmtId="0" fontId="41" fillId="0" borderId="0" xfId="0" applyFont="1" applyFill="1" applyBorder="1" applyAlignment="1" applyProtection="1">
      <protection hidden="1"/>
    </xf>
    <xf numFmtId="0" fontId="16" fillId="0" borderId="0" xfId="0" applyFont="1" applyFill="1" applyBorder="1" applyAlignment="1" applyProtection="1">
      <protection hidden="1"/>
    </xf>
    <xf numFmtId="0" fontId="40" fillId="0" borderId="9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protection hidden="1"/>
    </xf>
    <xf numFmtId="0" fontId="16" fillId="0" borderId="0" xfId="0" applyFont="1" applyFill="1" applyBorder="1" applyAlignment="1" applyProtection="1">
      <alignment horizontal="left" indent="1"/>
      <protection hidden="1"/>
    </xf>
    <xf numFmtId="2" fontId="29" fillId="0" borderId="0" xfId="0" applyNumberFormat="1" applyFont="1" applyFill="1" applyProtection="1"/>
    <xf numFmtId="0" fontId="42" fillId="0" borderId="0" xfId="0" applyFont="1" applyFill="1" applyBorder="1" applyAlignment="1" applyProtection="1">
      <protection hidden="1"/>
    </xf>
    <xf numFmtId="0" fontId="47" fillId="0" borderId="0" xfId="0" applyFont="1" applyFill="1" applyProtection="1"/>
    <xf numFmtId="0" fontId="48" fillId="0" borderId="0" xfId="0" applyFont="1" applyFill="1" applyBorder="1" applyAlignment="1" applyProtection="1">
      <alignment vertical="top"/>
    </xf>
    <xf numFmtId="0" fontId="48" fillId="0" borderId="0" xfId="0" applyFont="1" applyFill="1" applyBorder="1" applyAlignment="1" applyProtection="1">
      <alignment vertical="top" wrapText="1"/>
    </xf>
    <xf numFmtId="0" fontId="30" fillId="0" borderId="0" xfId="0" applyFont="1" applyFill="1" applyAlignment="1" applyProtection="1">
      <alignment vertical="top"/>
    </xf>
    <xf numFmtId="0" fontId="30" fillId="0" borderId="0" xfId="0" applyFont="1" applyFill="1" applyAlignment="1" applyProtection="1">
      <alignment vertical="center"/>
    </xf>
    <xf numFmtId="167" fontId="28" fillId="0" borderId="0" xfId="0" applyNumberFormat="1" applyFont="1" applyFill="1" applyAlignment="1" applyProtection="1">
      <alignment horizontal="center" vertical="center"/>
    </xf>
    <xf numFmtId="0" fontId="33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horizontal="center" vertical="center"/>
    </xf>
    <xf numFmtId="0" fontId="29" fillId="0" borderId="0" xfId="0" applyFont="1" applyFill="1" applyAlignment="1">
      <alignment horizontal="left" vertical="center"/>
    </xf>
    <xf numFmtId="0" fontId="35" fillId="0" borderId="0" xfId="0" applyFont="1" applyFill="1" applyAlignment="1" applyProtection="1">
      <alignment vertical="center"/>
    </xf>
    <xf numFmtId="0" fontId="49" fillId="0" borderId="0" xfId="0" applyFont="1" applyBorder="1" applyAlignment="1" applyProtection="1">
      <alignment vertical="center"/>
    </xf>
    <xf numFmtId="14" fontId="28" fillId="0" borderId="0" xfId="0" applyNumberFormat="1" applyFont="1" applyFill="1" applyBorder="1" applyAlignment="1" applyProtection="1">
      <alignment horizontal="left" vertical="center"/>
      <protection hidden="1"/>
    </xf>
    <xf numFmtId="0" fontId="35" fillId="0" borderId="0" xfId="0" applyFont="1" applyFill="1" applyAlignment="1" applyProtection="1">
      <alignment horizontal="left" vertical="center"/>
    </xf>
    <xf numFmtId="0" fontId="49" fillId="0" borderId="24" xfId="0" applyFont="1" applyBorder="1" applyAlignment="1" applyProtection="1">
      <alignment vertical="center"/>
    </xf>
    <xf numFmtId="0" fontId="29" fillId="0" borderId="0" xfId="0" applyFont="1" applyFill="1" applyAlignment="1">
      <alignment vertical="center"/>
    </xf>
    <xf numFmtId="0" fontId="35" fillId="0" borderId="0" xfId="0" applyFont="1" applyFill="1" applyAlignment="1" applyProtection="1">
      <alignment horizontal="left" vertical="center" indent="1"/>
    </xf>
    <xf numFmtId="0" fontId="28" fillId="0" borderId="0" xfId="0" applyFont="1" applyFill="1" applyAlignment="1" applyProtection="1">
      <alignment horizontal="right" vertical="center"/>
    </xf>
    <xf numFmtId="0" fontId="0" fillId="6" borderId="0" xfId="0" applyFill="1" applyProtection="1">
      <protection hidden="1"/>
    </xf>
    <xf numFmtId="0" fontId="21" fillId="7" borderId="0" xfId="0" applyFont="1" applyFill="1" applyAlignment="1" applyProtection="1">
      <alignment horizontal="center" vertical="center"/>
      <protection hidden="1"/>
    </xf>
    <xf numFmtId="0" fontId="0" fillId="7" borderId="0" xfId="0" applyFill="1" applyProtection="1">
      <protection hidden="1"/>
    </xf>
    <xf numFmtId="0" fontId="4" fillId="0" borderId="0" xfId="0" applyFont="1" applyAlignment="1" applyProtection="1">
      <alignment horizontal="left" vertical="center" readingOrder="1"/>
      <protection hidden="1"/>
    </xf>
    <xf numFmtId="0" fontId="0" fillId="4" borderId="0" xfId="0" applyFill="1" applyAlignment="1" applyProtection="1">
      <alignment horizontal="left" vertical="center" readingOrder="1"/>
      <protection hidden="1"/>
    </xf>
    <xf numFmtId="0" fontId="0" fillId="0" borderId="0" xfId="0" applyFill="1" applyAlignment="1" applyProtection="1">
      <alignment horizontal="left" vertical="center" readingOrder="1"/>
      <protection hidden="1"/>
    </xf>
    <xf numFmtId="0" fontId="0" fillId="3" borderId="0" xfId="0" applyFill="1" applyAlignment="1" applyProtection="1">
      <alignment horizontal="left" vertical="center" readingOrder="1"/>
      <protection hidden="1"/>
    </xf>
    <xf numFmtId="0" fontId="0" fillId="0" borderId="0" xfId="0" applyAlignment="1" applyProtection="1">
      <alignment horizontal="left" vertical="center" readingOrder="1"/>
      <protection hidden="1"/>
    </xf>
    <xf numFmtId="0" fontId="7" fillId="3" borderId="0" xfId="0" applyFont="1" applyFill="1" applyAlignment="1" applyProtection="1">
      <alignment horizontal="left" vertical="center" readingOrder="1"/>
      <protection hidden="1"/>
    </xf>
    <xf numFmtId="0" fontId="51" fillId="0" borderId="0" xfId="0" applyFont="1" applyFill="1" applyBorder="1" applyAlignment="1"/>
    <xf numFmtId="0" fontId="51" fillId="0" borderId="0" xfId="0" applyFont="1" applyFill="1"/>
    <xf numFmtId="0" fontId="29" fillId="8" borderId="0" xfId="0" applyFont="1" applyFill="1" applyBorder="1" applyAlignment="1"/>
    <xf numFmtId="0" fontId="29" fillId="8" borderId="0" xfId="0" applyFont="1" applyFill="1"/>
    <xf numFmtId="0" fontId="61" fillId="0" borderId="0" xfId="0" applyFont="1" applyFill="1"/>
    <xf numFmtId="0" fontId="17" fillId="2" borderId="0" xfId="0" applyFont="1" applyFill="1" applyAlignment="1" applyProtection="1">
      <alignment vertical="center" readingOrder="2"/>
      <protection hidden="1"/>
    </xf>
    <xf numFmtId="0" fontId="16" fillId="9" borderId="0" xfId="9" applyFont="1" applyFill="1" applyProtection="1">
      <protection hidden="1"/>
    </xf>
    <xf numFmtId="0" fontId="16" fillId="9" borderId="0" xfId="9" applyFont="1" applyFill="1" applyAlignment="1" applyProtection="1">
      <alignment horizontal="center"/>
      <protection hidden="1"/>
    </xf>
    <xf numFmtId="1" fontId="16" fillId="9" borderId="0" xfId="9" applyNumberFormat="1" applyFont="1" applyFill="1" applyAlignment="1" applyProtection="1">
      <alignment horizontal="center"/>
      <protection hidden="1"/>
    </xf>
    <xf numFmtId="169" fontId="16" fillId="9" borderId="0" xfId="9" applyNumberFormat="1" applyFont="1" applyFill="1" applyAlignment="1" applyProtection="1">
      <alignment horizontal="center" vertical="center"/>
      <protection hidden="1"/>
    </xf>
    <xf numFmtId="0" fontId="16" fillId="9" borderId="0" xfId="9" applyFont="1" applyFill="1" applyAlignment="1" applyProtection="1">
      <alignment horizontal="center" vertical="center"/>
      <protection hidden="1"/>
    </xf>
    <xf numFmtId="0" fontId="16" fillId="9" borderId="0" xfId="9" applyNumberFormat="1" applyFont="1" applyFill="1" applyProtection="1">
      <protection hidden="1"/>
    </xf>
    <xf numFmtId="0" fontId="16" fillId="0" borderId="0" xfId="9" applyProtection="1">
      <protection hidden="1"/>
    </xf>
    <xf numFmtId="0" fontId="52" fillId="0" borderId="0" xfId="11" applyFont="1" applyProtection="1">
      <protection hidden="1"/>
    </xf>
    <xf numFmtId="0" fontId="57" fillId="0" borderId="0" xfId="0" applyFont="1" applyProtection="1">
      <protection hidden="1"/>
    </xf>
    <xf numFmtId="0" fontId="57" fillId="0" borderId="0" xfId="9" applyFont="1" applyProtection="1">
      <protection hidden="1"/>
    </xf>
    <xf numFmtId="0" fontId="52" fillId="0" borderId="0" xfId="9" applyFont="1" applyProtection="1">
      <protection hidden="1"/>
    </xf>
    <xf numFmtId="0" fontId="63" fillId="0" borderId="0" xfId="0" applyFont="1" applyProtection="1">
      <protection hidden="1"/>
    </xf>
    <xf numFmtId="0" fontId="58" fillId="0" borderId="0" xfId="0" applyFont="1" applyAlignment="1" applyProtection="1">
      <alignment horizontal="left" vertical="center"/>
      <protection hidden="1"/>
    </xf>
    <xf numFmtId="0" fontId="62" fillId="0" borderId="0" xfId="9" applyFont="1" applyProtection="1">
      <protection hidden="1"/>
    </xf>
    <xf numFmtId="0" fontId="10" fillId="0" borderId="0" xfId="0" applyFont="1" applyProtection="1">
      <protection hidden="1"/>
    </xf>
    <xf numFmtId="0" fontId="0" fillId="0" borderId="0" xfId="0" applyProtection="1">
      <protection hidden="1"/>
    </xf>
    <xf numFmtId="0" fontId="54" fillId="0" borderId="0" xfId="11" applyFont="1" applyBorder="1" applyAlignment="1" applyProtection="1">
      <alignment horizontal="center"/>
      <protection hidden="1"/>
    </xf>
    <xf numFmtId="0" fontId="55" fillId="0" borderId="0" xfId="9" applyFont="1" applyBorder="1" applyProtection="1">
      <protection hidden="1"/>
    </xf>
    <xf numFmtId="14" fontId="55" fillId="0" borderId="0" xfId="9" applyNumberFormat="1" applyFont="1" applyBorder="1" applyAlignment="1" applyProtection="1">
      <alignment horizontal="center"/>
      <protection hidden="1"/>
    </xf>
    <xf numFmtId="14" fontId="59" fillId="0" borderId="0" xfId="9" applyNumberFormat="1" applyFont="1" applyBorder="1" applyAlignment="1" applyProtection="1">
      <alignment horizontal="center"/>
      <protection hidden="1"/>
    </xf>
    <xf numFmtId="1" fontId="59" fillId="0" borderId="0" xfId="9" applyNumberFormat="1" applyFont="1" applyBorder="1" applyAlignment="1" applyProtection="1">
      <alignment horizontal="center" vertical="center"/>
      <protection hidden="1"/>
    </xf>
    <xf numFmtId="169" fontId="59" fillId="0" borderId="0" xfId="9" applyNumberFormat="1" applyFont="1" applyBorder="1" applyAlignment="1" applyProtection="1">
      <alignment horizontal="center" vertical="center"/>
      <protection hidden="1"/>
    </xf>
    <xf numFmtId="2" fontId="55" fillId="0" borderId="0" xfId="9" applyNumberFormat="1" applyFont="1" applyBorder="1" applyAlignment="1" applyProtection="1">
      <alignment horizontal="center" vertical="center"/>
      <protection hidden="1"/>
    </xf>
    <xf numFmtId="0" fontId="55" fillId="0" borderId="0" xfId="9" applyNumberFormat="1" applyFont="1" applyBorder="1" applyProtection="1">
      <protection hidden="1"/>
    </xf>
    <xf numFmtId="168" fontId="59" fillId="0" borderId="0" xfId="9" applyNumberFormat="1" applyFont="1" applyBorder="1" applyAlignment="1" applyProtection="1">
      <alignment horizontal="center" vertical="center"/>
      <protection hidden="1"/>
    </xf>
    <xf numFmtId="0" fontId="53" fillId="0" borderId="0" xfId="11" applyBorder="1" applyAlignment="1" applyProtection="1">
      <alignment horizontal="center"/>
      <protection hidden="1"/>
    </xf>
    <xf numFmtId="14" fontId="55" fillId="0" borderId="0" xfId="9" applyNumberFormat="1" applyFont="1" applyBorder="1" applyProtection="1">
      <protection hidden="1"/>
    </xf>
    <xf numFmtId="1" fontId="59" fillId="0" borderId="0" xfId="9" applyNumberFormat="1" applyFont="1" applyBorder="1" applyAlignment="1" applyProtection="1">
      <alignment horizontal="center"/>
      <protection hidden="1"/>
    </xf>
    <xf numFmtId="0" fontId="59" fillId="0" borderId="0" xfId="9" applyFont="1" applyBorder="1" applyAlignment="1" applyProtection="1">
      <alignment horizontal="center"/>
      <protection hidden="1"/>
    </xf>
    <xf numFmtId="0" fontId="59" fillId="0" borderId="0" xfId="9" applyFont="1" applyBorder="1" applyAlignment="1" applyProtection="1">
      <alignment horizontal="center" vertical="center"/>
      <protection hidden="1"/>
    </xf>
    <xf numFmtId="0" fontId="16" fillId="0" borderId="0" xfId="9" applyBorder="1" applyAlignment="1" applyProtection="1">
      <alignment horizontal="center"/>
      <protection hidden="1"/>
    </xf>
    <xf numFmtId="0" fontId="16" fillId="0" borderId="0" xfId="9" applyBorder="1" applyProtection="1">
      <protection hidden="1"/>
    </xf>
    <xf numFmtId="14" fontId="16" fillId="0" borderId="0" xfId="9" applyNumberFormat="1" applyBorder="1" applyProtection="1">
      <protection hidden="1"/>
    </xf>
    <xf numFmtId="2" fontId="16" fillId="0" borderId="0" xfId="9" applyNumberFormat="1" applyBorder="1" applyAlignment="1" applyProtection="1">
      <alignment horizontal="center" vertical="center"/>
      <protection hidden="1"/>
    </xf>
    <xf numFmtId="0" fontId="16" fillId="0" borderId="0" xfId="9" applyNumberFormat="1" applyBorder="1" applyProtection="1">
      <protection hidden="1"/>
    </xf>
    <xf numFmtId="14" fontId="16" fillId="0" borderId="0" xfId="9" applyNumberFormat="1" applyProtection="1">
      <protection hidden="1"/>
    </xf>
    <xf numFmtId="14" fontId="59" fillId="0" borderId="0" xfId="9" applyNumberFormat="1" applyFont="1" applyAlignment="1" applyProtection="1">
      <alignment horizontal="center"/>
      <protection hidden="1"/>
    </xf>
    <xf numFmtId="1" fontId="59" fillId="0" borderId="0" xfId="9" applyNumberFormat="1" applyFont="1" applyAlignment="1" applyProtection="1">
      <alignment horizontal="center"/>
      <protection hidden="1"/>
    </xf>
    <xf numFmtId="0" fontId="59" fillId="0" borderId="0" xfId="9" applyFont="1" applyAlignment="1" applyProtection="1">
      <alignment horizontal="center"/>
      <protection hidden="1"/>
    </xf>
    <xf numFmtId="169" fontId="59" fillId="0" borderId="0" xfId="9" applyNumberFormat="1" applyFont="1" applyAlignment="1" applyProtection="1">
      <alignment horizontal="center" vertical="center"/>
      <protection hidden="1"/>
    </xf>
    <xf numFmtId="2" fontId="16" fillId="0" borderId="0" xfId="9" applyNumberFormat="1" applyAlignment="1" applyProtection="1">
      <alignment horizontal="center" vertical="center"/>
      <protection hidden="1"/>
    </xf>
    <xf numFmtId="0" fontId="16" fillId="0" borderId="0" xfId="9" applyNumberFormat="1" applyProtection="1">
      <protection hidden="1"/>
    </xf>
    <xf numFmtId="0" fontId="59" fillId="0" borderId="0" xfId="9" applyFont="1" applyAlignment="1" applyProtection="1">
      <alignment horizontal="center" vertical="center"/>
      <protection hidden="1"/>
    </xf>
    <xf numFmtId="0" fontId="53" fillId="0" borderId="0" xfId="11" applyAlignment="1" applyProtection="1">
      <alignment horizontal="center"/>
      <protection hidden="1"/>
    </xf>
    <xf numFmtId="0" fontId="56" fillId="0" borderId="0" xfId="9" applyFont="1" applyFill="1" applyBorder="1" applyAlignment="1" applyProtection="1">
      <alignment horizontal="center"/>
      <protection hidden="1"/>
    </xf>
    <xf numFmtId="0" fontId="16" fillId="0" borderId="0" xfId="9" applyFill="1" applyBorder="1" applyProtection="1">
      <protection hidden="1"/>
    </xf>
    <xf numFmtId="0" fontId="53" fillId="0" borderId="0" xfId="11" applyProtection="1">
      <protection hidden="1"/>
    </xf>
    <xf numFmtId="0" fontId="52" fillId="0" borderId="0" xfId="0" applyFont="1" applyFill="1" applyBorder="1" applyAlignment="1" applyProtection="1">
      <alignment horizontal="left" vertical="center"/>
      <protection locked="0"/>
    </xf>
    <xf numFmtId="14" fontId="58" fillId="0" borderId="0" xfId="0" applyNumberFormat="1" applyFont="1" applyFill="1" applyBorder="1" applyAlignment="1" applyProtection="1">
      <alignment horizontal="left" vertical="center"/>
      <protection locked="0"/>
    </xf>
    <xf numFmtId="1" fontId="58" fillId="0" borderId="0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NumberFormat="1" applyFont="1" applyFill="1" applyBorder="1" applyAlignment="1" applyProtection="1">
      <alignment horizontal="left" vertical="center"/>
      <protection locked="0"/>
    </xf>
    <xf numFmtId="168" fontId="58" fillId="0" borderId="0" xfId="0" applyNumberFormat="1" applyFont="1" applyFill="1" applyBorder="1" applyAlignment="1" applyProtection="1">
      <alignment horizontal="left" vertical="center"/>
      <protection locked="0"/>
    </xf>
    <xf numFmtId="169" fontId="58" fillId="0" borderId="0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vertical="center" wrapText="1" readingOrder="1"/>
      <protection hidden="1"/>
    </xf>
    <xf numFmtId="0" fontId="72" fillId="3" borderId="0" xfId="0" applyFont="1" applyFill="1" applyAlignment="1" applyProtection="1">
      <alignment horizontal="left" vertical="center" readingOrder="1"/>
      <protection hidden="1"/>
    </xf>
    <xf numFmtId="0" fontId="0" fillId="12" borderId="0" xfId="0" applyFill="1" applyAlignment="1" applyProtection="1">
      <alignment horizontal="left" vertical="center" readingOrder="1"/>
      <protection hidden="1"/>
    </xf>
    <xf numFmtId="0" fontId="4" fillId="12" borderId="0" xfId="0" applyFont="1" applyFill="1" applyAlignment="1" applyProtection="1">
      <alignment horizontal="left" vertical="center" wrapText="1" readingOrder="1"/>
      <protection hidden="1"/>
    </xf>
    <xf numFmtId="0" fontId="4" fillId="12" borderId="0" xfId="0" applyFont="1" applyFill="1" applyAlignment="1" applyProtection="1">
      <alignment horizontal="left" vertical="center" readingOrder="1"/>
      <protection hidden="1"/>
    </xf>
    <xf numFmtId="0" fontId="0" fillId="12" borderId="0" xfId="0" applyFill="1" applyAlignment="1" applyProtection="1">
      <alignment horizontal="left" vertical="center"/>
      <protection hidden="1"/>
    </xf>
    <xf numFmtId="0" fontId="2" fillId="12" borderId="0" xfId="0" applyFont="1" applyFill="1" applyAlignment="1" applyProtection="1">
      <alignment horizontal="left" vertical="center"/>
      <protection hidden="1"/>
    </xf>
    <xf numFmtId="0" fontId="74" fillId="12" borderId="0" xfId="0" applyFont="1" applyFill="1" applyAlignment="1" applyProtection="1">
      <alignment horizontal="left" vertical="center" readingOrder="1"/>
      <protection hidden="1"/>
    </xf>
    <xf numFmtId="0" fontId="8" fillId="12" borderId="0" xfId="0" applyFont="1" applyFill="1" applyAlignment="1" applyProtection="1">
      <alignment horizontal="right" vertical="center" readingOrder="2"/>
      <protection hidden="1"/>
    </xf>
    <xf numFmtId="0" fontId="65" fillId="12" borderId="0" xfId="0" applyFont="1" applyFill="1" applyAlignment="1" applyProtection="1">
      <alignment horizontal="left" vertical="center"/>
      <protection hidden="1"/>
    </xf>
    <xf numFmtId="0" fontId="66" fillId="12" borderId="0" xfId="0" applyFont="1" applyFill="1" applyAlignment="1" applyProtection="1">
      <alignment horizontal="left" vertical="center"/>
      <protection hidden="1"/>
    </xf>
    <xf numFmtId="0" fontId="67" fillId="12" borderId="0" xfId="0" applyFont="1" applyFill="1" applyAlignment="1" applyProtection="1">
      <alignment horizontal="left" vertical="center"/>
      <protection hidden="1"/>
    </xf>
    <xf numFmtId="0" fontId="65" fillId="12" borderId="0" xfId="0" applyFont="1" applyFill="1" applyAlignment="1" applyProtection="1">
      <alignment vertical="top" wrapText="1"/>
      <protection hidden="1"/>
    </xf>
    <xf numFmtId="0" fontId="65" fillId="12" borderId="0" xfId="0" applyFont="1" applyFill="1" applyProtection="1">
      <protection hidden="1"/>
    </xf>
    <xf numFmtId="0" fontId="71" fillId="3" borderId="0" xfId="0" applyFont="1" applyFill="1" applyAlignment="1" applyProtection="1">
      <alignment horizontal="left" vertical="center"/>
      <protection hidden="1"/>
    </xf>
    <xf numFmtId="0" fontId="76" fillId="2" borderId="0" xfId="0" applyFont="1" applyFill="1" applyBorder="1" applyAlignment="1" applyProtection="1">
      <alignment horizontal="left" vertical="center" readingOrder="1"/>
      <protection hidden="1"/>
    </xf>
    <xf numFmtId="0" fontId="2" fillId="0" borderId="0" xfId="0" applyFont="1" applyFill="1" applyBorder="1" applyAlignment="1" applyProtection="1">
      <alignment horizontal="left" vertical="center" readingOrder="2"/>
      <protection hidden="1"/>
    </xf>
    <xf numFmtId="0" fontId="77" fillId="0" borderId="0" xfId="0" applyFont="1" applyFill="1" applyBorder="1" applyAlignment="1" applyProtection="1">
      <alignment horizontal="right" vertical="center" readingOrder="2"/>
      <protection hidden="1"/>
    </xf>
    <xf numFmtId="0" fontId="2" fillId="0" borderId="0" xfId="0" applyFont="1" applyFill="1" applyBorder="1" applyAlignment="1" applyProtection="1">
      <alignment horizontal="right" vertical="center" readingOrder="2"/>
      <protection hidden="1"/>
    </xf>
    <xf numFmtId="0" fontId="52" fillId="0" borderId="25" xfId="0" applyFont="1" applyFill="1" applyBorder="1" applyAlignment="1" applyProtection="1">
      <alignment horizontal="left" vertical="center"/>
      <protection locked="0"/>
    </xf>
    <xf numFmtId="14" fontId="58" fillId="0" borderId="25" xfId="0" applyNumberFormat="1" applyFont="1" applyFill="1" applyBorder="1" applyAlignment="1" applyProtection="1">
      <alignment horizontal="left" vertical="center"/>
      <protection locked="0"/>
    </xf>
    <xf numFmtId="1" fontId="58" fillId="0" borderId="25" xfId="0" applyNumberFormat="1" applyFont="1" applyFill="1" applyBorder="1" applyAlignment="1" applyProtection="1">
      <alignment horizontal="center" vertical="center"/>
      <protection locked="0"/>
    </xf>
    <xf numFmtId="169" fontId="58" fillId="0" borderId="25" xfId="0" applyNumberFormat="1" applyFont="1" applyFill="1" applyBorder="1" applyAlignment="1" applyProtection="1">
      <alignment horizontal="center" vertical="center"/>
      <protection locked="0"/>
    </xf>
    <xf numFmtId="0" fontId="52" fillId="0" borderId="25" xfId="0" applyNumberFormat="1" applyFont="1" applyFill="1" applyBorder="1" applyAlignment="1" applyProtection="1">
      <alignment horizontal="center" vertical="center"/>
      <protection locked="0"/>
    </xf>
    <xf numFmtId="0" fontId="52" fillId="0" borderId="25" xfId="0" applyNumberFormat="1" applyFont="1" applyFill="1" applyBorder="1" applyAlignment="1" applyProtection="1">
      <alignment horizontal="left" vertical="center"/>
      <protection locked="0"/>
    </xf>
    <xf numFmtId="168" fontId="58" fillId="0" borderId="25" xfId="0" applyNumberFormat="1" applyFont="1" applyFill="1" applyBorder="1" applyAlignment="1" applyProtection="1">
      <alignment horizontal="left" vertical="center"/>
      <protection locked="0"/>
    </xf>
    <xf numFmtId="0" fontId="54" fillId="0" borderId="25" xfId="11" applyFont="1" applyBorder="1" applyAlignment="1" applyProtection="1">
      <alignment horizontal="center"/>
      <protection hidden="1"/>
    </xf>
    <xf numFmtId="168" fontId="60" fillId="10" borderId="26" xfId="9" applyNumberFormat="1" applyFont="1" applyFill="1" applyBorder="1" applyAlignment="1" applyProtection="1">
      <alignment horizontal="left" vertical="center"/>
      <protection locked="0"/>
    </xf>
    <xf numFmtId="168" fontId="60" fillId="11" borderId="26" xfId="9" applyNumberFormat="1" applyFont="1" applyFill="1" applyBorder="1" applyAlignment="1" applyProtection="1">
      <alignment horizontal="left" vertical="center"/>
      <protection locked="0"/>
    </xf>
    <xf numFmtId="1" fontId="60" fillId="10" borderId="26" xfId="9" applyNumberFormat="1" applyFont="1" applyFill="1" applyBorder="1" applyAlignment="1" applyProtection="1">
      <alignment horizontal="left" vertical="center"/>
      <protection locked="0"/>
    </xf>
    <xf numFmtId="169" fontId="60" fillId="10" borderId="26" xfId="9" applyNumberFormat="1" applyFont="1" applyFill="1" applyBorder="1" applyAlignment="1" applyProtection="1">
      <alignment horizontal="left" vertical="center"/>
      <protection locked="0"/>
    </xf>
    <xf numFmtId="0" fontId="60" fillId="10" borderId="26" xfId="9" applyNumberFormat="1" applyFont="1" applyFill="1" applyBorder="1" applyAlignment="1" applyProtection="1">
      <alignment horizontal="left" vertical="center"/>
      <protection locked="0"/>
    </xf>
    <xf numFmtId="0" fontId="60" fillId="10" borderId="26" xfId="9" applyFont="1" applyFill="1" applyBorder="1" applyAlignment="1" applyProtection="1">
      <alignment horizontal="left" vertical="center"/>
      <protection hidden="1"/>
    </xf>
    <xf numFmtId="0" fontId="60" fillId="10" borderId="26" xfId="9" applyFont="1" applyFill="1" applyBorder="1" applyAlignment="1" applyProtection="1">
      <alignment horizontal="center" vertical="center"/>
      <protection hidden="1"/>
    </xf>
    <xf numFmtId="0" fontId="79" fillId="0" borderId="0" xfId="9" applyFont="1" applyFill="1" applyBorder="1" applyAlignment="1" applyProtection="1">
      <alignment horizontal="left" vertical="center"/>
      <protection locked="0"/>
    </xf>
    <xf numFmtId="14" fontId="80" fillId="0" borderId="0" xfId="9" applyNumberFormat="1" applyFont="1" applyFill="1" applyBorder="1" applyAlignment="1" applyProtection="1">
      <alignment horizontal="left" vertical="center"/>
      <protection locked="0"/>
    </xf>
    <xf numFmtId="0" fontId="79" fillId="0" borderId="0" xfId="0" applyFont="1" applyFill="1" applyBorder="1" applyAlignment="1" applyProtection="1">
      <alignment horizontal="left" vertical="center"/>
      <protection locked="0"/>
    </xf>
    <xf numFmtId="1" fontId="80" fillId="0" borderId="0" xfId="9" applyNumberFormat="1" applyFont="1" applyFill="1" applyBorder="1" applyAlignment="1" applyProtection="1">
      <alignment horizontal="center" vertical="center"/>
      <protection locked="0"/>
    </xf>
    <xf numFmtId="169" fontId="80" fillId="0" borderId="0" xfId="9" applyNumberFormat="1" applyFont="1" applyFill="1" applyBorder="1" applyAlignment="1" applyProtection="1">
      <alignment horizontal="center" vertical="center"/>
      <protection locked="0"/>
    </xf>
    <xf numFmtId="0" fontId="79" fillId="0" borderId="0" xfId="9" applyNumberFormat="1" applyFont="1" applyFill="1" applyBorder="1" applyAlignment="1" applyProtection="1">
      <alignment horizontal="center" vertical="center"/>
      <protection locked="0"/>
    </xf>
    <xf numFmtId="0" fontId="79" fillId="0" borderId="0" xfId="0" applyNumberFormat="1" applyFont="1" applyFill="1" applyBorder="1" applyAlignment="1" applyProtection="1">
      <alignment horizontal="left" vertical="center"/>
      <protection locked="0"/>
    </xf>
    <xf numFmtId="0" fontId="79" fillId="0" borderId="0" xfId="9" applyNumberFormat="1" applyFont="1" applyFill="1" applyBorder="1" applyAlignment="1" applyProtection="1">
      <alignment horizontal="left" vertical="center"/>
      <protection locked="0"/>
    </xf>
    <xf numFmtId="168" fontId="80" fillId="0" borderId="0" xfId="9" applyNumberFormat="1" applyFont="1" applyFill="1" applyBorder="1" applyAlignment="1" applyProtection="1">
      <alignment horizontal="left" vertical="center"/>
      <protection locked="0"/>
    </xf>
    <xf numFmtId="0" fontId="81" fillId="0" borderId="0" xfId="11" applyFont="1" applyBorder="1" applyAlignment="1" applyProtection="1">
      <alignment horizontal="center"/>
      <protection hidden="1"/>
    </xf>
    <xf numFmtId="0" fontId="79" fillId="0" borderId="0" xfId="9" applyFont="1" applyFill="1" applyProtection="1">
      <protection hidden="1"/>
    </xf>
    <xf numFmtId="0" fontId="2" fillId="2" borderId="0" xfId="0" applyFont="1" applyFill="1" applyProtection="1">
      <protection hidden="1"/>
    </xf>
    <xf numFmtId="0" fontId="64" fillId="7" borderId="0" xfId="0" applyFont="1" applyFill="1" applyAlignment="1" applyProtection="1">
      <alignment horizontal="center" vertical="center"/>
      <protection hidden="1"/>
    </xf>
    <xf numFmtId="166" fontId="22" fillId="2" borderId="0" xfId="0" applyNumberFormat="1" applyFont="1" applyFill="1" applyAlignment="1" applyProtection="1">
      <alignment horizontal="center" vertical="center"/>
      <protection hidden="1"/>
    </xf>
    <xf numFmtId="0" fontId="82" fillId="5" borderId="0" xfId="0" applyNumberFormat="1" applyFont="1" applyFill="1" applyAlignment="1" applyProtection="1">
      <alignment horizontal="center"/>
      <protection hidden="1"/>
    </xf>
    <xf numFmtId="0" fontId="19" fillId="2" borderId="0" xfId="0" applyFont="1" applyFill="1" applyBorder="1" applyAlignment="1" applyProtection="1">
      <alignment horizontal="center" vertical="top"/>
      <protection hidden="1"/>
    </xf>
    <xf numFmtId="0" fontId="65" fillId="12" borderId="0" xfId="0" applyFont="1" applyFill="1" applyAlignment="1" applyProtection="1">
      <alignment horizontal="left" vertical="center" wrapText="1"/>
      <protection hidden="1"/>
    </xf>
    <xf numFmtId="0" fontId="73" fillId="3" borderId="0" xfId="0" applyFont="1" applyFill="1" applyAlignment="1" applyProtection="1">
      <alignment horizontal="left" vertical="top" wrapText="1" readingOrder="1"/>
      <protection hidden="1"/>
    </xf>
    <xf numFmtId="0" fontId="65" fillId="12" borderId="0" xfId="0" applyFont="1" applyFill="1" applyAlignment="1" applyProtection="1">
      <alignment horizontal="left" vertical="top" wrapText="1"/>
      <protection hidden="1"/>
    </xf>
    <xf numFmtId="0" fontId="65" fillId="4" borderId="0" xfId="0" applyFont="1" applyFill="1" applyAlignment="1" applyProtection="1">
      <alignment horizontal="left" vertical="top" wrapText="1"/>
      <protection hidden="1"/>
    </xf>
    <xf numFmtId="0" fontId="65" fillId="4" borderId="0" xfId="0" applyFont="1" applyFill="1" applyAlignment="1" applyProtection="1">
      <alignment horizontal="left" vertical="top"/>
      <protection hidden="1"/>
    </xf>
    <xf numFmtId="0" fontId="30" fillId="0" borderId="22" xfId="0" applyFont="1" applyFill="1" applyBorder="1" applyAlignment="1" applyProtection="1">
      <alignment horizontal="left" vertical="top" wrapText="1"/>
    </xf>
    <xf numFmtId="0" fontId="30" fillId="0" borderId="23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center" readingOrder="1"/>
      <protection hidden="1"/>
    </xf>
    <xf numFmtId="0" fontId="26" fillId="0" borderId="10" xfId="0" applyFont="1" applyFill="1" applyBorder="1" applyAlignment="1" applyProtection="1">
      <alignment horizontal="center" vertical="center" wrapText="1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center" vertical="center" wrapText="1"/>
    </xf>
    <xf numFmtId="0" fontId="26" fillId="0" borderId="14" xfId="0" applyFont="1" applyFill="1" applyBorder="1" applyAlignment="1" applyProtection="1">
      <alignment horizontal="center" vertical="center" wrapText="1"/>
    </xf>
    <xf numFmtId="0" fontId="26" fillId="0" borderId="15" xfId="0" applyFont="1" applyFill="1" applyBorder="1" applyAlignment="1" applyProtection="1">
      <alignment horizontal="center" vertical="center" wrapText="1"/>
    </xf>
    <xf numFmtId="0" fontId="26" fillId="0" borderId="16" xfId="0" applyFont="1" applyFill="1" applyBorder="1" applyAlignment="1" applyProtection="1">
      <alignment horizontal="center" vertical="center" wrapText="1"/>
    </xf>
    <xf numFmtId="0" fontId="26" fillId="0" borderId="17" xfId="0" applyFont="1" applyFill="1" applyBorder="1" applyAlignment="1" applyProtection="1">
      <alignment horizontal="center" vertical="center" wrapText="1"/>
    </xf>
    <xf numFmtId="0" fontId="38" fillId="0" borderId="18" xfId="0" applyFont="1" applyBorder="1" applyAlignment="1" applyProtection="1">
      <alignment horizontal="center"/>
    </xf>
    <xf numFmtId="0" fontId="38" fillId="0" borderId="19" xfId="0" applyFont="1" applyBorder="1" applyAlignment="1" applyProtection="1">
      <alignment horizontal="center"/>
    </xf>
    <xf numFmtId="0" fontId="33" fillId="0" borderId="0" xfId="0" applyFont="1" applyFill="1" applyBorder="1" applyAlignment="1" applyProtection="1">
      <alignment horizontal="left" vertical="top" wrapText="1" readingOrder="1"/>
      <protection hidden="1"/>
    </xf>
    <xf numFmtId="0" fontId="38" fillId="0" borderId="18" xfId="0" applyFont="1" applyBorder="1" applyAlignment="1" applyProtection="1">
      <alignment horizontal="center" vertical="center"/>
    </xf>
    <xf numFmtId="0" fontId="38" fillId="0" borderId="19" xfId="0" applyFont="1" applyBorder="1" applyAlignment="1" applyProtection="1">
      <alignment horizontal="center" vertical="center"/>
    </xf>
    <xf numFmtId="0" fontId="43" fillId="0" borderId="20" xfId="0" applyFont="1" applyBorder="1" applyAlignment="1" applyProtection="1">
      <alignment horizontal="center" vertical="center"/>
    </xf>
    <xf numFmtId="0" fontId="43" fillId="0" borderId="21" xfId="0" applyFont="1" applyBorder="1" applyAlignment="1" applyProtection="1">
      <alignment horizontal="center" vertical="center"/>
    </xf>
    <xf numFmtId="0" fontId="44" fillId="0" borderId="20" xfId="0" applyFont="1" applyFill="1" applyBorder="1" applyAlignment="1" applyProtection="1">
      <alignment horizontal="center" vertical="center"/>
      <protection hidden="1"/>
    </xf>
    <xf numFmtId="0" fontId="44" fillId="0" borderId="21" xfId="0" applyFont="1" applyFill="1" applyBorder="1" applyAlignment="1" applyProtection="1">
      <alignment horizontal="center" vertical="center"/>
      <protection hidden="1"/>
    </xf>
    <xf numFmtId="0" fontId="46" fillId="0" borderId="1" xfId="0" applyFont="1" applyFill="1" applyBorder="1" applyAlignment="1" applyProtection="1">
      <alignment horizontal="center" vertical="center" wrapText="1"/>
    </xf>
    <xf numFmtId="0" fontId="46" fillId="0" borderId="2" xfId="0" applyFont="1" applyFill="1" applyBorder="1" applyAlignment="1" applyProtection="1">
      <alignment horizontal="center" vertical="center" wrapText="1"/>
    </xf>
    <xf numFmtId="0" fontId="46" fillId="0" borderId="3" xfId="0" applyFont="1" applyFill="1" applyBorder="1" applyAlignment="1" applyProtection="1">
      <alignment horizontal="center" vertical="center" wrapText="1"/>
    </xf>
    <xf numFmtId="0" fontId="46" fillId="0" borderId="4" xfId="0" applyFont="1" applyFill="1" applyBorder="1" applyAlignment="1" applyProtection="1">
      <alignment horizontal="center" vertical="center" wrapText="1"/>
    </xf>
    <xf numFmtId="0" fontId="46" fillId="0" borderId="0" xfId="0" applyFont="1" applyFill="1" applyBorder="1" applyAlignment="1" applyProtection="1">
      <alignment horizontal="center" vertical="center" wrapText="1"/>
    </xf>
    <xf numFmtId="0" fontId="46" fillId="0" borderId="5" xfId="0" applyFont="1" applyFill="1" applyBorder="1" applyAlignment="1" applyProtection="1">
      <alignment horizontal="center" vertical="center" wrapText="1"/>
    </xf>
    <xf numFmtId="0" fontId="46" fillId="0" borderId="6" xfId="0" applyFont="1" applyFill="1" applyBorder="1" applyAlignment="1" applyProtection="1">
      <alignment horizontal="center" vertical="center" wrapText="1"/>
    </xf>
    <xf numFmtId="0" fontId="46" fillId="0" borderId="7" xfId="0" applyFont="1" applyFill="1" applyBorder="1" applyAlignment="1" applyProtection="1">
      <alignment horizontal="center" vertical="center" wrapText="1"/>
    </xf>
    <xf numFmtId="0" fontId="46" fillId="0" borderId="8" xfId="0" applyFont="1" applyFill="1" applyBorder="1" applyAlignment="1" applyProtection="1">
      <alignment horizontal="center" vertical="center" wrapText="1"/>
    </xf>
  </cellXfs>
  <cellStyles count="12">
    <cellStyle name="Lien hypertexte" xfId="11" builtinId="8"/>
    <cellStyle name="Lien hypertexte 2" xfId="1"/>
    <cellStyle name="Milliers 2" xfId="2"/>
    <cellStyle name="Normal" xfId="0" builtinId="0"/>
    <cellStyle name="Normal 2" xfId="3"/>
    <cellStyle name="Normal 2 2" xfId="4"/>
    <cellStyle name="Normal 3" xfId="5"/>
    <cellStyle name="Normal 4" xfId="6"/>
    <cellStyle name="Normal 4 2" xfId="7"/>
    <cellStyle name="Normal 5" xfId="8"/>
    <cellStyle name="Normal 6" xfId="9"/>
    <cellStyle name="Pourcentage 2" xfId="1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Arial Narrow"/>
        <scheme val="none"/>
      </font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9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top style="thin">
          <color indexed="17"/>
        </top>
      </border>
    </dxf>
    <dxf>
      <border outline="0">
        <bottom style="thin">
          <color indexed="17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3333FF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>
          <bgColor rgb="FF3333FF"/>
        </patternFill>
      </fill>
    </dxf>
    <dxf>
      <font>
        <color theme="0"/>
      </font>
    </dxf>
    <dxf>
      <font>
        <strike/>
        <color auto="1"/>
      </font>
    </dxf>
    <dxf>
      <font>
        <strike/>
        <color auto="1"/>
      </font>
    </dxf>
    <dxf>
      <font>
        <strike/>
        <color auto="1"/>
      </font>
    </dxf>
    <dxf>
      <font>
        <color rgb="FF0A6332"/>
      </font>
    </dxf>
  </dxfs>
  <tableStyles count="0" defaultTableStyle="TableStyleMedium2" defaultPivotStyle="PivotStyleLight16"/>
  <colors>
    <mruColors>
      <color rgb="FFFF5050"/>
      <color rgb="FF7D77F7"/>
      <color rgb="FF006600"/>
      <color rgb="FF3333FF"/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id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224289</xdr:colOff>
      <xdr:row>12</xdr:row>
      <xdr:rowOff>97651</xdr:rowOff>
    </xdr:from>
    <xdr:to>
      <xdr:col>7</xdr:col>
      <xdr:colOff>409913</xdr:colOff>
      <xdr:row>16</xdr:row>
      <xdr:rowOff>58246</xdr:rowOff>
    </xdr:to>
    <xdr:pic macro="[0]!OuvrirFenetreAvecDossier">
      <xdr:nvPicPr>
        <xdr:cNvPr id="8" name="Image 7" descr="C:\Users\chindou\Downloads\index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0789" y="3383776"/>
          <a:ext cx="899999" cy="758314"/>
        </a:xfrm>
        <a:prstGeom prst="rect">
          <a:avLst/>
        </a:prstGeom>
        <a:noFill/>
        <a:ln>
          <a:noFill/>
        </a:ln>
      </xdr:spPr>
    </xdr:pic>
    <xdr:clientData fPrintsWithSheet="0"/>
  </xdr:twoCellAnchor>
  <xdr:twoCellAnchor>
    <xdr:from>
      <xdr:col>1</xdr:col>
      <xdr:colOff>50006</xdr:colOff>
      <xdr:row>20</xdr:row>
      <xdr:rowOff>11906</xdr:rowOff>
    </xdr:from>
    <xdr:to>
      <xdr:col>1</xdr:col>
      <xdr:colOff>302006</xdr:colOff>
      <xdr:row>20</xdr:row>
      <xdr:rowOff>11906</xdr:rowOff>
    </xdr:to>
    <xdr:cxnSp macro="[0]!deprotege">
      <xdr:nvCxnSpPr>
        <xdr:cNvPr id="15" name="Connecteur droit 14"/>
        <xdr:cNvCxnSpPr/>
      </xdr:nvCxnSpPr>
      <xdr:spPr>
        <a:xfrm>
          <a:off x="154781" y="5079206"/>
          <a:ext cx="252000" cy="0"/>
        </a:xfrm>
        <a:prstGeom prst="line">
          <a:avLst/>
        </a:prstGeom>
        <a:ln>
          <a:solidFill>
            <a:srgbClr val="7D77F7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445296</xdr:colOff>
      <xdr:row>20</xdr:row>
      <xdr:rowOff>9525</xdr:rowOff>
    </xdr:from>
    <xdr:to>
      <xdr:col>12</xdr:col>
      <xdr:colOff>697296</xdr:colOff>
      <xdr:row>20</xdr:row>
      <xdr:rowOff>9525</xdr:rowOff>
    </xdr:to>
    <xdr:cxnSp macro="[0]!_xludf.Display">
      <xdr:nvCxnSpPr>
        <xdr:cNvPr id="23" name="Connecteur droit 22"/>
        <xdr:cNvCxnSpPr/>
      </xdr:nvCxnSpPr>
      <xdr:spPr>
        <a:xfrm>
          <a:off x="8408196" y="5076825"/>
          <a:ext cx="252000" cy="0"/>
        </a:xfrm>
        <a:prstGeom prst="line">
          <a:avLst/>
        </a:prstGeom>
        <a:ln>
          <a:solidFill>
            <a:srgbClr val="7D77F7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265531</xdr:colOff>
      <xdr:row>4</xdr:row>
      <xdr:rowOff>576275</xdr:rowOff>
    </xdr:from>
    <xdr:to>
      <xdr:col>6</xdr:col>
      <xdr:colOff>276782</xdr:colOff>
      <xdr:row>6</xdr:row>
      <xdr:rowOff>84350</xdr:rowOff>
    </xdr:to>
    <xdr:sp macro="[0]!List_Profs" textlink="">
      <xdr:nvSpPr>
        <xdr:cNvPr id="2" name="Rectangle 1"/>
        <xdr:cNvSpPr/>
      </xdr:nvSpPr>
      <xdr:spPr>
        <a:xfrm>
          <a:off x="5123281" y="1885963"/>
          <a:ext cx="1440001" cy="424856"/>
        </a:xfrm>
        <a:prstGeom prst="rect">
          <a:avLst/>
        </a:prstGeom>
        <a:solidFill>
          <a:srgbClr val="00B050"/>
        </a:solidFill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LISTE</a:t>
          </a:r>
          <a:r>
            <a:rPr lang="fr-FR" sz="1600" b="1" baseline="0">
              <a:latin typeface="Arial Narrow" panose="020B0606020202030204" pitchFamily="34" charset="0"/>
            </a:rPr>
            <a:t> PROFS</a:t>
          </a:r>
          <a:endParaRPr lang="fr-FR" sz="1600" b="1">
            <a:latin typeface="Arial Narrow" panose="020B0606020202030204" pitchFamily="34" charset="0"/>
          </a:endParaRPr>
        </a:p>
      </xdr:txBody>
    </xdr:sp>
    <xdr:clientData fPrintsWithSheet="0"/>
  </xdr:twoCellAnchor>
  <xdr:twoCellAnchor editAs="absolute">
    <xdr:from>
      <xdr:col>7</xdr:col>
      <xdr:colOff>396508</xdr:colOff>
      <xdr:row>4</xdr:row>
      <xdr:rowOff>573893</xdr:rowOff>
    </xdr:from>
    <xdr:to>
      <xdr:col>9</xdr:col>
      <xdr:colOff>407759</xdr:colOff>
      <xdr:row>6</xdr:row>
      <xdr:rowOff>81968</xdr:rowOff>
    </xdr:to>
    <xdr:sp macro="[0]!Montrer_RensCapem" textlink="">
      <xdr:nvSpPr>
        <xdr:cNvPr id="9" name="Rectangle 8"/>
        <xdr:cNvSpPr/>
      </xdr:nvSpPr>
      <xdr:spPr>
        <a:xfrm>
          <a:off x="7397383" y="1883581"/>
          <a:ext cx="1440001" cy="424856"/>
        </a:xfrm>
        <a:prstGeom prst="rect">
          <a:avLst/>
        </a:prstGeom>
        <a:solidFill>
          <a:srgbClr val="FF0000"/>
        </a:solidFill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CAPEM</a:t>
          </a:r>
        </a:p>
      </xdr:txBody>
    </xdr:sp>
    <xdr:clientData fPrintsWithSheet="0"/>
  </xdr:twoCellAnchor>
  <xdr:twoCellAnchor editAs="absolute">
    <xdr:from>
      <xdr:col>1</xdr:col>
      <xdr:colOff>94117</xdr:colOff>
      <xdr:row>4</xdr:row>
      <xdr:rowOff>581027</xdr:rowOff>
    </xdr:from>
    <xdr:to>
      <xdr:col>3</xdr:col>
      <xdr:colOff>95843</xdr:colOff>
      <xdr:row>6</xdr:row>
      <xdr:rowOff>89102</xdr:rowOff>
    </xdr:to>
    <xdr:sp macro="[0]!Affich_Lisezmoi" textlink="">
      <xdr:nvSpPr>
        <xdr:cNvPr id="12" name="Rectangle 11"/>
        <xdr:cNvSpPr/>
      </xdr:nvSpPr>
      <xdr:spPr>
        <a:xfrm>
          <a:off x="2808742" y="1890715"/>
          <a:ext cx="1430476" cy="424856"/>
        </a:xfrm>
        <a:prstGeom prst="rect">
          <a:avLst/>
        </a:prstGeom>
        <a:solidFill>
          <a:schemeClr val="tx1"/>
        </a:solidFill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latin typeface="Arial Narrow" panose="020B0606020202030204" pitchFamily="34" charset="0"/>
            </a:rPr>
            <a:t>LISEZ-MOI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154516</xdr:colOff>
          <xdr:row>16</xdr:row>
          <xdr:rowOff>76200</xdr:rowOff>
        </xdr:from>
        <xdr:to>
          <xdr:col>2</xdr:col>
          <xdr:colOff>359833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Deprotect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176742</xdr:colOff>
          <xdr:row>12</xdr:row>
          <xdr:rowOff>52917</xdr:rowOff>
        </xdr:from>
        <xdr:to>
          <xdr:col>2</xdr:col>
          <xdr:colOff>353484</xdr:colOff>
          <xdr:row>15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les Onglets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352425</xdr:colOff>
      <xdr:row>35</xdr:row>
      <xdr:rowOff>19049</xdr:rowOff>
    </xdr:from>
    <xdr:to>
      <xdr:col>10</xdr:col>
      <xdr:colOff>756285</xdr:colOff>
      <xdr:row>36</xdr:row>
      <xdr:rowOff>2249</xdr:rowOff>
    </xdr:to>
    <xdr:sp macro="" textlink="">
      <xdr:nvSpPr>
        <xdr:cNvPr id="3" name="Flèche vers le haut 2">
          <a:hlinkClick xmlns:r="http://schemas.openxmlformats.org/officeDocument/2006/relationships" r:id="rId1" tooltip="العودة إلى الأعلى"/>
        </xdr:cNvPr>
        <xdr:cNvSpPr/>
      </xdr:nvSpPr>
      <xdr:spPr>
        <a:xfrm flipH="1">
          <a:off x="6667500" y="9553574"/>
          <a:ext cx="403860" cy="288000"/>
        </a:xfrm>
        <a:prstGeom prst="upArrow">
          <a:avLst/>
        </a:prstGeom>
        <a:solidFill>
          <a:srgbClr val="000099"/>
        </a:solidFill>
        <a:ln>
          <a:noFill/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isometricOffAxis1Right"/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352425</xdr:colOff>
      <xdr:row>18</xdr:row>
      <xdr:rowOff>285749</xdr:rowOff>
    </xdr:from>
    <xdr:to>
      <xdr:col>10</xdr:col>
      <xdr:colOff>756285</xdr:colOff>
      <xdr:row>19</xdr:row>
      <xdr:rowOff>268949</xdr:rowOff>
    </xdr:to>
    <xdr:sp macro="" textlink="">
      <xdr:nvSpPr>
        <xdr:cNvPr id="4" name="Flèche vers le haut 3">
          <a:hlinkClick xmlns:r="http://schemas.openxmlformats.org/officeDocument/2006/relationships" r:id="rId1" tooltip="العودة إلى الأعلى"/>
        </xdr:cNvPr>
        <xdr:cNvSpPr/>
      </xdr:nvSpPr>
      <xdr:spPr>
        <a:xfrm flipH="1">
          <a:off x="6667500" y="4391024"/>
          <a:ext cx="403860" cy="288000"/>
        </a:xfrm>
        <a:prstGeom prst="upArrow">
          <a:avLst/>
        </a:prstGeom>
        <a:solidFill>
          <a:srgbClr val="000099"/>
        </a:solidFill>
        <a:ln>
          <a:noFill/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isometricOffAxis1Right"/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753225</xdr:colOff>
      <xdr:row>2</xdr:row>
      <xdr:rowOff>117675</xdr:rowOff>
    </xdr:to>
    <xdr:sp macro="[0]!AffichAccueil" textlink="">
      <xdr:nvSpPr>
        <xdr:cNvPr id="6" name="Rectangle 5"/>
        <xdr:cNvSpPr/>
      </xdr:nvSpPr>
      <xdr:spPr>
        <a:xfrm>
          <a:off x="0" y="0"/>
          <a:ext cx="1620000" cy="432000"/>
        </a:xfrm>
        <a:prstGeom prst="rect">
          <a:avLst/>
        </a:prstGeom>
        <a:solidFill>
          <a:srgbClr val="7D77F7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latin typeface="Arial Narrow" panose="020B0606020202030204" pitchFamily="34" charset="0"/>
            </a:rPr>
            <a:t>PAGE D'ACCUEIL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352425</xdr:colOff>
      <xdr:row>10</xdr:row>
      <xdr:rowOff>57150</xdr:rowOff>
    </xdr:from>
    <xdr:to>
      <xdr:col>11</xdr:col>
      <xdr:colOff>419897</xdr:colOff>
      <xdr:row>15</xdr:row>
      <xdr:rowOff>59700</xdr:rowOff>
    </xdr:to>
    <xdr:pic macro="[0]!Imprim">
      <xdr:nvPicPr>
        <xdr:cNvPr id="4" name="Image 3" descr="C:\Users\Hulk\Pictures\rryryr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1933575"/>
          <a:ext cx="848522" cy="936000"/>
        </a:xfrm>
        <a:prstGeom prst="rect">
          <a:avLst/>
        </a:prstGeom>
        <a:noFill/>
        <a:ln>
          <a:noFill/>
        </a:ln>
      </xdr:spPr>
    </xdr:pic>
    <xdr:clientData fPrintsWithSheet="0"/>
  </xdr:twoCellAnchor>
  <xdr:twoCellAnchor editAs="absolute">
    <xdr:from>
      <xdr:col>10</xdr:col>
      <xdr:colOff>266700</xdr:colOff>
      <xdr:row>21</xdr:row>
      <xdr:rowOff>38101</xdr:rowOff>
    </xdr:from>
    <xdr:to>
      <xdr:col>11</xdr:col>
      <xdr:colOff>526415</xdr:colOff>
      <xdr:row>24</xdr:row>
      <xdr:rowOff>93346</xdr:rowOff>
    </xdr:to>
    <xdr:pic macro="[0]!Archivage">
      <xdr:nvPicPr>
        <xdr:cNvPr id="5" name="Image 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00" y="4038601"/>
          <a:ext cx="1040765" cy="1007745"/>
        </a:xfrm>
        <a:prstGeom prst="rect">
          <a:avLst/>
        </a:prstGeom>
      </xdr:spPr>
    </xdr:pic>
    <xdr:clientData fPrintsWithSheet="0"/>
  </xdr:twoCellAnchor>
  <xdr:twoCellAnchor editAs="absolute">
    <xdr:from>
      <xdr:col>9</xdr:col>
      <xdr:colOff>752475</xdr:colOff>
      <xdr:row>5</xdr:row>
      <xdr:rowOff>95250</xdr:rowOff>
    </xdr:from>
    <xdr:to>
      <xdr:col>12</xdr:col>
      <xdr:colOff>29325</xdr:colOff>
      <xdr:row>7</xdr:row>
      <xdr:rowOff>203400</xdr:rowOff>
    </xdr:to>
    <xdr:sp macro="[0]!AffichAccueil" textlink="">
      <xdr:nvSpPr>
        <xdr:cNvPr id="7" name="Rectangle 6"/>
        <xdr:cNvSpPr/>
      </xdr:nvSpPr>
      <xdr:spPr>
        <a:xfrm>
          <a:off x="8086725" y="1019175"/>
          <a:ext cx="1620000" cy="432000"/>
        </a:xfrm>
        <a:prstGeom prst="rect">
          <a:avLst/>
        </a:prstGeom>
        <a:solidFill>
          <a:srgbClr val="C0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latin typeface="Arial Narrow" panose="020B0606020202030204" pitchFamily="34" charset="0"/>
            </a:rPr>
            <a:t>PAGE D'ACCUEIL</a:t>
          </a:r>
        </a:p>
      </xdr:txBody>
    </xdr:sp>
    <xdr:clientData fPrintsWithSheet="0"/>
  </xdr:twoCellAnchor>
  <xdr:twoCellAnchor editAs="absolute">
    <xdr:from>
      <xdr:col>9</xdr:col>
      <xdr:colOff>219075</xdr:colOff>
      <xdr:row>0</xdr:row>
      <xdr:rowOff>0</xdr:rowOff>
    </xdr:from>
    <xdr:to>
      <xdr:col>12</xdr:col>
      <xdr:colOff>575925</xdr:colOff>
      <xdr:row>2</xdr:row>
      <xdr:rowOff>67950</xdr:rowOff>
    </xdr:to>
    <xdr:sp macro="[0]!Montrer_RensCapem" textlink="">
      <xdr:nvSpPr>
        <xdr:cNvPr id="8" name="Rectangle 7"/>
        <xdr:cNvSpPr/>
      </xdr:nvSpPr>
      <xdr:spPr>
        <a:xfrm>
          <a:off x="7553325" y="0"/>
          <a:ext cx="2700000" cy="468000"/>
        </a:xfrm>
        <a:prstGeom prst="rect">
          <a:avLst/>
        </a:prstGeom>
        <a:solidFill>
          <a:srgbClr val="0000CC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Remplir</a:t>
          </a:r>
          <a:r>
            <a:rPr lang="fr-FR" sz="1600" b="1" baseline="0">
              <a:latin typeface="Arial Narrow" panose="020B0606020202030204" pitchFamily="34" charset="0"/>
            </a:rPr>
            <a:t> le formulaire  (</a:t>
          </a:r>
          <a:r>
            <a:rPr lang="fr-FR" sz="1600" b="1">
              <a:latin typeface="Arial Narrow" panose="020B0606020202030204" pitchFamily="34" charset="0"/>
            </a:rPr>
            <a:t>CAPEM)</a:t>
          </a:r>
        </a:p>
      </xdr:txBody>
    </xdr:sp>
    <xdr:clientData fPrintsWithSheet="0"/>
  </xdr:twoCellAnchor>
  <xdr:twoCellAnchor editAs="absolute">
    <xdr:from>
      <xdr:col>10</xdr:col>
      <xdr:colOff>333375</xdr:colOff>
      <xdr:row>16</xdr:row>
      <xdr:rowOff>180975</xdr:rowOff>
    </xdr:from>
    <xdr:to>
      <xdr:col>11</xdr:col>
      <xdr:colOff>452325</xdr:colOff>
      <xdr:row>19</xdr:row>
      <xdr:rowOff>12900</xdr:rowOff>
    </xdr:to>
    <xdr:sp macro="[0]!AffichAide" textlink="">
      <xdr:nvSpPr>
        <xdr:cNvPr id="9" name="Rectangle 8"/>
        <xdr:cNvSpPr/>
      </xdr:nvSpPr>
      <xdr:spPr>
        <a:xfrm>
          <a:off x="8448675" y="3190875"/>
          <a:ext cx="900000" cy="432000"/>
        </a:xfrm>
        <a:prstGeom prst="rect">
          <a:avLst/>
        </a:prstGeom>
        <a:solidFill>
          <a:srgbClr val="0000CC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Arial Narrow" panose="020B0606020202030204" pitchFamily="34" charset="0"/>
            </a:rPr>
            <a:t>Aide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0</xdr:rowOff>
    </xdr:from>
    <xdr:to>
      <xdr:col>16</xdr:col>
      <xdr:colOff>0</xdr:colOff>
      <xdr:row>18</xdr:row>
      <xdr:rowOff>12700</xdr:rowOff>
    </xdr:to>
    <xdr:sp macro="" textlink="">
      <xdr:nvSpPr>
        <xdr:cNvPr id="3" name="curseur"/>
        <xdr:cNvSpPr txBox="1"/>
      </xdr:nvSpPr>
      <xdr:spPr>
        <a:xfrm>
          <a:off x="0" y="4171950"/>
          <a:ext cx="16935450" cy="1270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FR" sz="1100"/>
        </a:p>
      </xdr:txBody>
    </xdr:sp>
    <xdr:clientData/>
  </xdr:twoCellAnchor>
  <xdr:twoCellAnchor editAs="absolute">
    <xdr:from>
      <xdr:col>0</xdr:col>
      <xdr:colOff>4</xdr:colOff>
      <xdr:row>0</xdr:row>
      <xdr:rowOff>0</xdr:rowOff>
    </xdr:from>
    <xdr:to>
      <xdr:col>0</xdr:col>
      <xdr:colOff>1620004</xdr:colOff>
      <xdr:row>0</xdr:row>
      <xdr:rowOff>468000</xdr:rowOff>
    </xdr:to>
    <xdr:sp macro="[0]!AffichAccueil" textlink="">
      <xdr:nvSpPr>
        <xdr:cNvPr id="5" name="Rectangle 4"/>
        <xdr:cNvSpPr/>
      </xdr:nvSpPr>
      <xdr:spPr>
        <a:xfrm>
          <a:off x="4" y="0"/>
          <a:ext cx="1620000" cy="468000"/>
        </a:xfrm>
        <a:prstGeom prst="rect">
          <a:avLst/>
        </a:prstGeom>
        <a:solidFill>
          <a:srgbClr val="00B050"/>
        </a:solidFill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 Narrow" panose="020B0606020202030204" pitchFamily="34" charset="0"/>
            </a:rPr>
            <a:t>PAGE D'ACCUEIL</a:t>
          </a:r>
        </a:p>
      </xdr:txBody>
    </xdr:sp>
    <xdr:clientData fPrintsWithSheet="0"/>
  </xdr:twoCellAnchor>
  <xdr:twoCellAnchor>
    <xdr:from>
      <xdr:col>12</xdr:col>
      <xdr:colOff>173823</xdr:colOff>
      <xdr:row>0</xdr:row>
      <xdr:rowOff>0</xdr:rowOff>
    </xdr:from>
    <xdr:to>
      <xdr:col>12</xdr:col>
      <xdr:colOff>1685823</xdr:colOff>
      <xdr:row>0</xdr:row>
      <xdr:rowOff>468000</xdr:rowOff>
    </xdr:to>
    <xdr:sp macro="[0]!Effacer" textlink="">
      <xdr:nvSpPr>
        <xdr:cNvPr id="2" name="Rectangle 1"/>
        <xdr:cNvSpPr/>
      </xdr:nvSpPr>
      <xdr:spPr>
        <a:xfrm>
          <a:off x="12022923" y="0"/>
          <a:ext cx="1512000" cy="468000"/>
        </a:xfrm>
        <a:prstGeom prst="rect">
          <a:avLst/>
        </a:prstGeom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 Narrow" panose="020B0606020202030204" pitchFamily="34" charset="0"/>
            </a:rPr>
            <a:t>Effacer</a:t>
          </a:r>
          <a:r>
            <a:rPr lang="fr-FR" sz="1400" b="1" baseline="0">
              <a:latin typeface="Arial Narrow" panose="020B0606020202030204" pitchFamily="34" charset="0"/>
            </a:rPr>
            <a:t> le contenu</a:t>
          </a:r>
          <a:endParaRPr lang="fr-FR" sz="1400" b="1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6</xdr:col>
      <xdr:colOff>11901</xdr:colOff>
      <xdr:row>0</xdr:row>
      <xdr:rowOff>1</xdr:rowOff>
    </xdr:from>
    <xdr:to>
      <xdr:col>7</xdr:col>
      <xdr:colOff>154781</xdr:colOff>
      <xdr:row>0</xdr:row>
      <xdr:rowOff>468001</xdr:rowOff>
    </xdr:to>
    <xdr:sp macro="[0]!tri" textlink="">
      <xdr:nvSpPr>
        <xdr:cNvPr id="7" name="Rectangle 6"/>
        <xdr:cNvSpPr/>
      </xdr:nvSpPr>
      <xdr:spPr>
        <a:xfrm>
          <a:off x="5893589" y="1"/>
          <a:ext cx="1023942" cy="468000"/>
        </a:xfrm>
        <a:prstGeom prst="rect">
          <a:avLst/>
        </a:prstGeom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Wingdings 3" panose="05040102010807070707" pitchFamily="18" charset="2"/>
            </a:rPr>
            <a:t>i</a:t>
          </a:r>
          <a:r>
            <a:rPr lang="fr-FR" sz="1600" b="1">
              <a:solidFill>
                <a:srgbClr val="FF0000"/>
              </a:solidFill>
              <a:latin typeface="Wingdings 3" panose="05040102010807070707" pitchFamily="18" charset="2"/>
            </a:rPr>
            <a:t>h</a:t>
          </a:r>
          <a:r>
            <a:rPr lang="fr-FR" sz="1400" b="1">
              <a:latin typeface="Wingdings 3" panose="05040102010807070707" pitchFamily="18" charset="2"/>
            </a:rPr>
            <a:t> </a:t>
          </a:r>
          <a:r>
            <a:rPr lang="fr-FR" sz="1400" b="1">
              <a:latin typeface="Arial Narrow" panose="020B0606020202030204" pitchFamily="34" charset="0"/>
            </a:rPr>
            <a:t>Trier</a:t>
          </a:r>
          <a:endParaRPr lang="fr-FR" sz="1200" b="1">
            <a:latin typeface="Arial Narrow" panose="020B060602020203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N150" totalsRowShown="0" headerRowBorderDxfId="15" tableBorderDxfId="14">
  <autoFilter ref="A2:N150"/>
  <sortState ref="A3:N150">
    <sortCondition ref="G3:G150"/>
  </sortState>
  <tableColumns count="14">
    <tableColumn id="1" name="NOM PRÉNOM" dataDxfId="13"/>
    <tableColumn id="2" name=" Dte_Naiss" dataDxfId="12"/>
    <tableColumn id="3" name="Lieu_Naiss" dataDxfId="11"/>
    <tableColumn id="4" name="Dte Conf" dataDxfId="10"/>
    <tableColumn id="5" name="Echl" dataDxfId="9"/>
    <tableColumn id="6" name="Dte d'effet" dataDxfId="8"/>
    <tableColumn id="7" name="Dern Insp" dataDxfId="7"/>
    <tableColumn id="8" name="Nte Pédag" dataDxfId="6"/>
    <tableColumn id="9" name="Grade" dataDxfId="5"/>
    <tableColumn id="10" name="Etablissement" dataDxfId="4"/>
    <tableColumn id="11" name="Commune" dataDxfId="3"/>
    <tableColumn id="12" name="Téléphone" dataDxfId="2"/>
    <tableColumn id="13" name="Lien Rapport" dataDxfId="1" dataCellStyle="Lien hypertexte">
      <calculatedColumnFormula>HYPERLINK(O3 &amp;"\"&amp; P3,A3)</calculatedColumnFormula>
    </tableColumn>
    <tableColumn id="14" name="Exist" dataDxfId="0" dataCellStyle="Normal 6">
      <calculatedColumnFormula>existefichier(Q3)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solidFill>
            <a:sysClr val="windowText" lastClr="000000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501"/>
  <sheetViews>
    <sheetView showGridLines="0" showRowColHeaders="0" tabSelected="1" zoomScale="90" zoomScaleNormal="90" workbookViewId="0">
      <pane ySplit="27" topLeftCell="A485" activePane="bottomLeft" state="frozen"/>
      <selection pane="bottomLeft"/>
    </sheetView>
  </sheetViews>
  <sheetFormatPr baseColWidth="10" defaultColWidth="11.42578125" defaultRowHeight="15" customHeight="1" x14ac:dyDescent="0.25"/>
  <cols>
    <col min="1" max="1" width="40.7109375" style="4" customWidth="1"/>
    <col min="2" max="4" width="10.7109375" style="3" customWidth="1"/>
    <col min="5" max="12" width="10.7109375" style="4" customWidth="1"/>
    <col min="13" max="13" width="10.7109375" style="22" customWidth="1"/>
    <col min="14" max="20" width="10.7109375" style="23" customWidth="1"/>
    <col min="21" max="21" width="10.7109375" style="1" customWidth="1"/>
    <col min="22" max="16384" width="11.42578125" style="1"/>
  </cols>
  <sheetData>
    <row r="1" spans="1:20" ht="6.95" customHeight="1" x14ac:dyDescent="0.25">
      <c r="A1" s="145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13"/>
      <c r="O1" s="13"/>
      <c r="P1" s="13"/>
      <c r="Q1" s="13"/>
      <c r="R1" s="13"/>
      <c r="S1" s="13"/>
      <c r="T1" s="13"/>
    </row>
    <row r="2" spans="1:20" ht="38.1" customHeight="1" x14ac:dyDescent="0.25">
      <c r="A2" s="34"/>
      <c r="B2" s="249" t="str">
        <f>IF(Capem!P25="","","Direction de l’Education de la Wilaya de "&amp;Capem!P25&amp;"")</f>
        <v>Direction de l’Education de la Wilaya de Oran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13"/>
      <c r="O2" s="13"/>
      <c r="P2" s="14"/>
      <c r="Q2" s="13"/>
      <c r="R2" s="13"/>
      <c r="S2" s="13"/>
      <c r="T2" s="13"/>
    </row>
    <row r="3" spans="1:20" ht="20.100000000000001" customHeight="1" x14ac:dyDescent="0.25">
      <c r="A3" s="34"/>
      <c r="B3" s="30"/>
      <c r="C3" s="30"/>
      <c r="D3" s="30"/>
      <c r="E3" s="30"/>
      <c r="F3" s="247"/>
      <c r="G3" s="247"/>
      <c r="H3" s="247"/>
      <c r="I3" s="247"/>
      <c r="J3" s="30"/>
      <c r="K3" s="30"/>
      <c r="L3" s="30"/>
      <c r="M3" s="12"/>
      <c r="N3" s="13"/>
      <c r="O3" s="13"/>
      <c r="P3" s="13"/>
      <c r="Q3" s="13"/>
      <c r="R3" s="13"/>
      <c r="S3" s="13"/>
      <c r="T3" s="13"/>
    </row>
    <row r="4" spans="1:20" ht="39.950000000000003" customHeight="1" x14ac:dyDescent="0.15">
      <c r="A4" s="34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13"/>
      <c r="O4" s="13"/>
      <c r="P4" s="13"/>
      <c r="Q4" s="13"/>
      <c r="R4" s="13"/>
      <c r="S4" s="13"/>
      <c r="T4" s="13"/>
    </row>
    <row r="5" spans="1:20" ht="63" customHeight="1" x14ac:dyDescent="0.25">
      <c r="A5" s="34"/>
      <c r="B5" s="30"/>
      <c r="C5" s="30"/>
      <c r="D5" s="30"/>
      <c r="E5" s="30"/>
      <c r="F5" s="45"/>
      <c r="G5" s="45"/>
      <c r="H5" s="45"/>
      <c r="I5" s="45"/>
      <c r="J5" s="45"/>
      <c r="K5" s="30"/>
      <c r="L5" s="30"/>
      <c r="M5" s="12"/>
      <c r="N5" s="12"/>
      <c r="O5" s="12"/>
      <c r="P5" s="12"/>
      <c r="Q5" s="13"/>
      <c r="R5" s="44"/>
      <c r="S5" s="44"/>
      <c r="T5" s="44"/>
    </row>
    <row r="6" spans="1:20" ht="9.9499999999999993" customHeight="1" x14ac:dyDescent="0.25">
      <c r="A6" s="34"/>
      <c r="B6" s="30"/>
      <c r="C6" s="30"/>
      <c r="D6" s="30"/>
      <c r="E6" s="30"/>
      <c r="F6" s="45"/>
      <c r="G6" s="45"/>
      <c r="H6" s="45"/>
      <c r="I6" s="245" t="str">
        <f>IF(B35&lt;&gt;"",B36,"")</f>
        <v>L’I.E.M:   M.  HADJ AISSA TOUFIK</v>
      </c>
      <c r="J6" s="45"/>
      <c r="K6" s="30"/>
      <c r="L6" s="30"/>
      <c r="M6" s="12"/>
      <c r="N6" s="12"/>
      <c r="O6" s="12"/>
      <c r="P6" s="12"/>
      <c r="Q6" s="13"/>
      <c r="R6" s="43" t="s">
        <v>7</v>
      </c>
      <c r="S6" s="44" t="s">
        <v>7</v>
      </c>
      <c r="T6" s="44"/>
    </row>
    <row r="7" spans="1:20" ht="9.9499999999999993" customHeight="1" x14ac:dyDescent="0.25">
      <c r="A7" s="34"/>
      <c r="B7" s="30"/>
      <c r="C7" s="30"/>
      <c r="D7" s="30"/>
      <c r="E7" s="30"/>
      <c r="F7" s="45"/>
      <c r="G7" s="45"/>
      <c r="H7" s="45"/>
      <c r="I7" s="45"/>
      <c r="J7" s="45"/>
      <c r="K7" s="30"/>
      <c r="L7" s="30"/>
      <c r="M7" s="12"/>
      <c r="N7" s="15"/>
      <c r="O7" s="12"/>
      <c r="P7" s="12"/>
      <c r="Q7" s="13"/>
      <c r="R7" s="43" t="s">
        <v>8</v>
      </c>
      <c r="S7" s="48" t="s">
        <v>8</v>
      </c>
      <c r="T7" s="44"/>
    </row>
    <row r="8" spans="1:20" ht="3" customHeight="1" x14ac:dyDescent="0.25">
      <c r="A8" s="29"/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2"/>
      <c r="O8" s="12"/>
      <c r="P8" s="12"/>
      <c r="Q8" s="13"/>
      <c r="R8" s="44"/>
      <c r="S8" s="44"/>
      <c r="T8" s="44"/>
    </row>
    <row r="9" spans="1:20" ht="18" customHeight="1" x14ac:dyDescent="0.25">
      <c r="A9" s="34"/>
      <c r="B9" s="30"/>
      <c r="C9" s="30"/>
      <c r="D9" s="30"/>
      <c r="E9" s="30"/>
      <c r="F9" s="30"/>
      <c r="G9" s="30"/>
      <c r="H9" s="30"/>
      <c r="I9" s="30"/>
      <c r="J9" s="45"/>
      <c r="K9" s="30"/>
      <c r="L9" s="30"/>
      <c r="M9" s="12"/>
      <c r="N9" s="12"/>
      <c r="O9" s="12"/>
      <c r="P9" s="12"/>
      <c r="Q9" s="13"/>
      <c r="R9" s="44"/>
      <c r="S9" s="44" t="s">
        <v>0</v>
      </c>
      <c r="T9" s="44"/>
    </row>
    <row r="10" spans="1:20" ht="18" customHeight="1" x14ac:dyDescent="0.45">
      <c r="A10" s="34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12"/>
      <c r="N10" s="12"/>
      <c r="O10" s="12"/>
      <c r="P10" s="16"/>
      <c r="Q10" s="13"/>
      <c r="R10" s="46"/>
      <c r="S10" s="44"/>
      <c r="T10" s="44"/>
    </row>
    <row r="11" spans="1:20" ht="18" customHeight="1" x14ac:dyDescent="0.25">
      <c r="A11" s="34"/>
      <c r="B11" s="30"/>
      <c r="C11" s="30"/>
      <c r="D11" s="30"/>
      <c r="E11" s="30"/>
      <c r="F11" s="30"/>
      <c r="G11" s="31"/>
      <c r="H11" s="31"/>
      <c r="I11" s="30"/>
      <c r="J11" s="30"/>
      <c r="K11" s="30"/>
      <c r="L11" s="30"/>
      <c r="M11" s="12"/>
      <c r="N11" s="12"/>
      <c r="O11" s="12"/>
      <c r="P11" s="12"/>
      <c r="Q11" s="13"/>
      <c r="R11" s="44"/>
      <c r="S11" s="44"/>
      <c r="T11" s="44"/>
    </row>
    <row r="12" spans="1:20" ht="18" customHeight="1" x14ac:dyDescent="0.25">
      <c r="A12" s="34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12"/>
      <c r="N12" s="12" t="s">
        <v>1</v>
      </c>
      <c r="O12" s="12"/>
      <c r="P12" s="12"/>
      <c r="Q12" s="13"/>
      <c r="R12" s="44"/>
      <c r="S12" s="44"/>
      <c r="T12" s="44"/>
    </row>
    <row r="13" spans="1:20" ht="18" customHeight="1" x14ac:dyDescent="0.25">
      <c r="A13" s="34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12"/>
      <c r="N13" s="13"/>
      <c r="O13" s="13"/>
      <c r="P13" s="13"/>
      <c r="Q13" s="13"/>
      <c r="R13" s="13"/>
      <c r="S13" s="13"/>
      <c r="T13" s="13"/>
    </row>
    <row r="14" spans="1:20" ht="15" customHeight="1" x14ac:dyDescent="0.25">
      <c r="A14" s="34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2"/>
      <c r="N14" s="13"/>
      <c r="O14" s="13"/>
      <c r="P14" s="13"/>
      <c r="Q14" s="13"/>
      <c r="R14" s="13"/>
      <c r="S14" s="13"/>
      <c r="T14" s="13"/>
    </row>
    <row r="15" spans="1:20" ht="15" customHeight="1" x14ac:dyDescent="0.25">
      <c r="A15" s="34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12"/>
      <c r="N15" s="13"/>
      <c r="O15" s="13"/>
      <c r="P15" s="13"/>
      <c r="Q15" s="13"/>
      <c r="R15" s="13"/>
      <c r="S15" s="13"/>
      <c r="T15" s="13"/>
    </row>
    <row r="16" spans="1:20" ht="15" customHeight="1" x14ac:dyDescent="0.25">
      <c r="A16" s="34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12"/>
      <c r="N16" s="13"/>
      <c r="O16" s="13"/>
      <c r="P16" s="13"/>
      <c r="Q16" s="13"/>
      <c r="R16" s="13"/>
      <c r="S16" s="13"/>
      <c r="T16" s="13"/>
    </row>
    <row r="17" spans="1:20" ht="30" customHeight="1" x14ac:dyDescent="0.25">
      <c r="A17" s="34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2"/>
      <c r="N17" s="13"/>
      <c r="O17" s="13"/>
      <c r="P17" s="13"/>
      <c r="Q17" s="13"/>
      <c r="R17" s="13"/>
      <c r="S17" s="13"/>
      <c r="T17" s="13"/>
    </row>
    <row r="18" spans="1:20" ht="20.100000000000001" customHeight="1" x14ac:dyDescent="0.25">
      <c r="A18" s="34"/>
      <c r="B18" s="30"/>
      <c r="C18" s="30"/>
      <c r="D18" s="30"/>
      <c r="E18" s="30"/>
      <c r="F18" s="33"/>
      <c r="G18" s="33"/>
      <c r="H18" s="33"/>
      <c r="I18" s="33"/>
      <c r="J18" s="30"/>
      <c r="K18" s="30"/>
      <c r="L18" s="30"/>
      <c r="M18" s="12"/>
      <c r="N18" s="13"/>
      <c r="O18" s="13"/>
      <c r="P18" s="13"/>
      <c r="Q18" s="13"/>
      <c r="R18" s="13"/>
      <c r="S18" s="13"/>
      <c r="T18" s="13"/>
    </row>
    <row r="19" spans="1:20" ht="18" customHeight="1" x14ac:dyDescent="0.25">
      <c r="A19" s="34"/>
      <c r="B19" s="30"/>
      <c r="C19" s="30"/>
      <c r="D19" s="30"/>
      <c r="E19" s="30"/>
      <c r="F19" s="33"/>
      <c r="G19" s="33"/>
      <c r="H19" s="33"/>
      <c r="I19" s="33"/>
      <c r="J19" s="30"/>
      <c r="K19" s="30"/>
      <c r="L19" s="30"/>
      <c r="M19" s="12"/>
      <c r="N19" s="13"/>
      <c r="O19" s="13"/>
      <c r="P19" s="13"/>
      <c r="Q19" s="13"/>
      <c r="R19" s="13"/>
      <c r="S19" s="13"/>
      <c r="T19" s="13"/>
    </row>
    <row r="20" spans="1:20" ht="24.95" customHeight="1" x14ac:dyDescent="0.25">
      <c r="A20" s="34"/>
      <c r="B20" s="30"/>
      <c r="C20" s="30"/>
      <c r="D20" s="30"/>
      <c r="E20" s="132"/>
      <c r="F20" s="246" t="str">
        <f>F501</f>
        <v>Gestion Rapport Inspecteur (GRI)</v>
      </c>
      <c r="G20" s="246"/>
      <c r="H20" s="246"/>
      <c r="I20" s="246"/>
      <c r="J20" s="132"/>
      <c r="K20" s="30"/>
      <c r="L20" s="30"/>
      <c r="M20" s="12"/>
      <c r="N20" s="13"/>
      <c r="O20" s="17"/>
      <c r="P20" s="13"/>
      <c r="Q20" s="13"/>
      <c r="R20" s="13"/>
      <c r="S20" s="13"/>
      <c r="T20" s="13"/>
    </row>
    <row r="21" spans="1:20" ht="3" customHeight="1" x14ac:dyDescent="0.25">
      <c r="A21" s="6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3"/>
      <c r="M21" s="133"/>
      <c r="N21" s="13"/>
      <c r="O21" s="13"/>
      <c r="P21" s="13"/>
      <c r="Q21" s="13"/>
      <c r="R21" s="13"/>
      <c r="S21" s="13"/>
      <c r="T21" s="13"/>
    </row>
    <row r="22" spans="1:20" ht="20.100000000000001" customHeight="1" x14ac:dyDescent="0.25">
      <c r="A22" s="6"/>
      <c r="B22" s="10"/>
      <c r="C22" s="10"/>
      <c r="D22" s="10"/>
      <c r="E22" s="7"/>
      <c r="F22" s="8"/>
      <c r="G22" s="10"/>
      <c r="H22" s="7"/>
      <c r="I22" s="7"/>
      <c r="J22" s="9"/>
      <c r="K22" s="9"/>
      <c r="L22" s="30"/>
      <c r="M22" s="12"/>
      <c r="N22" s="13"/>
      <c r="O22" s="13"/>
      <c r="P22" s="13"/>
      <c r="Q22" s="13"/>
      <c r="R22" s="13"/>
      <c r="S22" s="13"/>
      <c r="T22" s="13"/>
    </row>
    <row r="23" spans="1:20" ht="20.100000000000001" customHeight="1" x14ac:dyDescent="0.25">
      <c r="A23" s="6"/>
      <c r="B23" s="10"/>
      <c r="C23" s="10"/>
      <c r="D23" s="10"/>
      <c r="E23" s="7"/>
      <c r="F23" s="6"/>
      <c r="G23" s="7"/>
      <c r="H23" s="7"/>
      <c r="I23" s="7"/>
      <c r="J23" s="9"/>
      <c r="K23" s="9"/>
      <c r="L23" s="6"/>
      <c r="M23" s="18"/>
      <c r="N23" s="19"/>
      <c r="O23" s="20"/>
      <c r="P23" s="19"/>
      <c r="Q23" s="19"/>
      <c r="R23" s="19"/>
      <c r="S23" s="19"/>
      <c r="T23" s="19"/>
    </row>
    <row r="24" spans="1:20" ht="21" customHeight="1" x14ac:dyDescent="0.45">
      <c r="A24" s="6"/>
      <c r="B24" s="10"/>
      <c r="C24" s="10"/>
      <c r="D24" s="10"/>
      <c r="E24" s="7"/>
      <c r="F24" s="11"/>
      <c r="G24" s="7"/>
      <c r="H24" s="7"/>
      <c r="I24" s="7"/>
      <c r="J24" s="9"/>
      <c r="K24" s="9"/>
      <c r="L24" s="6"/>
      <c r="M24" s="18"/>
      <c r="N24" s="21"/>
      <c r="O24" s="13"/>
      <c r="P24" s="19"/>
      <c r="Q24" s="19"/>
      <c r="R24" s="19"/>
      <c r="S24" s="13"/>
      <c r="T24" s="19"/>
    </row>
    <row r="25" spans="1:20" s="51" customFormat="1" ht="20.100000000000001" customHeight="1" x14ac:dyDescent="0.45">
      <c r="A25" s="6"/>
      <c r="C25" s="8"/>
      <c r="D25" s="8"/>
      <c r="E25" s="7"/>
      <c r="F25" s="7"/>
      <c r="G25" s="47"/>
      <c r="H25" s="7"/>
      <c r="I25" s="7"/>
      <c r="J25" s="6"/>
      <c r="K25" s="6"/>
      <c r="L25" s="6"/>
      <c r="M25" s="18"/>
      <c r="N25" s="21"/>
      <c r="O25" s="13"/>
      <c r="P25" s="19"/>
      <c r="Q25" s="19"/>
      <c r="R25" s="19"/>
      <c r="S25" s="13"/>
      <c r="T25" s="19"/>
    </row>
    <row r="26" spans="1:20" ht="20.100000000000001" customHeight="1" x14ac:dyDescent="0.45">
      <c r="A26" s="6"/>
      <c r="C26" s="8"/>
      <c r="D26" s="8"/>
      <c r="E26" s="7"/>
      <c r="F26" s="7"/>
      <c r="G26" s="6"/>
      <c r="H26" s="7"/>
      <c r="I26" s="7"/>
      <c r="J26" s="6"/>
      <c r="K26" s="6"/>
      <c r="L26" s="6"/>
      <c r="M26" s="18"/>
      <c r="N26" s="21"/>
      <c r="O26" s="13"/>
      <c r="P26" s="19"/>
      <c r="Q26" s="19"/>
      <c r="R26" s="19"/>
      <c r="S26" s="13"/>
      <c r="T26" s="19"/>
    </row>
    <row r="27" spans="1:20" ht="20.100000000000001" customHeight="1" x14ac:dyDescent="0.45">
      <c r="A27" s="6"/>
      <c r="B27" s="8"/>
      <c r="C27" s="8"/>
      <c r="D27" s="8"/>
      <c r="E27" s="10"/>
      <c r="F27" s="8"/>
      <c r="G27" s="6"/>
      <c r="H27" s="6"/>
      <c r="I27" s="7"/>
      <c r="J27" s="6"/>
      <c r="K27" s="6"/>
      <c r="L27" s="6"/>
      <c r="M27" s="18"/>
      <c r="N27" s="21"/>
      <c r="O27" s="13"/>
      <c r="P27" s="19"/>
      <c r="Q27" s="19"/>
      <c r="R27" s="19"/>
      <c r="S27" s="13"/>
      <c r="T27" s="52" t="s">
        <v>1</v>
      </c>
    </row>
    <row r="28" spans="1:20" ht="20.100000000000001" customHeight="1" x14ac:dyDescent="0.45">
      <c r="B28" s="36"/>
      <c r="C28" s="36"/>
      <c r="D28" s="36"/>
      <c r="E28" s="37"/>
      <c r="F28" s="37"/>
      <c r="I28" s="37"/>
      <c r="J28" s="37"/>
      <c r="K28" s="37"/>
      <c r="M28" s="32"/>
      <c r="N28" s="25"/>
      <c r="P28" s="24"/>
      <c r="Q28" s="24"/>
      <c r="R28" s="24"/>
      <c r="T28" s="26" t="s">
        <v>1</v>
      </c>
    </row>
    <row r="29" spans="1:20" ht="20.100000000000001" customHeight="1" x14ac:dyDescent="0.45">
      <c r="B29" s="36"/>
      <c r="C29" s="36"/>
      <c r="D29" s="36"/>
      <c r="F29" s="37"/>
      <c r="G29" s="35"/>
      <c r="H29" s="35"/>
      <c r="I29" s="37"/>
      <c r="J29" s="37"/>
      <c r="M29" s="32"/>
      <c r="N29" s="25"/>
      <c r="P29" s="24"/>
      <c r="Q29" s="24"/>
      <c r="R29" s="24"/>
      <c r="S29" s="24"/>
      <c r="T29" s="24"/>
    </row>
    <row r="30" spans="1:20" ht="20.100000000000001" customHeight="1" x14ac:dyDescent="0.45">
      <c r="B30" s="36"/>
      <c r="C30" s="36"/>
      <c r="D30" s="36"/>
      <c r="E30" s="37"/>
      <c r="F30" s="37"/>
      <c r="G30" s="38"/>
      <c r="H30" s="37"/>
      <c r="I30" s="37"/>
      <c r="J30" s="37"/>
      <c r="K30" s="37"/>
      <c r="M30" s="32"/>
      <c r="N30" s="25"/>
      <c r="P30" s="24"/>
      <c r="Q30" s="24"/>
      <c r="R30" s="24"/>
      <c r="S30" s="24"/>
      <c r="T30" s="24"/>
    </row>
    <row r="31" spans="1:20" ht="20.100000000000001" customHeight="1" x14ac:dyDescent="0.45">
      <c r="B31" s="36"/>
      <c r="C31" s="36"/>
      <c r="D31" s="36"/>
      <c r="E31" s="37"/>
      <c r="F31" s="37"/>
      <c r="G31" s="39"/>
      <c r="I31" s="37"/>
      <c r="J31" s="40"/>
      <c r="K31" s="40"/>
      <c r="M31" s="32"/>
      <c r="N31" s="25"/>
      <c r="P31" s="24"/>
      <c r="Q31" s="24"/>
      <c r="R31" s="24"/>
      <c r="S31" s="24"/>
      <c r="T31" s="24"/>
    </row>
    <row r="32" spans="1:20" ht="20.100000000000001" customHeight="1" x14ac:dyDescent="0.45">
      <c r="B32" s="41"/>
      <c r="C32" s="41"/>
      <c r="D32" s="41"/>
      <c r="M32" s="32"/>
      <c r="N32" s="25"/>
      <c r="P32" s="27"/>
      <c r="Q32" s="24"/>
      <c r="R32" s="24"/>
      <c r="S32" s="28"/>
    </row>
    <row r="33" spans="2:20" ht="20.100000000000001" customHeight="1" x14ac:dyDescent="0.25">
      <c r="B33" s="218"/>
      <c r="M33" s="32"/>
      <c r="N33" s="24"/>
      <c r="O33" s="24"/>
      <c r="P33" s="24"/>
      <c r="Q33" s="24"/>
      <c r="R33" s="24"/>
      <c r="S33" s="24"/>
      <c r="T33" s="24"/>
    </row>
    <row r="34" spans="2:20" ht="20.100000000000001" customHeight="1" x14ac:dyDescent="0.25">
      <c r="B34" s="215" t="s">
        <v>15</v>
      </c>
      <c r="J34" s="42"/>
    </row>
    <row r="35" spans="2:20" ht="20.100000000000001" customHeight="1" x14ac:dyDescent="0.25">
      <c r="B35" s="215" t="str">
        <f>IF(Capem!B21&lt;&gt;"",Capem!B21,"")</f>
        <v>M.  HADJ AISSA TOUFIK</v>
      </c>
    </row>
    <row r="36" spans="2:20" ht="20.100000000000001" customHeight="1" x14ac:dyDescent="0.25">
      <c r="B36" s="216" t="str">
        <f>B34&amp;"   "&amp;B35</f>
        <v>L’I.E.M:   M.  HADJ AISSA TOUFIK</v>
      </c>
    </row>
    <row r="37" spans="2:20" ht="20.100000000000001" customHeight="1" x14ac:dyDescent="0.25">
      <c r="B37" s="217"/>
    </row>
    <row r="38" spans="2:20" ht="20.100000000000001" customHeight="1" x14ac:dyDescent="0.25">
      <c r="B38" s="217"/>
    </row>
    <row r="39" spans="2:20" ht="20.100000000000001" customHeight="1" x14ac:dyDescent="0.25"/>
    <row r="40" spans="2:20" ht="20.100000000000001" customHeight="1" x14ac:dyDescent="0.25"/>
    <row r="41" spans="2:20" ht="20.100000000000001" customHeight="1" x14ac:dyDescent="0.25"/>
    <row r="42" spans="2:20" ht="20.100000000000001" customHeight="1" x14ac:dyDescent="0.25">
      <c r="B42" s="2"/>
      <c r="C42" s="2"/>
      <c r="D42" s="2"/>
    </row>
    <row r="43" spans="2:20" ht="20.100000000000001" customHeight="1" x14ac:dyDescent="0.25"/>
    <row r="44" spans="2:20" ht="20.100000000000001" customHeight="1" x14ac:dyDescent="0.25"/>
    <row r="45" spans="2:20" ht="20.100000000000001" customHeight="1" x14ac:dyDescent="0.25"/>
    <row r="46" spans="2:20" ht="20.100000000000001" customHeight="1" x14ac:dyDescent="0.25"/>
    <row r="60" spans="6:6" x14ac:dyDescent="0.25">
      <c r="F60" s="5"/>
    </row>
    <row r="500" spans="6:8" ht="15" customHeight="1" x14ac:dyDescent="0.25">
      <c r="H500" s="49"/>
    </row>
    <row r="501" spans="6:8" ht="15" customHeight="1" x14ac:dyDescent="0.25">
      <c r="F501" s="50" t="s">
        <v>152</v>
      </c>
    </row>
  </sheetData>
  <sheetProtection password="C476" sheet="1" objects="1" scenarios="1"/>
  <mergeCells count="4">
    <mergeCell ref="F20:I20"/>
    <mergeCell ref="F3:I3"/>
    <mergeCell ref="B4:M4"/>
    <mergeCell ref="B2:M2"/>
  </mergeCells>
  <conditionalFormatting sqref="B4">
    <cfRule type="expression" dxfId="25" priority="1">
      <formula>AND($B4&lt;&gt;"",$B4=0)</formula>
    </cfRule>
  </conditionalFormatting>
  <pageMargins left="0.39370078740157483" right="0.39370078740157483" top="0.59055118110236227" bottom="0.59055118110236227" header="0.19685039370078741" footer="0.19685039370078741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protege">
                <anchor moveWithCells="1" sizeWithCells="1">
                  <from>
                    <xdr:col>1</xdr:col>
                    <xdr:colOff>152400</xdr:colOff>
                    <xdr:row>16</xdr:row>
                    <xdr:rowOff>76200</xdr:rowOff>
                  </from>
                  <to>
                    <xdr:col>2</xdr:col>
                    <xdr:colOff>361950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_xludf.Display">
                <anchor moveWithCells="1" sizeWithCells="1">
                  <from>
                    <xdr:col>1</xdr:col>
                    <xdr:colOff>180975</xdr:colOff>
                    <xdr:row>12</xdr:row>
                    <xdr:rowOff>57150</xdr:rowOff>
                  </from>
                  <to>
                    <xdr:col>2</xdr:col>
                    <xdr:colOff>352425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7"/>
  <sheetViews>
    <sheetView showGridLines="0" zoomScaleNormal="100" workbookViewId="0">
      <selection activeCell="H11" sqref="H11"/>
    </sheetView>
  </sheetViews>
  <sheetFormatPr baseColWidth="10" defaultColWidth="0" defaultRowHeight="15" zeroHeight="1" x14ac:dyDescent="0.25"/>
  <cols>
    <col min="1" max="1" width="1.5703125" style="53" customWidth="1"/>
    <col min="2" max="9" width="11.42578125" style="53" customWidth="1"/>
    <col min="10" max="10" width="1.7109375" style="53" customWidth="1"/>
    <col min="11" max="11" width="11.42578125" style="53" customWidth="1"/>
    <col min="12" max="12" width="1.7109375" style="53" customWidth="1"/>
    <col min="13" max="16384" width="11.42578125" style="53" hidden="1"/>
  </cols>
  <sheetData>
    <row r="1" spans="2:11" ht="9.75" customHeight="1" x14ac:dyDescent="0.25">
      <c r="B1" s="205"/>
      <c r="C1" s="205"/>
      <c r="D1" s="205"/>
      <c r="E1" s="205"/>
      <c r="F1" s="205"/>
      <c r="G1" s="205"/>
      <c r="H1" s="205"/>
      <c r="I1" s="205"/>
      <c r="J1" s="205"/>
      <c r="K1" s="205"/>
    </row>
    <row r="2" spans="2:11" x14ac:dyDescent="0.25">
      <c r="B2" s="205"/>
      <c r="C2" s="205"/>
      <c r="D2" s="205"/>
      <c r="E2" s="205"/>
      <c r="F2" s="205"/>
      <c r="G2" s="205"/>
      <c r="H2" s="205"/>
      <c r="I2" s="205"/>
      <c r="J2" s="206"/>
      <c r="K2" s="205"/>
    </row>
    <row r="3" spans="2:11" x14ac:dyDescent="0.25">
      <c r="B3" s="205"/>
      <c r="C3" s="205"/>
      <c r="D3" s="205"/>
      <c r="E3" s="205"/>
      <c r="F3" s="205"/>
      <c r="G3" s="205"/>
      <c r="H3" s="205"/>
      <c r="I3" s="205"/>
      <c r="J3" s="206"/>
      <c r="K3" s="205"/>
    </row>
    <row r="4" spans="2:11" ht="23.25" x14ac:dyDescent="0.25">
      <c r="B4" s="207" t="s">
        <v>150</v>
      </c>
      <c r="C4" s="205"/>
      <c r="D4" s="205"/>
      <c r="E4" s="205"/>
      <c r="F4" s="205"/>
      <c r="G4" s="205"/>
      <c r="H4" s="205"/>
      <c r="I4" s="205"/>
      <c r="J4" s="205"/>
      <c r="K4" s="208" t="s">
        <v>2</v>
      </c>
    </row>
    <row r="5" spans="2:11" ht="35.1" customHeight="1" x14ac:dyDescent="0.25">
      <c r="B5" s="251" t="s">
        <v>149</v>
      </c>
      <c r="C5" s="251"/>
      <c r="D5" s="251"/>
      <c r="E5" s="251"/>
      <c r="F5" s="251"/>
      <c r="G5" s="251"/>
      <c r="H5" s="251"/>
      <c r="I5" s="251"/>
      <c r="J5" s="251"/>
      <c r="K5" s="251"/>
    </row>
    <row r="6" spans="2:11" ht="8.1" customHeight="1" x14ac:dyDescent="0.25">
      <c r="B6" s="136"/>
      <c r="C6" s="136"/>
      <c r="D6" s="136"/>
      <c r="E6" s="136"/>
      <c r="F6" s="136"/>
      <c r="G6" s="136"/>
      <c r="H6" s="136"/>
      <c r="I6" s="136"/>
      <c r="J6" s="136"/>
      <c r="K6" s="136"/>
    </row>
    <row r="7" spans="2:11" ht="26.1" customHeight="1" x14ac:dyDescent="0.25">
      <c r="B7" s="201"/>
      <c r="C7" s="137"/>
      <c r="D7" s="137"/>
      <c r="E7" s="137"/>
      <c r="F7" s="137"/>
      <c r="G7" s="137"/>
      <c r="H7" s="137"/>
      <c r="I7" s="137"/>
      <c r="J7" s="137"/>
      <c r="K7" s="137"/>
    </row>
    <row r="8" spans="2:11" ht="24" customHeight="1" x14ac:dyDescent="0.25">
      <c r="B8" s="209" t="s">
        <v>140</v>
      </c>
      <c r="C8" s="202"/>
      <c r="D8" s="202"/>
      <c r="E8" s="202"/>
      <c r="F8" s="202"/>
      <c r="G8" s="202"/>
      <c r="H8" s="202"/>
      <c r="I8" s="202"/>
      <c r="J8" s="202"/>
      <c r="K8" s="202"/>
    </row>
    <row r="9" spans="2:11" ht="9.9499999999999993" customHeight="1" x14ac:dyDescent="0.25">
      <c r="B9" s="209"/>
      <c r="C9" s="202"/>
      <c r="D9" s="202"/>
      <c r="E9" s="202"/>
      <c r="F9" s="202"/>
      <c r="G9" s="202"/>
      <c r="H9" s="202"/>
      <c r="I9" s="202"/>
      <c r="J9" s="202"/>
      <c r="K9" s="202"/>
    </row>
    <row r="10" spans="2:11" ht="24" customHeight="1" x14ac:dyDescent="0.25">
      <c r="B10" s="209" t="s">
        <v>244</v>
      </c>
      <c r="C10" s="202"/>
      <c r="D10" s="202"/>
      <c r="E10" s="202"/>
      <c r="F10" s="202"/>
      <c r="G10" s="202"/>
      <c r="H10" s="202"/>
      <c r="I10" s="202"/>
      <c r="J10" s="202"/>
      <c r="K10" s="202"/>
    </row>
    <row r="11" spans="2:11" ht="9.9499999999999993" customHeight="1" x14ac:dyDescent="0.25">
      <c r="B11" s="209"/>
      <c r="C11" s="203"/>
      <c r="D11" s="203"/>
      <c r="E11" s="203"/>
      <c r="F11" s="203"/>
      <c r="G11" s="203"/>
      <c r="H11" s="203"/>
      <c r="I11" s="203"/>
      <c r="J11" s="203"/>
      <c r="K11" s="203"/>
    </row>
    <row r="12" spans="2:11" ht="24" customHeight="1" x14ac:dyDescent="0.25">
      <c r="B12" s="209" t="s">
        <v>245</v>
      </c>
      <c r="C12" s="203"/>
      <c r="D12" s="203"/>
      <c r="E12" s="203"/>
      <c r="F12" s="203"/>
      <c r="G12" s="203"/>
      <c r="H12" s="203"/>
      <c r="I12" s="203"/>
      <c r="J12" s="203"/>
      <c r="K12" s="203"/>
    </row>
    <row r="13" spans="2:11" ht="9.9499999999999993" customHeight="1" x14ac:dyDescent="0.25">
      <c r="B13" s="209"/>
      <c r="C13" s="202"/>
      <c r="D13" s="202"/>
      <c r="E13" s="202"/>
      <c r="F13" s="202"/>
      <c r="G13" s="202"/>
      <c r="H13" s="202"/>
      <c r="I13" s="202"/>
      <c r="J13" s="202"/>
      <c r="K13" s="202"/>
    </row>
    <row r="14" spans="2:11" ht="24" customHeight="1" x14ac:dyDescent="0.25">
      <c r="B14" s="209" t="s">
        <v>141</v>
      </c>
      <c r="C14" s="202"/>
      <c r="D14" s="202"/>
      <c r="E14" s="202"/>
      <c r="F14" s="202"/>
      <c r="G14" s="202"/>
      <c r="H14" s="202"/>
      <c r="I14" s="202"/>
      <c r="J14" s="202"/>
      <c r="K14" s="202"/>
    </row>
    <row r="15" spans="2:11" ht="9.9499999999999993" customHeight="1" x14ac:dyDescent="0.25">
      <c r="B15" s="209"/>
      <c r="C15" s="202"/>
      <c r="D15" s="202"/>
      <c r="E15" s="202"/>
      <c r="F15" s="202"/>
      <c r="G15" s="202"/>
      <c r="H15" s="202"/>
      <c r="I15" s="202"/>
      <c r="J15" s="202"/>
      <c r="K15" s="202"/>
    </row>
    <row r="16" spans="2:11" ht="24" customHeight="1" x14ac:dyDescent="0.25">
      <c r="B16" s="210" t="s">
        <v>142</v>
      </c>
      <c r="C16" s="202"/>
      <c r="D16" s="202"/>
      <c r="E16" s="202"/>
      <c r="F16" s="202"/>
      <c r="G16" s="202"/>
      <c r="H16" s="202"/>
      <c r="I16" s="202"/>
      <c r="J16" s="202"/>
      <c r="K16" s="202"/>
    </row>
    <row r="17" spans="2:11" ht="9.9499999999999993" customHeight="1" x14ac:dyDescent="0.25">
      <c r="B17" s="209"/>
      <c r="C17" s="202"/>
      <c r="D17" s="202"/>
      <c r="E17" s="202"/>
      <c r="F17" s="202"/>
      <c r="G17" s="202"/>
      <c r="H17" s="202"/>
      <c r="I17" s="202"/>
      <c r="J17" s="202"/>
      <c r="K17" s="202"/>
    </row>
    <row r="18" spans="2:11" ht="24" customHeight="1" x14ac:dyDescent="0.25">
      <c r="B18" s="211" t="s">
        <v>143</v>
      </c>
      <c r="C18" s="202"/>
      <c r="D18" s="202"/>
      <c r="E18" s="202"/>
      <c r="F18" s="202"/>
      <c r="G18" s="202"/>
      <c r="H18" s="202"/>
      <c r="I18" s="202"/>
      <c r="J18" s="202"/>
      <c r="K18" s="202"/>
    </row>
    <row r="19" spans="2:11" ht="24" customHeight="1" x14ac:dyDescent="0.25">
      <c r="B19" s="253" t="s">
        <v>154</v>
      </c>
      <c r="C19" s="253"/>
      <c r="D19" s="253"/>
      <c r="E19" s="253"/>
      <c r="F19" s="253"/>
      <c r="G19" s="253"/>
      <c r="H19" s="253"/>
      <c r="I19" s="253"/>
      <c r="J19" s="135"/>
      <c r="K19" s="135"/>
    </row>
    <row r="20" spans="2:11" ht="24" customHeight="1" x14ac:dyDescent="0.25">
      <c r="B20" s="253"/>
      <c r="C20" s="253"/>
      <c r="D20" s="253"/>
      <c r="E20" s="253"/>
      <c r="F20" s="253"/>
      <c r="G20" s="253"/>
      <c r="H20" s="253"/>
      <c r="I20" s="253"/>
      <c r="J20" s="135"/>
      <c r="K20" s="135"/>
    </row>
    <row r="21" spans="2:11" ht="24" customHeight="1" x14ac:dyDescent="0.25">
      <c r="B21" s="212"/>
      <c r="C21" s="212"/>
      <c r="D21" s="212"/>
      <c r="E21" s="212"/>
      <c r="F21" s="212"/>
      <c r="G21" s="212"/>
      <c r="H21" s="212"/>
      <c r="I21" s="212"/>
      <c r="J21" s="202"/>
      <c r="K21" s="202"/>
    </row>
    <row r="22" spans="2:11" ht="24" customHeight="1" x14ac:dyDescent="0.25">
      <c r="B22" s="253" t="s">
        <v>145</v>
      </c>
      <c r="C22" s="254"/>
      <c r="D22" s="254"/>
      <c r="E22" s="254"/>
      <c r="F22" s="254"/>
      <c r="G22" s="254"/>
      <c r="H22" s="254"/>
      <c r="I22" s="254"/>
      <c r="J22" s="135"/>
      <c r="K22" s="135"/>
    </row>
    <row r="23" spans="2:11" ht="9.9499999999999993" customHeight="1" x14ac:dyDescent="0.25">
      <c r="B23" s="213"/>
      <c r="C23" s="202"/>
      <c r="D23" s="202"/>
      <c r="E23" s="202"/>
      <c r="F23" s="202"/>
      <c r="G23" s="202"/>
      <c r="H23" s="202"/>
      <c r="I23" s="202"/>
      <c r="J23" s="202"/>
      <c r="K23" s="202"/>
    </row>
    <row r="24" spans="2:11" ht="24" customHeight="1" x14ac:dyDescent="0.25">
      <c r="B24" s="253" t="s">
        <v>146</v>
      </c>
      <c r="C24" s="254"/>
      <c r="D24" s="254"/>
      <c r="E24" s="254"/>
      <c r="F24" s="254"/>
      <c r="G24" s="254"/>
      <c r="H24" s="254"/>
      <c r="I24" s="254"/>
      <c r="J24" s="135"/>
      <c r="K24" s="135"/>
    </row>
    <row r="25" spans="2:11" ht="27.95" customHeight="1" x14ac:dyDescent="0.25">
      <c r="B25" s="252" t="s">
        <v>153</v>
      </c>
      <c r="C25" s="252"/>
      <c r="D25" s="252"/>
      <c r="E25" s="252"/>
      <c r="F25" s="252"/>
      <c r="G25" s="252"/>
      <c r="H25" s="252"/>
      <c r="I25" s="252"/>
      <c r="J25" s="202"/>
      <c r="K25" s="202"/>
    </row>
    <row r="26" spans="2:11" ht="27.95" customHeight="1" x14ac:dyDescent="0.25">
      <c r="B26" s="252"/>
      <c r="C26" s="252"/>
      <c r="D26" s="252"/>
      <c r="E26" s="252"/>
      <c r="F26" s="252"/>
      <c r="G26" s="252"/>
      <c r="H26" s="252"/>
      <c r="I26" s="252"/>
      <c r="J26" s="203"/>
      <c r="K26" s="203"/>
    </row>
    <row r="27" spans="2:11" ht="9.9499999999999993" customHeight="1" x14ac:dyDescent="0.25">
      <c r="B27" s="213"/>
      <c r="C27" s="203"/>
      <c r="D27" s="203"/>
      <c r="E27" s="203"/>
      <c r="F27" s="203"/>
      <c r="G27" s="203"/>
      <c r="H27" s="203"/>
      <c r="I27" s="203"/>
      <c r="J27" s="203"/>
      <c r="K27" s="203"/>
    </row>
    <row r="28" spans="2:11" ht="35.1" customHeight="1" x14ac:dyDescent="0.25">
      <c r="B28" s="252" t="s">
        <v>144</v>
      </c>
      <c r="C28" s="252"/>
      <c r="D28" s="252"/>
      <c r="E28" s="252"/>
      <c r="F28" s="252"/>
      <c r="G28" s="252"/>
      <c r="H28" s="252"/>
      <c r="I28" s="252"/>
      <c r="J28" s="203"/>
      <c r="K28" s="203"/>
    </row>
    <row r="29" spans="2:11" ht="9.9499999999999993" customHeight="1" x14ac:dyDescent="0.25">
      <c r="B29" s="213"/>
      <c r="C29" s="203"/>
      <c r="D29" s="203"/>
      <c r="E29" s="203"/>
      <c r="F29" s="203"/>
      <c r="G29" s="203"/>
      <c r="H29" s="203"/>
      <c r="I29" s="203"/>
      <c r="J29" s="203"/>
      <c r="K29" s="203"/>
    </row>
    <row r="30" spans="2:11" ht="32.1" customHeight="1" x14ac:dyDescent="0.25">
      <c r="B30" s="209" t="s">
        <v>147</v>
      </c>
      <c r="C30" s="212"/>
      <c r="D30" s="212"/>
      <c r="E30" s="212"/>
      <c r="F30" s="212"/>
      <c r="G30" s="212"/>
      <c r="H30" s="212"/>
      <c r="I30" s="212"/>
      <c r="J30" s="203"/>
      <c r="K30" s="203"/>
    </row>
    <row r="31" spans="2:11" ht="32.1" customHeight="1" x14ac:dyDescent="0.25">
      <c r="B31" s="209" t="s">
        <v>148</v>
      </c>
      <c r="C31" s="212"/>
      <c r="D31" s="212"/>
      <c r="E31" s="212"/>
      <c r="F31" s="212"/>
      <c r="G31" s="212"/>
      <c r="H31" s="212"/>
      <c r="I31" s="212"/>
      <c r="J31" s="204"/>
      <c r="K31" s="204"/>
    </row>
    <row r="32" spans="2:11" ht="9.9499999999999993" customHeight="1" x14ac:dyDescent="0.25">
      <c r="B32" s="250"/>
      <c r="C32" s="250"/>
      <c r="D32" s="250"/>
      <c r="E32" s="250"/>
      <c r="F32" s="250"/>
      <c r="G32" s="250"/>
      <c r="H32" s="250"/>
      <c r="I32" s="250"/>
      <c r="J32" s="250"/>
      <c r="K32" s="250"/>
    </row>
    <row r="33" spans="2:11" ht="9.9499999999999993" customHeight="1" x14ac:dyDescent="0.25">
      <c r="B33" s="250"/>
      <c r="C33" s="250"/>
      <c r="D33" s="250"/>
      <c r="E33" s="250"/>
      <c r="F33" s="250"/>
      <c r="G33" s="250"/>
      <c r="H33" s="250"/>
      <c r="I33" s="250"/>
      <c r="J33" s="250"/>
      <c r="K33" s="250"/>
    </row>
    <row r="34" spans="2:11" ht="24" customHeight="1" x14ac:dyDescent="0.25">
      <c r="B34" s="214"/>
      <c r="C34" s="137"/>
      <c r="D34" s="137"/>
      <c r="E34" s="137"/>
      <c r="F34" s="137"/>
      <c r="G34" s="137"/>
      <c r="H34" s="137"/>
      <c r="I34" s="137"/>
      <c r="J34" s="137"/>
      <c r="K34" s="137"/>
    </row>
    <row r="35" spans="2:11" ht="24" customHeight="1" x14ac:dyDescent="0.25">
      <c r="B35" s="214"/>
      <c r="C35" s="200"/>
      <c r="D35" s="200"/>
      <c r="E35" s="200"/>
      <c r="F35" s="200"/>
      <c r="G35" s="200"/>
      <c r="H35" s="200"/>
      <c r="I35" s="200"/>
      <c r="J35" s="200"/>
      <c r="K35" s="200"/>
    </row>
    <row r="36" spans="2:11" ht="24" customHeight="1" x14ac:dyDescent="0.25">
      <c r="B36" s="214"/>
      <c r="C36" s="200"/>
      <c r="D36" s="200"/>
      <c r="E36" s="200"/>
      <c r="F36" s="200"/>
      <c r="G36" s="200"/>
      <c r="H36" s="200"/>
      <c r="I36" s="200"/>
      <c r="J36" s="200"/>
      <c r="K36" s="200"/>
    </row>
    <row r="37" spans="2:11" ht="8.1" customHeight="1" x14ac:dyDescent="0.25">
      <c r="B37" s="202"/>
      <c r="C37" s="202"/>
      <c r="D37" s="202"/>
      <c r="E37" s="202"/>
      <c r="F37" s="202"/>
      <c r="G37" s="202"/>
      <c r="H37" s="202"/>
      <c r="I37" s="202"/>
      <c r="J37" s="202"/>
      <c r="K37" s="202"/>
    </row>
    <row r="38" spans="2:11" ht="24" customHeight="1" x14ac:dyDescent="0.25">
      <c r="B38" s="139"/>
      <c r="C38" s="137"/>
      <c r="D38" s="137"/>
      <c r="E38" s="137"/>
      <c r="F38" s="137"/>
      <c r="G38" s="137"/>
      <c r="H38" s="137"/>
      <c r="I38" s="137"/>
      <c r="J38" s="137"/>
      <c r="K38" s="137"/>
    </row>
    <row r="39" spans="2:11" ht="24" customHeight="1" x14ac:dyDescent="0.25">
      <c r="B39" s="138"/>
      <c r="C39" s="138"/>
      <c r="D39" s="138"/>
      <c r="E39" s="138"/>
      <c r="F39" s="138"/>
      <c r="G39" s="138"/>
      <c r="H39" s="138"/>
      <c r="I39" s="138"/>
      <c r="J39" s="138"/>
      <c r="K39" s="138"/>
    </row>
    <row r="40" spans="2:11" ht="24" hidden="1" customHeight="1" x14ac:dyDescent="0.25">
      <c r="B40" s="138"/>
      <c r="C40" s="138"/>
      <c r="D40" s="138"/>
      <c r="E40" s="138"/>
      <c r="F40" s="138"/>
      <c r="G40" s="138"/>
      <c r="H40" s="138"/>
      <c r="I40" s="138"/>
      <c r="J40" s="138"/>
      <c r="K40" s="138"/>
    </row>
    <row r="41" spans="2:11" ht="24" hidden="1" customHeight="1" x14ac:dyDescent="0.25">
      <c r="B41" s="138"/>
      <c r="C41" s="138"/>
      <c r="D41" s="138"/>
      <c r="E41" s="138"/>
      <c r="F41" s="138"/>
      <c r="G41" s="138"/>
      <c r="H41" s="138"/>
      <c r="I41" s="138"/>
      <c r="J41" s="138"/>
      <c r="K41" s="138"/>
    </row>
    <row r="42" spans="2:11" ht="24" hidden="1" customHeight="1" x14ac:dyDescent="0.25">
      <c r="B42" s="136"/>
      <c r="C42" s="136"/>
      <c r="D42" s="136"/>
      <c r="E42" s="136"/>
      <c r="F42" s="136"/>
      <c r="G42" s="136"/>
      <c r="H42" s="136"/>
      <c r="I42" s="136"/>
      <c r="J42" s="136"/>
      <c r="K42" s="136"/>
    </row>
    <row r="43" spans="2:11" ht="24" hidden="1" customHeight="1" x14ac:dyDescent="0.25">
      <c r="B43" s="134"/>
      <c r="C43" s="138"/>
      <c r="D43" s="138"/>
      <c r="E43" s="138"/>
      <c r="F43" s="138"/>
      <c r="G43" s="138"/>
      <c r="H43" s="138"/>
      <c r="I43" s="138"/>
      <c r="J43" s="138"/>
      <c r="K43" s="138"/>
    </row>
    <row r="44" spans="2:11" ht="24" hidden="1" customHeight="1" x14ac:dyDescent="0.25">
      <c r="B44" s="138"/>
      <c r="C44" s="138"/>
      <c r="D44" s="138"/>
      <c r="E44" s="138"/>
      <c r="F44" s="138"/>
      <c r="G44" s="138"/>
      <c r="H44" s="138"/>
      <c r="I44" s="138"/>
      <c r="J44" s="138"/>
      <c r="K44" s="138"/>
    </row>
    <row r="45" spans="2:11" hidden="1" x14ac:dyDescent="0.25">
      <c r="B45" s="138"/>
      <c r="C45" s="138"/>
      <c r="D45" s="138"/>
      <c r="E45" s="138"/>
      <c r="F45" s="138"/>
      <c r="G45" s="138"/>
      <c r="H45" s="138"/>
      <c r="I45" s="138"/>
      <c r="J45" s="138"/>
      <c r="K45" s="138"/>
    </row>
    <row r="46" spans="2:11" hidden="1" x14ac:dyDescent="0.25">
      <c r="B46" s="138"/>
      <c r="C46" s="138"/>
      <c r="D46" s="138"/>
      <c r="E46" s="138"/>
      <c r="F46" s="138"/>
      <c r="G46" s="138"/>
      <c r="H46" s="138"/>
      <c r="I46" s="138"/>
      <c r="J46" s="138"/>
      <c r="K46" s="138"/>
    </row>
    <row r="47" spans="2:11" hidden="1" x14ac:dyDescent="0.25">
      <c r="B47" s="138"/>
      <c r="C47" s="138"/>
      <c r="D47" s="138"/>
      <c r="E47" s="138"/>
      <c r="F47" s="138"/>
      <c r="G47" s="138"/>
      <c r="H47" s="138"/>
      <c r="I47" s="138"/>
      <c r="J47" s="138"/>
      <c r="K47" s="138"/>
    </row>
  </sheetData>
  <sheetProtection password="C476" sheet="1" objects="1" scenarios="1"/>
  <mergeCells count="7">
    <mergeCell ref="B32:K33"/>
    <mergeCell ref="B5:K5"/>
    <mergeCell ref="B28:I28"/>
    <mergeCell ref="B19:I20"/>
    <mergeCell ref="B22:I22"/>
    <mergeCell ref="B24:I24"/>
    <mergeCell ref="B25:I26"/>
  </mergeCells>
  <pageMargins left="0.19685039370078741" right="0.19685039370078741" top="0.59055118110236227" bottom="0.39370078740157483" header="0" footer="0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115"/>
  <sheetViews>
    <sheetView showGridLines="0" showRowColHeaders="0" topLeftCell="A28" workbookViewId="0">
      <selection activeCell="K39" sqref="K39"/>
    </sheetView>
  </sheetViews>
  <sheetFormatPr baseColWidth="10" defaultColWidth="0" defaultRowHeight="0" customHeight="1" zeroHeight="1" x14ac:dyDescent="0.3"/>
  <cols>
    <col min="1" max="8" width="12.28515625" style="59" customWidth="1"/>
    <col min="9" max="9" width="11.7109375" style="59" customWidth="1"/>
    <col min="10" max="13" width="11.7109375" style="141" customWidth="1"/>
    <col min="14" max="14" width="4.42578125" style="144" hidden="1" customWidth="1"/>
    <col min="15" max="15" width="9.28515625" style="144" hidden="1" customWidth="1"/>
    <col min="16" max="16" width="8.5703125" style="144" hidden="1" customWidth="1"/>
    <col min="17" max="21" width="11.42578125" style="144" hidden="1" customWidth="1"/>
    <col min="22" max="16384" width="11.42578125" style="59" hidden="1"/>
  </cols>
  <sheetData>
    <row r="1" spans="1:23" ht="15.95" customHeight="1" x14ac:dyDescent="0.2">
      <c r="A1" s="54"/>
      <c r="B1" s="257" t="s">
        <v>9</v>
      </c>
      <c r="C1" s="257"/>
      <c r="D1" s="257"/>
      <c r="E1" s="257"/>
      <c r="F1" s="257"/>
      <c r="G1" s="257"/>
      <c r="H1" s="55" t="s">
        <v>17</v>
      </c>
      <c r="I1" s="56"/>
      <c r="J1" s="57"/>
      <c r="K1" s="57"/>
      <c r="L1" s="57"/>
      <c r="M1" s="57"/>
      <c r="N1" s="57"/>
      <c r="O1" s="58"/>
      <c r="P1" s="57" t="s">
        <v>1</v>
      </c>
      <c r="Q1" s="57"/>
      <c r="R1" s="57"/>
      <c r="S1" s="58"/>
      <c r="T1" s="58"/>
      <c r="U1" s="58"/>
      <c r="V1" s="58"/>
      <c r="W1" s="58"/>
    </row>
    <row r="2" spans="1:23" ht="15.95" customHeight="1" x14ac:dyDescent="0.2">
      <c r="A2" s="54"/>
      <c r="B2" s="60"/>
      <c r="C2" s="257" t="s">
        <v>3</v>
      </c>
      <c r="D2" s="257"/>
      <c r="E2" s="257"/>
      <c r="F2" s="257"/>
      <c r="G2" s="60"/>
      <c r="H2" s="61"/>
      <c r="I2" s="56"/>
      <c r="J2" s="57"/>
      <c r="K2" s="57"/>
      <c r="L2" s="57" t="s">
        <v>18</v>
      </c>
      <c r="M2" s="57"/>
      <c r="N2" s="57"/>
      <c r="O2" s="58"/>
      <c r="P2" s="58"/>
      <c r="Q2" s="58"/>
      <c r="R2" s="57"/>
      <c r="S2" s="58"/>
      <c r="T2" s="58"/>
      <c r="U2" s="58"/>
      <c r="V2" s="58"/>
      <c r="W2" s="58"/>
    </row>
    <row r="3" spans="1:23" ht="9.9499999999999993" customHeight="1" x14ac:dyDescent="0.2">
      <c r="A3" s="62"/>
      <c r="B3" s="62"/>
      <c r="C3" s="62"/>
      <c r="D3" s="62"/>
      <c r="E3" s="62"/>
      <c r="F3" s="62"/>
      <c r="G3" s="62"/>
      <c r="H3" s="62"/>
      <c r="I3" s="56"/>
      <c r="J3" s="57"/>
      <c r="K3" s="57" t="str">
        <f>CONCATENATE(P15&amp;""&amp;" ~ "&amp;L2)</f>
        <v xml:space="preserve"> ~ CAPEM</v>
      </c>
      <c r="L3" s="57"/>
      <c r="M3" s="57"/>
      <c r="N3" s="57"/>
      <c r="O3" s="58"/>
      <c r="P3" s="57"/>
      <c r="Q3" s="57"/>
      <c r="R3" s="57"/>
      <c r="S3" s="58"/>
      <c r="T3" s="58"/>
      <c r="U3" s="58"/>
      <c r="V3" s="58"/>
      <c r="W3" s="58"/>
    </row>
    <row r="4" spans="1:23" ht="15.95" customHeight="1" x14ac:dyDescent="0.2">
      <c r="A4" s="63" t="str">
        <f>IF(P25="","",IF(COUNTIF($R$100:$R$111,P25),$P$101,$P$100))</f>
        <v>Direction de l’Education de la Wilaya d'Oran.</v>
      </c>
      <c r="B4" s="64"/>
      <c r="C4" s="64"/>
      <c r="D4" s="65"/>
      <c r="E4" s="66"/>
      <c r="G4" s="64"/>
      <c r="H4" s="64"/>
      <c r="I4" s="56"/>
      <c r="J4" s="57"/>
      <c r="K4" s="57"/>
      <c r="L4" s="57"/>
      <c r="M4" s="57"/>
      <c r="N4" s="57"/>
      <c r="O4" s="58"/>
      <c r="P4" s="58"/>
      <c r="Q4" s="58"/>
      <c r="R4" s="57"/>
      <c r="S4" s="58"/>
      <c r="T4" s="58"/>
      <c r="U4" s="58"/>
      <c r="V4" s="58"/>
      <c r="W4" s="58"/>
    </row>
    <row r="5" spans="1:23" ht="15.95" customHeight="1" x14ac:dyDescent="0.2">
      <c r="A5" s="63" t="s">
        <v>53</v>
      </c>
      <c r="B5" s="67"/>
      <c r="C5" s="67"/>
      <c r="D5" s="65"/>
      <c r="E5" s="66"/>
      <c r="F5" s="67"/>
      <c r="G5" s="67"/>
      <c r="H5" s="67"/>
      <c r="I5" s="56"/>
      <c r="J5" s="57"/>
      <c r="K5" s="57"/>
      <c r="L5" s="57"/>
      <c r="M5" s="57"/>
      <c r="N5" s="57"/>
      <c r="O5" s="58"/>
      <c r="P5" s="58"/>
      <c r="Q5" s="57"/>
      <c r="R5" s="57"/>
      <c r="S5" s="58"/>
      <c r="T5" s="58"/>
      <c r="U5" s="58"/>
      <c r="V5" s="58"/>
      <c r="W5" s="58"/>
    </row>
    <row r="6" spans="1:23" ht="15.95" customHeight="1" x14ac:dyDescent="0.25">
      <c r="A6" s="68" t="str">
        <f>"Circonscription:   "&amp;C6&amp;""&amp;""</f>
        <v>Circonscription:   03</v>
      </c>
      <c r="B6" s="69"/>
      <c r="C6" s="70" t="s">
        <v>137</v>
      </c>
      <c r="D6" s="71"/>
      <c r="E6" s="71"/>
      <c r="F6" s="72" t="s">
        <v>1</v>
      </c>
      <c r="G6" s="54"/>
      <c r="H6" s="71" t="s">
        <v>1</v>
      </c>
      <c r="I6" s="56"/>
      <c r="J6" s="57"/>
      <c r="K6" s="57"/>
      <c r="L6" s="57"/>
      <c r="M6" s="57"/>
      <c r="N6" s="57"/>
      <c r="O6" s="58"/>
      <c r="P6" s="58"/>
      <c r="Q6" s="57"/>
      <c r="R6" s="57"/>
      <c r="S6" s="58"/>
      <c r="T6" s="58"/>
      <c r="U6" s="58"/>
      <c r="V6" s="58"/>
      <c r="W6" s="58"/>
    </row>
    <row r="7" spans="1:23" ht="9.9499999999999993" customHeight="1" thickBot="1" x14ac:dyDescent="0.25">
      <c r="A7" s="73" t="s">
        <v>10</v>
      </c>
      <c r="B7" s="71" t="s">
        <v>1</v>
      </c>
      <c r="C7" s="71"/>
      <c r="D7" s="71"/>
      <c r="E7" s="71"/>
      <c r="F7" s="72"/>
      <c r="G7" s="54"/>
      <c r="H7" s="71"/>
      <c r="I7" s="56"/>
      <c r="J7" s="57"/>
      <c r="K7" s="57"/>
      <c r="L7" s="57"/>
      <c r="M7" s="57"/>
      <c r="N7" s="57"/>
      <c r="O7" s="57"/>
      <c r="P7" s="74"/>
      <c r="Q7" s="57"/>
      <c r="R7" s="57"/>
      <c r="S7" s="58"/>
      <c r="T7" s="58"/>
      <c r="U7" s="58"/>
      <c r="V7" s="58"/>
      <c r="W7" s="58"/>
    </row>
    <row r="8" spans="1:23" ht="17.100000000000001" customHeight="1" thickTop="1" x14ac:dyDescent="0.2">
      <c r="A8" s="54"/>
      <c r="B8" s="75"/>
      <c r="C8" s="258" t="s">
        <v>19</v>
      </c>
      <c r="D8" s="259"/>
      <c r="E8" s="259"/>
      <c r="F8" s="260"/>
      <c r="G8" s="54"/>
      <c r="H8" s="71"/>
      <c r="I8" s="56"/>
      <c r="J8" s="58"/>
      <c r="K8" s="57"/>
      <c r="L8" s="57"/>
      <c r="M8" s="57"/>
      <c r="N8" s="57"/>
      <c r="O8" s="58"/>
      <c r="P8" s="58"/>
      <c r="Q8" s="57"/>
      <c r="R8" s="57"/>
      <c r="S8" s="58"/>
      <c r="T8" s="58"/>
      <c r="U8" s="58"/>
      <c r="V8" s="58"/>
      <c r="W8" s="58"/>
    </row>
    <row r="9" spans="1:23" ht="17.100000000000001" customHeight="1" x14ac:dyDescent="0.2">
      <c r="A9" s="54"/>
      <c r="B9" s="75"/>
      <c r="C9" s="261"/>
      <c r="D9" s="262"/>
      <c r="E9" s="262"/>
      <c r="F9" s="263"/>
      <c r="G9" s="54"/>
      <c r="H9" s="77"/>
      <c r="I9" s="78"/>
      <c r="J9" s="58"/>
      <c r="K9" s="57"/>
      <c r="L9" s="57"/>
      <c r="M9" s="57"/>
      <c r="N9" s="57"/>
      <c r="O9" s="57"/>
      <c r="P9" s="57"/>
      <c r="Q9" s="57"/>
      <c r="R9" s="57"/>
      <c r="S9" s="58"/>
      <c r="T9" s="58"/>
      <c r="U9" s="58"/>
      <c r="V9" s="58"/>
      <c r="W9" s="58"/>
    </row>
    <row r="10" spans="1:23" ht="17.100000000000001" customHeight="1" x14ac:dyDescent="0.2">
      <c r="A10" s="71"/>
      <c r="B10" s="75"/>
      <c r="C10" s="261"/>
      <c r="D10" s="262"/>
      <c r="E10" s="262"/>
      <c r="F10" s="263"/>
      <c r="G10" s="54"/>
      <c r="H10" s="71"/>
      <c r="I10" s="56"/>
      <c r="J10" s="57"/>
      <c r="K10" s="57"/>
      <c r="L10" s="57"/>
      <c r="M10" s="57"/>
      <c r="N10" s="57"/>
      <c r="O10" s="57"/>
      <c r="P10" s="58"/>
      <c r="Q10" s="57"/>
      <c r="R10" s="57"/>
      <c r="S10" s="58"/>
      <c r="T10" s="58"/>
      <c r="U10" s="58"/>
      <c r="V10" s="58"/>
      <c r="W10" s="58"/>
    </row>
    <row r="11" spans="1:23" ht="17.100000000000001" customHeight="1" thickBot="1" x14ac:dyDescent="0.25">
      <c r="A11" s="61"/>
      <c r="B11" s="75"/>
      <c r="C11" s="264"/>
      <c r="D11" s="265"/>
      <c r="E11" s="265"/>
      <c r="F11" s="266"/>
      <c r="G11" s="61"/>
      <c r="H11" s="61"/>
      <c r="I11" s="56"/>
      <c r="J11" s="57"/>
      <c r="K11" s="57"/>
      <c r="L11" s="57"/>
      <c r="M11" s="57"/>
      <c r="N11" s="57"/>
      <c r="O11" s="57"/>
      <c r="P11" s="57"/>
      <c r="Q11" s="57"/>
      <c r="R11" s="76"/>
      <c r="S11" s="58"/>
      <c r="T11" s="58"/>
      <c r="U11" s="58"/>
      <c r="V11" s="58"/>
      <c r="W11" s="58"/>
    </row>
    <row r="12" spans="1:23" ht="9.9499999999999993" customHeight="1" thickTop="1" x14ac:dyDescent="0.25">
      <c r="A12" s="61"/>
      <c r="B12" s="79"/>
      <c r="C12" s="80"/>
      <c r="D12" s="80"/>
      <c r="E12" s="80"/>
      <c r="F12" s="79"/>
      <c r="G12" s="79"/>
      <c r="H12" s="54" t="s">
        <v>1</v>
      </c>
      <c r="I12" s="56"/>
      <c r="J12" s="57"/>
      <c r="K12" s="57"/>
      <c r="L12" s="57"/>
      <c r="M12" s="57"/>
      <c r="N12" s="57"/>
      <c r="O12" s="57" t="s">
        <v>20</v>
      </c>
      <c r="P12" s="57"/>
      <c r="Q12" s="58"/>
      <c r="R12" s="76"/>
      <c r="S12" s="81"/>
      <c r="T12" s="58"/>
      <c r="U12" s="58"/>
      <c r="V12" s="58"/>
      <c r="W12" s="58"/>
    </row>
    <row r="13" spans="1:23" ht="15.95" customHeight="1" x14ac:dyDescent="0.2">
      <c r="A13" s="82" t="str">
        <f>"Le "&amp;P12&amp;""&amp;", s’est réuni au collège, "&amp;P13&amp;""&amp;","&amp;" sis à "&amp;P14&amp;""</f>
        <v xml:space="preserve">Le , s’est réuni au collège, , sis à </v>
      </c>
      <c r="B13" s="83"/>
      <c r="C13" s="84"/>
      <c r="D13" s="84"/>
      <c r="E13" s="84"/>
      <c r="F13" s="83"/>
      <c r="G13" s="83"/>
      <c r="H13" s="83"/>
      <c r="I13" s="56"/>
      <c r="J13" s="57"/>
      <c r="K13" s="57"/>
      <c r="L13" s="57"/>
      <c r="M13" s="57"/>
      <c r="N13" s="57"/>
      <c r="O13" s="57" t="s">
        <v>21</v>
      </c>
      <c r="P13" s="57"/>
      <c r="Q13" s="57"/>
      <c r="R13" s="58"/>
      <c r="S13" s="81"/>
      <c r="T13" s="58"/>
      <c r="U13" s="58"/>
      <c r="V13" s="58"/>
      <c r="W13" s="58"/>
    </row>
    <row r="14" spans="1:23" ht="15.95" customHeight="1" x14ac:dyDescent="0.2">
      <c r="A14" s="82" t="str">
        <f>"Le jury des épreuves pratiques du C.A.P.E.M  de "&amp;P15&amp;""&amp;""</f>
        <v xml:space="preserve">Le jury des épreuves pratiques du C.A.P.E.M  de </v>
      </c>
      <c r="B14" s="83"/>
      <c r="C14" s="84"/>
      <c r="D14" s="84"/>
      <c r="E14" s="84"/>
      <c r="F14" s="83"/>
      <c r="G14" s="83"/>
      <c r="H14" s="83"/>
      <c r="I14" s="56"/>
      <c r="J14" s="57"/>
      <c r="K14" s="57"/>
      <c r="L14" s="57"/>
      <c r="M14" s="57"/>
      <c r="N14" s="57"/>
      <c r="O14" s="76" t="s">
        <v>22</v>
      </c>
      <c r="P14" s="57"/>
      <c r="Q14" s="58"/>
      <c r="R14" s="58"/>
      <c r="S14" s="81"/>
      <c r="T14" s="58"/>
      <c r="U14" s="58"/>
      <c r="V14" s="58"/>
      <c r="W14" s="58"/>
    </row>
    <row r="15" spans="1:23" ht="15.95" customHeight="1" x14ac:dyDescent="0.2">
      <c r="A15" s="85" t="str">
        <f>"Né(e) le  "&amp;(IF(P16="","",CONCATENATE(TEXT(P16,"jj/mm/aaaa")&amp;"  à  "&amp;P17))&amp;".  Titulaire (diplôme)  "&amp;P18&amp;""&amp;"")</f>
        <v xml:space="preserve">Né(e) le  .  Titulaire (diplôme)  </v>
      </c>
      <c r="B15" s="83"/>
      <c r="C15" s="84"/>
      <c r="D15" s="84"/>
      <c r="E15" s="84"/>
      <c r="F15" s="83"/>
      <c r="G15" s="83"/>
      <c r="H15" s="83"/>
      <c r="I15" s="56"/>
      <c r="J15" s="57"/>
      <c r="K15" s="57"/>
      <c r="L15" s="57"/>
      <c r="M15" s="57"/>
      <c r="N15" s="57"/>
      <c r="O15" s="86" t="s">
        <v>151</v>
      </c>
      <c r="P15" s="57"/>
      <c r="Q15" s="57"/>
      <c r="R15" s="76"/>
      <c r="S15" s="81"/>
      <c r="T15" s="58" t="s">
        <v>23</v>
      </c>
      <c r="U15" s="58"/>
      <c r="V15" s="58"/>
      <c r="W15" s="58"/>
    </row>
    <row r="16" spans="1:23" ht="15.95" customHeight="1" x14ac:dyDescent="0.2">
      <c r="A16" s="87" t="str">
        <f>"Professeur stagiaire nommé le "&amp;(IF(P19=0,"",CONCATENATE(TEXT(P19,"jj/mm/aaaa")&amp;"  par arrêté N°  "&amp;P20)))</f>
        <v xml:space="preserve">Professeur stagiaire nommé le </v>
      </c>
      <c r="B16" s="54"/>
      <c r="C16" s="84"/>
      <c r="D16" s="84"/>
      <c r="E16" s="84"/>
      <c r="F16" s="83"/>
      <c r="G16" s="83"/>
      <c r="H16" s="83"/>
      <c r="I16" s="56"/>
      <c r="J16" s="57"/>
      <c r="K16" s="57"/>
      <c r="L16" s="57"/>
      <c r="M16" s="57"/>
      <c r="N16" s="57"/>
      <c r="O16" s="86" t="s">
        <v>4</v>
      </c>
      <c r="P16" s="74"/>
      <c r="Q16" s="57"/>
      <c r="R16" s="76"/>
      <c r="S16" s="81"/>
      <c r="T16" s="58" t="s">
        <v>24</v>
      </c>
      <c r="U16" s="58"/>
      <c r="V16" s="58"/>
      <c r="W16" s="58"/>
    </row>
    <row r="17" spans="1:23" ht="15.95" customHeight="1" x14ac:dyDescent="0.2">
      <c r="A17" s="87" t="str">
        <f>"Visa de contrôle financier N° "&amp;P21&amp;" en date du "&amp;(IF(P22=0,"",CONCATENATE(TEXT(P22,"jj/mm/aaaa")&amp;"")))</f>
        <v xml:space="preserve">Visa de contrôle financier N°  en date du </v>
      </c>
      <c r="B17" s="54"/>
      <c r="C17" s="88"/>
      <c r="D17" s="88"/>
      <c r="E17" s="88"/>
      <c r="F17" s="83"/>
      <c r="G17" s="83"/>
      <c r="H17" s="83"/>
      <c r="I17" s="56"/>
      <c r="J17" s="57"/>
      <c r="K17" s="57"/>
      <c r="L17" s="57"/>
      <c r="M17" s="57"/>
      <c r="N17" s="57"/>
      <c r="O17" s="57" t="s">
        <v>13</v>
      </c>
      <c r="P17" s="57"/>
      <c r="Q17" s="57"/>
      <c r="R17" s="76"/>
      <c r="S17" s="81"/>
      <c r="T17" s="58" t="s">
        <v>25</v>
      </c>
      <c r="U17" s="58"/>
      <c r="V17" s="58"/>
      <c r="W17" s="58"/>
    </row>
    <row r="18" spans="1:23" ht="15" customHeight="1" thickBot="1" x14ac:dyDescent="0.3">
      <c r="A18" s="89"/>
      <c r="B18" s="90"/>
      <c r="C18" s="90"/>
      <c r="D18" s="90"/>
      <c r="E18" s="90"/>
      <c r="F18" s="90"/>
      <c r="G18" s="90"/>
      <c r="H18" s="90" t="s">
        <v>1</v>
      </c>
      <c r="I18" s="56"/>
      <c r="J18" s="57"/>
      <c r="K18" s="57"/>
      <c r="L18" s="57"/>
      <c r="M18" s="57"/>
      <c r="N18" s="57"/>
      <c r="O18" s="57" t="s">
        <v>26</v>
      </c>
      <c r="P18" s="57"/>
      <c r="Q18" s="57"/>
      <c r="R18" s="57"/>
      <c r="S18" s="81"/>
      <c r="T18" s="58"/>
      <c r="U18" s="58"/>
      <c r="V18" s="58"/>
      <c r="W18" s="58"/>
    </row>
    <row r="19" spans="1:23" ht="17.100000000000001" customHeight="1" thickTop="1" thickBot="1" x14ac:dyDescent="0.3">
      <c r="A19" s="89"/>
      <c r="B19" s="90"/>
      <c r="C19" s="90"/>
      <c r="D19" s="267" t="s">
        <v>27</v>
      </c>
      <c r="E19" s="268"/>
      <c r="F19" s="90"/>
      <c r="G19" s="90"/>
      <c r="H19" s="90"/>
      <c r="I19" s="71"/>
      <c r="J19" s="57"/>
      <c r="K19" s="57"/>
      <c r="L19" s="57"/>
      <c r="M19" s="57"/>
      <c r="N19" s="57"/>
      <c r="O19" s="57" t="s">
        <v>28</v>
      </c>
      <c r="P19" s="74"/>
      <c r="Q19" s="57"/>
      <c r="R19" s="57"/>
      <c r="S19" s="81"/>
      <c r="T19" s="58"/>
      <c r="U19" s="58"/>
      <c r="V19" s="58"/>
      <c r="W19" s="58"/>
    </row>
    <row r="20" spans="1:23" ht="15" customHeight="1" thickTop="1" x14ac:dyDescent="0.25">
      <c r="A20" s="54"/>
      <c r="B20" s="90"/>
      <c r="C20" s="90"/>
      <c r="D20" s="90"/>
      <c r="E20" s="90" t="s">
        <v>1</v>
      </c>
      <c r="F20" s="90"/>
      <c r="G20" s="90"/>
      <c r="H20" s="90" t="s">
        <v>1</v>
      </c>
      <c r="I20" s="56"/>
      <c r="J20" s="57"/>
      <c r="K20" s="57"/>
      <c r="L20" s="57"/>
      <c r="M20" s="57"/>
      <c r="N20" s="57"/>
      <c r="O20" s="57" t="s">
        <v>29</v>
      </c>
      <c r="P20" s="57"/>
      <c r="Q20" s="57"/>
      <c r="R20" s="57"/>
      <c r="S20" s="81"/>
      <c r="T20" s="58"/>
      <c r="U20" s="58"/>
      <c r="V20" s="58"/>
      <c r="W20" s="58"/>
    </row>
    <row r="21" spans="1:23" ht="15.95" customHeight="1" x14ac:dyDescent="0.25">
      <c r="A21" s="91" t="s">
        <v>30</v>
      </c>
      <c r="B21" s="92" t="s">
        <v>31</v>
      </c>
      <c r="C21" s="90"/>
      <c r="D21" s="90"/>
      <c r="E21" s="91" t="s">
        <v>32</v>
      </c>
      <c r="F21" s="90"/>
      <c r="G21" s="90"/>
      <c r="H21" s="90"/>
      <c r="I21" s="56"/>
      <c r="J21" s="57"/>
      <c r="K21" s="57"/>
      <c r="L21" s="57"/>
      <c r="M21" s="57"/>
      <c r="N21" s="57"/>
      <c r="O21" s="57" t="s">
        <v>33</v>
      </c>
      <c r="P21" s="57"/>
      <c r="Q21" s="57"/>
      <c r="R21" s="57"/>
      <c r="S21" s="81"/>
      <c r="T21" s="58"/>
      <c r="U21" s="58"/>
      <c r="V21" s="58"/>
      <c r="W21" s="58"/>
    </row>
    <row r="22" spans="1:23" ht="30" customHeight="1" x14ac:dyDescent="0.25">
      <c r="A22" s="93" t="s">
        <v>34</v>
      </c>
      <c r="B22" s="94" t="str">
        <f>IF(P40="","",P40)</f>
        <v/>
      </c>
      <c r="C22" s="90"/>
      <c r="D22" s="90"/>
      <c r="E22" s="269" t="str">
        <f>"PEM au collège "&amp;P23&amp;""&amp;""</f>
        <v xml:space="preserve">PEM au collège </v>
      </c>
      <c r="F22" s="269"/>
      <c r="G22" s="269"/>
      <c r="H22" s="269"/>
      <c r="I22" s="56"/>
      <c r="J22" s="57"/>
      <c r="K22" s="57"/>
      <c r="L22" s="57"/>
      <c r="M22" s="57"/>
      <c r="N22" s="57"/>
      <c r="O22" s="57" t="s">
        <v>35</v>
      </c>
      <c r="P22" s="74"/>
      <c r="Q22" s="57"/>
      <c r="R22" s="57"/>
      <c r="S22" s="81"/>
      <c r="T22" s="58"/>
      <c r="U22" s="58"/>
      <c r="V22" s="58"/>
      <c r="W22" s="58"/>
    </row>
    <row r="23" spans="1:23" ht="30" customHeight="1" x14ac:dyDescent="0.25">
      <c r="A23" s="95"/>
      <c r="B23" s="94" t="str">
        <f>IF(P41="","",P41)</f>
        <v/>
      </c>
      <c r="C23" s="90"/>
      <c r="D23" s="90"/>
      <c r="E23" s="269" t="str">
        <f>"PEM au collège "&amp;P24&amp;""&amp;""</f>
        <v xml:space="preserve">PEM au collège </v>
      </c>
      <c r="F23" s="269"/>
      <c r="G23" s="269"/>
      <c r="H23" s="269"/>
      <c r="I23" s="56"/>
      <c r="J23" s="57"/>
      <c r="K23" s="57"/>
      <c r="L23" s="57"/>
      <c r="M23" s="57"/>
      <c r="N23" s="57"/>
      <c r="O23" s="96" t="s">
        <v>36</v>
      </c>
      <c r="P23" s="57"/>
      <c r="Q23" s="57"/>
      <c r="R23" s="57"/>
      <c r="S23" s="81"/>
      <c r="T23" s="58"/>
      <c r="U23" s="58"/>
      <c r="V23" s="58"/>
      <c r="W23" s="58"/>
    </row>
    <row r="24" spans="1:23" ht="15" customHeight="1" thickBot="1" x14ac:dyDescent="0.3">
      <c r="A24" s="71"/>
      <c r="B24" s="90"/>
      <c r="C24" s="90" t="s">
        <v>1</v>
      </c>
      <c r="D24" s="90"/>
      <c r="E24" s="95"/>
      <c r="F24" s="90"/>
      <c r="G24" s="90"/>
      <c r="H24" s="90"/>
      <c r="I24" s="56"/>
      <c r="J24" s="57"/>
      <c r="K24" s="57"/>
      <c r="L24" s="57"/>
      <c r="M24" s="57"/>
      <c r="N24" s="57"/>
      <c r="O24" s="96" t="s">
        <v>36</v>
      </c>
      <c r="P24" s="57"/>
      <c r="Q24" s="57"/>
      <c r="R24" s="57"/>
      <c r="S24" s="81"/>
      <c r="T24" s="58"/>
      <c r="U24" s="58"/>
      <c r="V24" s="58"/>
      <c r="W24" s="58"/>
    </row>
    <row r="25" spans="1:23" ht="18" customHeight="1" thickTop="1" thickBot="1" x14ac:dyDescent="0.3">
      <c r="A25" s="71"/>
      <c r="B25" s="90"/>
      <c r="C25" s="90"/>
      <c r="D25" s="270" t="s">
        <v>37</v>
      </c>
      <c r="E25" s="271"/>
      <c r="F25" s="90"/>
      <c r="G25" s="90"/>
      <c r="H25" s="90"/>
      <c r="I25" s="56"/>
      <c r="J25" s="57"/>
      <c r="K25" s="57"/>
      <c r="L25" s="57"/>
      <c r="M25" s="57"/>
      <c r="N25" s="57"/>
      <c r="O25" s="57" t="s">
        <v>5</v>
      </c>
      <c r="P25" s="57" t="s">
        <v>63</v>
      </c>
      <c r="Q25" s="57"/>
      <c r="R25" s="57"/>
      <c r="S25" s="81"/>
      <c r="T25" s="58"/>
      <c r="U25" s="58"/>
      <c r="V25" s="58"/>
      <c r="W25" s="58"/>
    </row>
    <row r="26" spans="1:23" ht="15" customHeight="1" thickTop="1" x14ac:dyDescent="0.25">
      <c r="A26" s="71"/>
      <c r="B26" s="90"/>
      <c r="C26" s="90"/>
      <c r="D26" s="90"/>
      <c r="E26" s="90"/>
      <c r="F26" s="90"/>
      <c r="G26" s="90"/>
      <c r="H26" s="90"/>
      <c r="I26" s="56"/>
      <c r="J26" s="57"/>
      <c r="K26" s="57"/>
      <c r="L26" s="57"/>
      <c r="M26" s="57"/>
      <c r="N26" s="57"/>
      <c r="O26" s="57"/>
      <c r="P26" s="57"/>
      <c r="Q26" s="57"/>
      <c r="R26" s="97"/>
      <c r="S26" s="81"/>
      <c r="T26" s="58"/>
      <c r="U26" s="58"/>
      <c r="V26" s="58"/>
      <c r="W26" s="58"/>
    </row>
    <row r="27" spans="1:23" ht="15.95" customHeight="1" x14ac:dyDescent="0.25">
      <c r="A27" s="98" t="s">
        <v>38</v>
      </c>
      <c r="B27" s="90"/>
      <c r="C27" s="90"/>
      <c r="D27" s="99" t="s">
        <v>1</v>
      </c>
      <c r="E27" s="98" t="s">
        <v>39</v>
      </c>
      <c r="F27" s="90"/>
      <c r="G27" s="90"/>
      <c r="H27" s="90"/>
      <c r="I27" s="56"/>
      <c r="J27" s="57"/>
      <c r="K27" s="57"/>
      <c r="L27" s="57"/>
      <c r="M27" s="57"/>
      <c r="N27" s="57"/>
      <c r="O27" s="57"/>
      <c r="P27" s="57"/>
      <c r="Q27" s="57"/>
      <c r="R27" s="57"/>
      <c r="S27" s="81"/>
      <c r="T27" s="58"/>
      <c r="U27" s="58"/>
      <c r="V27" s="58"/>
      <c r="W27" s="58"/>
    </row>
    <row r="28" spans="1:23" ht="15.95" customHeight="1" x14ac:dyDescent="0.25">
      <c r="A28" s="100"/>
      <c r="B28" s="90" t="s">
        <v>1</v>
      </c>
      <c r="C28" s="90"/>
      <c r="D28" s="99" t="s">
        <v>1</v>
      </c>
      <c r="E28" s="100"/>
      <c r="F28" s="90"/>
      <c r="G28" s="90"/>
      <c r="H28" s="90"/>
      <c r="I28" s="56"/>
      <c r="J28" s="57"/>
      <c r="K28" s="57"/>
      <c r="L28" s="57"/>
      <c r="M28" s="57"/>
      <c r="N28" s="57"/>
      <c r="O28" s="57"/>
      <c r="P28" s="57"/>
      <c r="Q28" s="57"/>
      <c r="R28" s="57"/>
      <c r="S28" s="81"/>
      <c r="T28" s="58"/>
      <c r="U28" s="58"/>
      <c r="V28" s="58"/>
      <c r="W28" s="58"/>
    </row>
    <row r="29" spans="1:23" ht="15.95" customHeight="1" x14ac:dyDescent="0.25">
      <c r="A29" s="100"/>
      <c r="B29" s="90"/>
      <c r="C29" s="90"/>
      <c r="D29" s="99"/>
      <c r="E29" s="100"/>
      <c r="F29" s="90"/>
      <c r="G29" s="90"/>
      <c r="H29" s="90"/>
      <c r="I29" s="56"/>
      <c r="J29" s="57"/>
      <c r="K29" s="57"/>
      <c r="L29" s="57"/>
      <c r="M29" s="57"/>
      <c r="N29" s="57"/>
      <c r="O29" s="57"/>
      <c r="P29" s="57"/>
      <c r="Q29" s="57"/>
      <c r="R29" s="57"/>
      <c r="S29" s="81"/>
      <c r="T29" s="58"/>
      <c r="U29" s="58"/>
      <c r="V29" s="58"/>
      <c r="W29" s="58"/>
    </row>
    <row r="30" spans="1:23" ht="15.95" customHeight="1" x14ac:dyDescent="0.25">
      <c r="A30" s="100"/>
      <c r="B30" s="90"/>
      <c r="C30" s="90"/>
      <c r="D30" s="99"/>
      <c r="E30" s="100"/>
      <c r="F30" s="90"/>
      <c r="G30" s="90"/>
      <c r="H30" s="90"/>
      <c r="I30" s="56"/>
      <c r="J30" s="57"/>
      <c r="K30" s="57"/>
      <c r="L30" s="57"/>
      <c r="M30" s="57"/>
      <c r="N30" s="57"/>
      <c r="O30" s="57"/>
      <c r="P30" s="57"/>
      <c r="Q30" s="57"/>
      <c r="R30" s="57"/>
      <c r="S30" s="81"/>
      <c r="T30" s="58"/>
      <c r="U30" s="58"/>
      <c r="V30" s="58"/>
      <c r="W30" s="58"/>
    </row>
    <row r="31" spans="1:23" ht="15.95" customHeight="1" x14ac:dyDescent="0.25">
      <c r="A31" s="100"/>
      <c r="B31" s="90"/>
      <c r="C31" s="90"/>
      <c r="D31" s="99"/>
      <c r="E31" s="100"/>
      <c r="F31" s="90"/>
      <c r="G31" s="90"/>
      <c r="H31" s="90"/>
      <c r="I31" s="56"/>
      <c r="J31" s="57"/>
      <c r="K31" s="57"/>
      <c r="L31" s="57"/>
      <c r="M31" s="57"/>
      <c r="N31" s="57"/>
      <c r="O31" s="57"/>
      <c r="P31" s="57"/>
      <c r="Q31" s="57"/>
      <c r="R31" s="57"/>
      <c r="S31" s="81"/>
      <c r="T31" s="58"/>
      <c r="U31" s="58"/>
      <c r="V31" s="58"/>
      <c r="W31" s="58"/>
    </row>
    <row r="32" spans="1:23" ht="15.95" customHeight="1" x14ac:dyDescent="0.25">
      <c r="A32" s="100"/>
      <c r="B32" s="90"/>
      <c r="C32" s="90"/>
      <c r="D32" s="99"/>
      <c r="E32" s="100"/>
      <c r="F32" s="90"/>
      <c r="G32" s="90"/>
      <c r="H32" s="90"/>
      <c r="I32" s="56"/>
      <c r="J32" s="57"/>
      <c r="K32" s="57"/>
      <c r="L32" s="57"/>
      <c r="M32" s="57"/>
      <c r="N32" s="57"/>
      <c r="O32" s="57"/>
      <c r="P32" s="57"/>
      <c r="Q32" s="57"/>
      <c r="R32" s="57"/>
      <c r="S32" s="81"/>
      <c r="T32" s="58"/>
      <c r="U32" s="58"/>
      <c r="V32" s="58"/>
      <c r="W32" s="58"/>
    </row>
    <row r="33" spans="1:23" ht="12" customHeight="1" x14ac:dyDescent="0.25">
      <c r="A33" s="101"/>
      <c r="B33" s="90" t="s">
        <v>1</v>
      </c>
      <c r="C33" s="90"/>
      <c r="D33" s="99"/>
      <c r="E33" s="102"/>
      <c r="F33" s="90"/>
      <c r="G33" s="90"/>
      <c r="H33" s="90"/>
      <c r="I33" s="56"/>
      <c r="J33" s="57"/>
      <c r="K33" s="57"/>
      <c r="L33" s="57"/>
      <c r="M33" s="57"/>
      <c r="N33" s="57"/>
      <c r="O33" s="57"/>
      <c r="P33" s="57"/>
      <c r="Q33" s="57"/>
      <c r="R33" s="57"/>
      <c r="S33" s="81"/>
      <c r="T33" s="58"/>
      <c r="U33" s="58"/>
      <c r="V33" s="58"/>
      <c r="W33" s="58"/>
    </row>
    <row r="34" spans="1:23" ht="15.95" customHeight="1" x14ac:dyDescent="0.25">
      <c r="A34" s="103" t="s">
        <v>40</v>
      </c>
      <c r="B34" s="104"/>
      <c r="C34" s="105" t="s">
        <v>41</v>
      </c>
      <c r="D34" s="99"/>
      <c r="E34" s="103" t="s">
        <v>40</v>
      </c>
      <c r="F34" s="104"/>
      <c r="G34" s="105" t="s">
        <v>41</v>
      </c>
      <c r="H34" s="90"/>
      <c r="I34" s="56"/>
      <c r="J34" s="57"/>
      <c r="K34" s="57"/>
      <c r="L34" s="57"/>
      <c r="M34" s="57"/>
      <c r="N34" s="57"/>
      <c r="O34" s="57"/>
      <c r="P34" s="57"/>
      <c r="Q34" s="57"/>
      <c r="R34" s="57"/>
      <c r="S34" s="81"/>
      <c r="T34" s="58"/>
      <c r="U34" s="58"/>
      <c r="V34" s="58"/>
      <c r="W34" s="58"/>
    </row>
    <row r="35" spans="1:23" ht="15.95" customHeight="1" x14ac:dyDescent="0.25">
      <c r="A35" s="89"/>
      <c r="B35" s="106"/>
      <c r="C35" s="90"/>
      <c r="D35" s="99" t="s">
        <v>1</v>
      </c>
      <c r="E35" s="90"/>
      <c r="F35" s="106"/>
      <c r="G35" s="90"/>
      <c r="H35" s="90"/>
      <c r="I35" s="56"/>
      <c r="J35" s="57"/>
      <c r="K35" s="57"/>
      <c r="L35" s="58"/>
      <c r="M35" s="58"/>
      <c r="N35" s="57"/>
      <c r="O35" s="57"/>
      <c r="P35" s="57"/>
      <c r="Q35" s="57"/>
      <c r="R35" s="57"/>
      <c r="S35" s="81"/>
      <c r="T35" s="58"/>
      <c r="U35" s="58"/>
      <c r="V35" s="58"/>
      <c r="W35" s="58"/>
    </row>
    <row r="36" spans="1:23" ht="15.95" customHeight="1" x14ac:dyDescent="0.25">
      <c r="A36" s="101" t="s">
        <v>42</v>
      </c>
      <c r="B36" s="90"/>
      <c r="C36" s="90"/>
      <c r="D36" s="90"/>
      <c r="E36" s="90"/>
      <c r="F36" s="90"/>
      <c r="G36" s="90"/>
      <c r="H36" s="90"/>
      <c r="I36" s="56"/>
      <c r="J36" s="57"/>
      <c r="K36" s="57"/>
      <c r="L36" s="58"/>
      <c r="M36" s="57"/>
      <c r="N36" s="57"/>
      <c r="O36" s="57" t="s">
        <v>43</v>
      </c>
      <c r="P36" s="57"/>
      <c r="Q36" s="57"/>
      <c r="R36" s="57"/>
      <c r="S36" s="81"/>
      <c r="T36" s="58"/>
      <c r="U36" s="58"/>
      <c r="V36" s="58"/>
      <c r="W36" s="58"/>
    </row>
    <row r="37" spans="1:23" ht="15.95" customHeight="1" x14ac:dyDescent="0.25">
      <c r="A37" s="89"/>
      <c r="B37" s="90"/>
      <c r="C37" s="107" t="s">
        <v>1</v>
      </c>
      <c r="D37" s="108"/>
      <c r="E37" s="107"/>
      <c r="F37" s="90"/>
      <c r="G37" s="90"/>
      <c r="H37" s="90"/>
      <c r="I37" s="56"/>
      <c r="J37" s="57"/>
      <c r="K37" s="57"/>
      <c r="L37" s="58"/>
      <c r="M37" s="57"/>
      <c r="N37" s="57"/>
      <c r="O37" s="57" t="s">
        <v>44</v>
      </c>
      <c r="P37" s="57"/>
      <c r="Q37" s="57"/>
      <c r="R37" s="57"/>
      <c r="S37" s="81"/>
      <c r="T37" s="58"/>
      <c r="U37" s="58"/>
      <c r="V37" s="58"/>
      <c r="W37" s="58"/>
    </row>
    <row r="38" spans="1:23" ht="15.95" customHeight="1" x14ac:dyDescent="0.25">
      <c r="A38" s="54"/>
      <c r="B38" s="106"/>
      <c r="C38" s="69"/>
      <c r="D38" s="69"/>
      <c r="E38" s="69"/>
      <c r="F38" s="54"/>
      <c r="G38" s="54"/>
      <c r="H38" s="54"/>
      <c r="I38" s="56"/>
      <c r="J38" s="57"/>
      <c r="K38" s="57"/>
      <c r="L38" s="57"/>
      <c r="M38" s="57"/>
      <c r="N38" s="57"/>
      <c r="O38" s="57"/>
      <c r="P38" s="57"/>
      <c r="Q38" s="57"/>
      <c r="R38" s="57"/>
      <c r="S38" s="81"/>
      <c r="T38" s="58"/>
      <c r="U38" s="58"/>
      <c r="V38" s="58"/>
      <c r="W38" s="58"/>
    </row>
    <row r="39" spans="1:23" ht="15.95" customHeight="1" x14ac:dyDescent="0.25">
      <c r="A39" s="103" t="s">
        <v>40</v>
      </c>
      <c r="B39" s="109"/>
      <c r="C39" s="105" t="s">
        <v>41</v>
      </c>
      <c r="D39" s="90"/>
      <c r="E39" s="54"/>
      <c r="F39" s="54"/>
      <c r="G39" s="54"/>
      <c r="H39" s="54"/>
      <c r="I39" s="56"/>
      <c r="J39" s="57"/>
      <c r="K39" s="57"/>
      <c r="L39" s="57"/>
      <c r="M39" s="57"/>
      <c r="N39" s="57"/>
      <c r="O39" s="110" t="str">
        <f>LOWER(A44)</f>
        <v/>
      </c>
      <c r="P39" s="57"/>
      <c r="Q39" s="57"/>
      <c r="R39" s="57"/>
      <c r="S39" s="81"/>
      <c r="T39" s="58"/>
      <c r="U39" s="58"/>
      <c r="V39" s="58"/>
      <c r="W39" s="58"/>
    </row>
    <row r="40" spans="1:23" ht="15.95" customHeight="1" x14ac:dyDescent="0.25">
      <c r="A40" s="102" t="s">
        <v>45</v>
      </c>
      <c r="B40" s="54"/>
      <c r="C40" s="111"/>
      <c r="D40" s="90"/>
      <c r="E40" s="90"/>
      <c r="F40" s="90"/>
      <c r="G40" s="112">
        <f>(B34+F34+B39)/3</f>
        <v>0</v>
      </c>
      <c r="H40" s="90"/>
      <c r="I40" s="56"/>
      <c r="J40" s="57"/>
      <c r="K40" s="57"/>
      <c r="L40" s="57"/>
      <c r="M40" s="57"/>
      <c r="N40" s="57"/>
      <c r="O40" s="57" t="s">
        <v>46</v>
      </c>
      <c r="P40" s="57"/>
      <c r="Q40" s="57"/>
      <c r="R40" s="57"/>
      <c r="S40" s="81"/>
      <c r="T40" s="58"/>
      <c r="U40" s="58"/>
      <c r="V40" s="58"/>
      <c r="W40" s="58"/>
    </row>
    <row r="41" spans="1:23" ht="15.95" customHeight="1" x14ac:dyDescent="0.25">
      <c r="A41" s="102" t="s">
        <v>47</v>
      </c>
      <c r="B41" s="90"/>
      <c r="C41" s="111"/>
      <c r="D41" s="90"/>
      <c r="E41" s="54"/>
      <c r="F41" s="103" t="s">
        <v>40</v>
      </c>
      <c r="G41" s="109" t="str">
        <f>IF(G40=0,"",G40)</f>
        <v/>
      </c>
      <c r="H41" s="105" t="s">
        <v>41</v>
      </c>
      <c r="I41" s="56"/>
      <c r="J41" s="57"/>
      <c r="K41" s="57"/>
      <c r="L41" s="57"/>
      <c r="M41" s="57"/>
      <c r="N41" s="57"/>
      <c r="O41" s="57" t="s">
        <v>46</v>
      </c>
      <c r="P41" s="57"/>
      <c r="Q41" s="57"/>
      <c r="R41" s="57"/>
      <c r="S41" s="81"/>
      <c r="T41" s="58"/>
      <c r="U41" s="58"/>
      <c r="V41" s="58"/>
      <c r="W41" s="58"/>
    </row>
    <row r="42" spans="1:23" ht="12" customHeight="1" x14ac:dyDescent="0.25">
      <c r="A42" s="102"/>
      <c r="B42" s="90"/>
      <c r="C42" s="90" t="s">
        <v>1</v>
      </c>
      <c r="D42" s="90"/>
      <c r="E42" s="103"/>
      <c r="F42" s="90"/>
      <c r="G42" s="105"/>
      <c r="H42" s="90"/>
      <c r="I42" s="56"/>
      <c r="J42" s="57"/>
      <c r="K42" s="57"/>
      <c r="L42" s="57"/>
      <c r="M42" s="57"/>
      <c r="N42" s="57"/>
      <c r="O42" s="58"/>
      <c r="P42" s="57"/>
      <c r="Q42" s="57"/>
      <c r="R42" s="57"/>
      <c r="S42" s="81"/>
      <c r="T42" s="58"/>
      <c r="U42" s="58"/>
      <c r="V42" s="58"/>
      <c r="W42" s="58"/>
    </row>
    <row r="43" spans="1:23" ht="15.95" customHeight="1" x14ac:dyDescent="0.25">
      <c r="A43" s="101" t="str">
        <f>IF(P25="","",IF(COUNTIF($R$100:$R$111,P25),$P$104,$P$103))</f>
        <v>Le jury, après en avoir délibéré, propose à M. le Directeur de l’Education d'Oran,</v>
      </c>
      <c r="B43" s="90"/>
      <c r="C43" s="90"/>
      <c r="D43" s="90"/>
      <c r="E43" s="103"/>
      <c r="F43" s="90"/>
      <c r="G43" s="105"/>
      <c r="H43" s="90"/>
      <c r="I43" s="56"/>
      <c r="J43" s="57"/>
      <c r="K43" s="57"/>
      <c r="L43" s="57"/>
      <c r="M43" s="57"/>
      <c r="N43" s="57"/>
      <c r="O43" s="57" t="s">
        <v>11</v>
      </c>
      <c r="P43" s="57"/>
      <c r="Q43" s="57"/>
      <c r="R43" s="57"/>
      <c r="S43" s="81"/>
      <c r="T43" s="58"/>
      <c r="U43" s="58"/>
      <c r="V43" s="58"/>
      <c r="W43" s="58"/>
    </row>
    <row r="44" spans="1:23" ht="12" customHeight="1" thickBot="1" x14ac:dyDescent="0.3">
      <c r="A44" s="113"/>
      <c r="B44" s="113"/>
      <c r="C44" s="113"/>
      <c r="D44" s="90"/>
      <c r="E44" s="90"/>
      <c r="F44" s="90"/>
      <c r="G44" s="90"/>
      <c r="H44" s="90"/>
      <c r="I44" s="56"/>
      <c r="J44" s="57"/>
      <c r="K44" s="57"/>
      <c r="L44" s="57"/>
      <c r="M44" s="57"/>
      <c r="N44" s="57"/>
      <c r="O44" s="57" t="s">
        <v>12</v>
      </c>
      <c r="P44" s="57"/>
      <c r="Q44" s="57"/>
      <c r="R44" s="57"/>
      <c r="S44" s="81"/>
      <c r="T44" s="58"/>
      <c r="U44" s="58"/>
      <c r="V44" s="58"/>
      <c r="W44" s="58"/>
    </row>
    <row r="45" spans="1:23" ht="15.95" customHeight="1" thickBot="1" x14ac:dyDescent="0.25">
      <c r="A45" s="272" t="s">
        <v>23</v>
      </c>
      <c r="B45" s="273"/>
      <c r="C45" s="89"/>
      <c r="D45" s="274" t="s">
        <v>24</v>
      </c>
      <c r="E45" s="275"/>
      <c r="F45" s="89"/>
      <c r="G45" s="272" t="s">
        <v>25</v>
      </c>
      <c r="H45" s="273"/>
      <c r="I45" s="56"/>
      <c r="J45" s="57"/>
      <c r="K45" s="57"/>
      <c r="L45" s="57"/>
      <c r="M45" s="57"/>
      <c r="N45" s="57"/>
      <c r="O45" s="57"/>
      <c r="P45" s="57"/>
      <c r="Q45" s="57"/>
      <c r="R45" s="57"/>
      <c r="S45" s="81"/>
      <c r="T45" s="58"/>
      <c r="U45" s="58"/>
      <c r="V45" s="58"/>
      <c r="W45" s="58"/>
    </row>
    <row r="46" spans="1:23" ht="12" customHeight="1" x14ac:dyDescent="0.25">
      <c r="A46" s="89"/>
      <c r="B46" s="90"/>
      <c r="C46" s="90"/>
      <c r="D46" s="90" t="s">
        <v>1</v>
      </c>
      <c r="E46" s="90"/>
      <c r="F46" s="90"/>
      <c r="G46" s="90"/>
      <c r="H46" s="90"/>
      <c r="I46" s="56"/>
      <c r="J46" s="57"/>
      <c r="K46" s="57"/>
      <c r="L46" s="57"/>
      <c r="M46" s="57"/>
      <c r="N46" s="57"/>
      <c r="O46" s="57"/>
      <c r="P46" s="57"/>
      <c r="Q46" s="57"/>
      <c r="R46" s="57"/>
      <c r="S46" s="81"/>
      <c r="T46" s="58"/>
      <c r="U46" s="58"/>
      <c r="V46" s="58"/>
      <c r="W46" s="58"/>
    </row>
    <row r="47" spans="1:23" ht="15.95" customHeight="1" x14ac:dyDescent="0.25">
      <c r="A47" s="98" t="str">
        <f>"De. "&amp;P15&amp;""&amp;""</f>
        <v xml:space="preserve">De. </v>
      </c>
      <c r="B47" s="90"/>
      <c r="C47" s="90"/>
      <c r="D47" s="90"/>
      <c r="E47" s="108" t="str">
        <f>"Né(e) le  "&amp;(IF(P16=0,"",CONCATENATE(TEXT(P16,"jj/mm/aaaa")&amp;"")))</f>
        <v xml:space="preserve">Né(e) le  </v>
      </c>
      <c r="F47" s="90"/>
      <c r="G47" s="101" t="s">
        <v>48</v>
      </c>
      <c r="H47" s="90"/>
      <c r="I47" s="56"/>
      <c r="J47" s="57"/>
      <c r="K47" s="57"/>
      <c r="L47" s="57"/>
      <c r="M47" s="57"/>
      <c r="N47" s="57"/>
      <c r="O47" s="57"/>
      <c r="P47" s="57"/>
      <c r="Q47" s="57"/>
      <c r="R47" s="57"/>
      <c r="S47" s="81"/>
      <c r="T47" s="58"/>
      <c r="U47" s="58"/>
      <c r="V47" s="58"/>
      <c r="W47" s="58"/>
    </row>
    <row r="48" spans="1:23" ht="15.95" customHeight="1" x14ac:dyDescent="0.25">
      <c r="A48" s="101" t="s">
        <v>49</v>
      </c>
      <c r="B48" s="108" t="str">
        <f>"l'I.E.M. "&amp;B21&amp;""&amp;""</f>
        <v>l'I.E.M. M.  HADJ AISSA TOUFIK</v>
      </c>
      <c r="C48" s="107"/>
      <c r="D48" s="107"/>
      <c r="E48" s="107"/>
      <c r="F48" s="101" t="s">
        <v>50</v>
      </c>
      <c r="G48" s="90"/>
      <c r="H48" s="90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81"/>
      <c r="T48" s="58"/>
      <c r="U48" s="58"/>
      <c r="V48" s="58"/>
      <c r="W48" s="58"/>
    </row>
    <row r="49" spans="1:23" ht="15.95" customHeight="1" x14ac:dyDescent="0.25">
      <c r="A49" s="101" t="s">
        <v>34</v>
      </c>
      <c r="B49" s="108" t="str">
        <f>"Le PEM. "&amp;P40&amp;""&amp;""</f>
        <v xml:space="preserve">Le PEM. </v>
      </c>
      <c r="C49" s="107"/>
      <c r="D49" s="107"/>
      <c r="E49" s="107"/>
      <c r="F49" s="101" t="s">
        <v>50</v>
      </c>
      <c r="G49" s="90"/>
      <c r="H49" s="90"/>
      <c r="I49" s="56"/>
      <c r="J49" s="57"/>
      <c r="K49" s="57"/>
      <c r="L49" s="57"/>
      <c r="M49" s="57"/>
      <c r="N49" s="57"/>
      <c r="O49" s="57"/>
      <c r="P49" s="57"/>
      <c r="Q49" s="57"/>
      <c r="R49" s="57"/>
      <c r="S49" s="58"/>
      <c r="T49" s="58"/>
      <c r="U49" s="58"/>
      <c r="V49" s="58"/>
      <c r="W49" s="58"/>
    </row>
    <row r="50" spans="1:23" ht="15.95" customHeight="1" x14ac:dyDescent="0.25">
      <c r="A50" s="107"/>
      <c r="B50" s="108" t="str">
        <f>"Le PEM. "&amp;P41&amp;""&amp;""</f>
        <v xml:space="preserve">Le PEM. </v>
      </c>
      <c r="C50" s="107"/>
      <c r="D50" s="107"/>
      <c r="E50" s="107"/>
      <c r="F50" s="101" t="s">
        <v>50</v>
      </c>
      <c r="G50" s="90"/>
      <c r="H50" s="90"/>
      <c r="I50" s="56"/>
      <c r="J50" s="57"/>
      <c r="K50" s="57"/>
      <c r="L50" s="57"/>
      <c r="M50" s="57"/>
      <c r="N50" s="57"/>
      <c r="O50" s="57"/>
      <c r="P50" s="57"/>
      <c r="Q50" s="57"/>
      <c r="R50" s="57"/>
      <c r="S50" s="58"/>
      <c r="T50" s="58"/>
      <c r="U50" s="58"/>
      <c r="V50" s="58"/>
      <c r="W50" s="58"/>
    </row>
    <row r="51" spans="1:23" ht="15.75" customHeight="1" x14ac:dyDescent="0.25">
      <c r="A51" s="90"/>
      <c r="B51" s="90"/>
      <c r="C51" s="90"/>
      <c r="D51" s="90"/>
      <c r="E51" s="90"/>
      <c r="F51" s="90"/>
      <c r="G51" s="90"/>
      <c r="H51" s="90"/>
      <c r="I51" s="56"/>
      <c r="J51" s="57"/>
      <c r="K51" s="57"/>
      <c r="L51" s="57"/>
      <c r="M51" s="57"/>
      <c r="N51" s="57"/>
      <c r="O51" s="57"/>
      <c r="P51" s="57"/>
      <c r="Q51" s="57"/>
      <c r="R51" s="57"/>
      <c r="S51" s="58"/>
      <c r="T51" s="58"/>
      <c r="U51" s="58"/>
      <c r="V51" s="58"/>
      <c r="W51" s="58"/>
    </row>
    <row r="52" spans="1:23" ht="15.75" customHeight="1" thickBot="1" x14ac:dyDescent="0.3">
      <c r="A52" s="54"/>
      <c r="B52" s="90"/>
      <c r="C52" s="90"/>
      <c r="D52" s="90"/>
      <c r="E52" s="90"/>
      <c r="F52" s="90"/>
      <c r="G52" s="90"/>
      <c r="H52" s="90"/>
      <c r="I52" s="56"/>
      <c r="J52" s="57"/>
      <c r="K52" s="57"/>
      <c r="L52" s="57"/>
      <c r="M52" s="57"/>
      <c r="N52" s="57"/>
      <c r="O52" s="57"/>
      <c r="P52" s="57"/>
      <c r="Q52" s="57"/>
      <c r="R52" s="57"/>
      <c r="S52" s="58"/>
      <c r="T52" s="58"/>
      <c r="U52" s="58"/>
      <c r="V52" s="58"/>
      <c r="W52" s="58"/>
    </row>
    <row r="53" spans="1:23" ht="15" customHeight="1" x14ac:dyDescent="0.2">
      <c r="A53" s="54"/>
      <c r="B53" s="54"/>
      <c r="C53" s="276" t="s">
        <v>14</v>
      </c>
      <c r="D53" s="277"/>
      <c r="E53" s="277"/>
      <c r="F53" s="278"/>
      <c r="G53" s="54"/>
      <c r="H53" s="54"/>
      <c r="I53" s="56"/>
      <c r="J53" s="57"/>
      <c r="K53" s="57"/>
      <c r="L53" s="57"/>
      <c r="M53" s="57"/>
      <c r="N53" s="57"/>
      <c r="O53" s="57"/>
      <c r="P53" s="57"/>
      <c r="Q53" s="57"/>
      <c r="R53" s="57"/>
      <c r="S53" s="58"/>
      <c r="T53" s="58"/>
      <c r="U53" s="58"/>
      <c r="V53" s="58"/>
      <c r="W53" s="58"/>
    </row>
    <row r="54" spans="1:23" ht="15" customHeight="1" x14ac:dyDescent="0.2">
      <c r="A54" s="54"/>
      <c r="B54" s="54"/>
      <c r="C54" s="279"/>
      <c r="D54" s="280"/>
      <c r="E54" s="280"/>
      <c r="F54" s="281"/>
      <c r="G54" s="54"/>
      <c r="H54" s="54"/>
      <c r="I54" s="56"/>
      <c r="J54" s="57"/>
      <c r="K54" s="57"/>
      <c r="L54" s="57"/>
      <c r="M54" s="57"/>
      <c r="N54" s="57"/>
      <c r="O54" s="57"/>
      <c r="P54" s="57"/>
      <c r="Q54" s="57"/>
      <c r="R54" s="57"/>
      <c r="S54" s="58"/>
      <c r="T54" s="58"/>
      <c r="U54" s="58"/>
      <c r="V54" s="58"/>
      <c r="W54" s="58"/>
    </row>
    <row r="55" spans="1:23" ht="15.75" customHeight="1" thickBot="1" x14ac:dyDescent="0.25">
      <c r="A55" s="54"/>
      <c r="B55" s="54"/>
      <c r="C55" s="282"/>
      <c r="D55" s="283"/>
      <c r="E55" s="283"/>
      <c r="F55" s="284"/>
      <c r="G55" s="54"/>
      <c r="H55" s="54"/>
      <c r="I55" s="56"/>
      <c r="J55" s="57"/>
      <c r="K55" s="57"/>
      <c r="L55" s="57"/>
      <c r="M55" s="57"/>
      <c r="N55" s="57"/>
      <c r="O55" s="57"/>
      <c r="P55" s="57"/>
      <c r="Q55" s="57"/>
      <c r="R55" s="57"/>
      <c r="S55" s="58"/>
      <c r="T55" s="58"/>
      <c r="U55" s="58"/>
      <c r="V55" s="58"/>
      <c r="W55" s="58"/>
    </row>
    <row r="56" spans="1:23" ht="15" customHeight="1" x14ac:dyDescent="0.2">
      <c r="A56" s="54"/>
      <c r="B56" s="54"/>
      <c r="C56" s="54"/>
      <c r="D56" s="54"/>
      <c r="E56" s="54"/>
      <c r="F56" s="54"/>
      <c r="G56" s="54"/>
      <c r="H56" s="54"/>
      <c r="I56" s="56"/>
      <c r="J56" s="57"/>
      <c r="K56" s="57"/>
      <c r="L56" s="57"/>
      <c r="M56" s="57"/>
      <c r="N56" s="57"/>
      <c r="O56" s="57"/>
      <c r="P56" s="57"/>
      <c r="Q56" s="57"/>
      <c r="R56" s="57"/>
      <c r="S56" s="58"/>
      <c r="T56" s="58"/>
      <c r="U56" s="58"/>
      <c r="V56" s="58"/>
      <c r="W56" s="58"/>
    </row>
    <row r="57" spans="1:23" ht="15" customHeight="1" x14ac:dyDescent="0.2">
      <c r="A57" s="114"/>
      <c r="B57" s="255"/>
      <c r="C57" s="255"/>
      <c r="D57" s="255"/>
      <c r="E57" s="255"/>
      <c r="F57" s="255"/>
      <c r="G57" s="255"/>
      <c r="H57" s="54"/>
      <c r="I57" s="56"/>
      <c r="J57" s="57"/>
      <c r="K57" s="57"/>
      <c r="L57" s="57"/>
      <c r="M57" s="57"/>
      <c r="N57" s="57"/>
      <c r="O57" s="57"/>
      <c r="P57" s="57"/>
      <c r="Q57" s="57"/>
      <c r="R57" s="57"/>
      <c r="S57" s="58"/>
      <c r="T57" s="58"/>
      <c r="U57" s="58"/>
      <c r="V57" s="58"/>
      <c r="W57" s="58"/>
    </row>
    <row r="58" spans="1:23" ht="15" customHeight="1" x14ac:dyDescent="0.2">
      <c r="A58" s="115"/>
      <c r="B58" s="256"/>
      <c r="C58" s="256"/>
      <c r="D58" s="256"/>
      <c r="E58" s="256"/>
      <c r="F58" s="256"/>
      <c r="G58" s="256"/>
      <c r="H58" s="115"/>
      <c r="I58" s="56"/>
      <c r="J58" s="57"/>
      <c r="K58" s="57"/>
      <c r="L58" s="57"/>
      <c r="M58" s="57"/>
      <c r="N58" s="57"/>
      <c r="O58" s="57"/>
      <c r="P58" s="57"/>
      <c r="Q58" s="57"/>
      <c r="R58" s="57"/>
      <c r="S58" s="58"/>
      <c r="T58" s="58"/>
      <c r="U58" s="58"/>
      <c r="V58" s="58"/>
      <c r="W58" s="58"/>
    </row>
    <row r="59" spans="1:23" ht="15" customHeight="1" x14ac:dyDescent="0.2">
      <c r="A59" s="115"/>
      <c r="B59" s="256"/>
      <c r="C59" s="256"/>
      <c r="D59" s="256"/>
      <c r="E59" s="256"/>
      <c r="F59" s="256"/>
      <c r="G59" s="256"/>
      <c r="H59" s="115"/>
      <c r="I59" s="56"/>
      <c r="J59" s="57"/>
      <c r="K59" s="57"/>
      <c r="L59" s="57"/>
      <c r="M59" s="57"/>
      <c r="N59" s="57"/>
      <c r="O59" s="57"/>
      <c r="P59" s="57"/>
      <c r="Q59" s="57"/>
      <c r="R59" s="57"/>
      <c r="S59" s="58"/>
      <c r="T59" s="58"/>
      <c r="U59" s="58"/>
      <c r="V59" s="58"/>
      <c r="W59" s="58"/>
    </row>
    <row r="60" spans="1:23" ht="15" customHeight="1" x14ac:dyDescent="0.2">
      <c r="A60" s="115"/>
      <c r="B60" s="256"/>
      <c r="C60" s="256"/>
      <c r="D60" s="256"/>
      <c r="E60" s="256"/>
      <c r="F60" s="256"/>
      <c r="G60" s="256"/>
      <c r="H60" s="115"/>
      <c r="I60" s="56"/>
      <c r="J60" s="57"/>
      <c r="K60" s="57"/>
      <c r="L60" s="57"/>
      <c r="M60" s="57"/>
      <c r="N60" s="57"/>
      <c r="O60" s="57"/>
      <c r="P60" s="57"/>
      <c r="Q60" s="57"/>
      <c r="R60" s="57"/>
      <c r="S60" s="58"/>
      <c r="T60" s="58"/>
      <c r="U60" s="58"/>
      <c r="V60" s="58"/>
      <c r="W60" s="58"/>
    </row>
    <row r="61" spans="1:23" ht="15" customHeight="1" x14ac:dyDescent="0.2">
      <c r="A61" s="115"/>
      <c r="B61" s="256"/>
      <c r="C61" s="256"/>
      <c r="D61" s="256"/>
      <c r="E61" s="256"/>
      <c r="F61" s="256"/>
      <c r="G61" s="256"/>
      <c r="H61" s="115"/>
      <c r="I61" s="56"/>
      <c r="J61" s="57"/>
      <c r="K61" s="57"/>
      <c r="L61" s="57"/>
      <c r="M61" s="57"/>
      <c r="N61" s="57"/>
      <c r="O61" s="57"/>
      <c r="P61" s="57"/>
      <c r="Q61" s="57"/>
      <c r="R61" s="57"/>
      <c r="S61" s="58"/>
      <c r="T61" s="58"/>
      <c r="U61" s="58"/>
      <c r="V61" s="58"/>
      <c r="W61" s="58"/>
    </row>
    <row r="62" spans="1:23" ht="15" customHeight="1" x14ac:dyDescent="0.2">
      <c r="A62" s="115"/>
      <c r="B62" s="256"/>
      <c r="C62" s="256"/>
      <c r="D62" s="256"/>
      <c r="E62" s="256"/>
      <c r="F62" s="256"/>
      <c r="G62" s="256"/>
      <c r="H62" s="115"/>
      <c r="I62" s="56"/>
      <c r="J62" s="57"/>
      <c r="K62" s="57"/>
      <c r="L62" s="57"/>
      <c r="M62" s="57"/>
      <c r="N62" s="57"/>
      <c r="O62" s="57"/>
      <c r="P62" s="57"/>
      <c r="Q62" s="57"/>
      <c r="R62" s="57"/>
      <c r="S62" s="58"/>
      <c r="T62" s="58"/>
      <c r="U62" s="58"/>
      <c r="V62" s="58"/>
      <c r="W62" s="58"/>
    </row>
    <row r="63" spans="1:23" ht="15" customHeight="1" x14ac:dyDescent="0.2">
      <c r="A63" s="115"/>
      <c r="B63" s="256"/>
      <c r="C63" s="256"/>
      <c r="D63" s="256"/>
      <c r="E63" s="256"/>
      <c r="F63" s="256"/>
      <c r="G63" s="256"/>
      <c r="H63" s="115"/>
      <c r="I63" s="56"/>
      <c r="J63" s="57"/>
      <c r="K63" s="57"/>
      <c r="L63" s="57"/>
      <c r="M63" s="57"/>
      <c r="N63" s="57"/>
      <c r="O63" s="57"/>
      <c r="P63" s="57"/>
      <c r="Q63" s="57"/>
      <c r="R63" s="57"/>
      <c r="S63" s="58"/>
      <c r="T63" s="58"/>
      <c r="U63" s="58"/>
      <c r="V63" s="58"/>
      <c r="W63" s="58"/>
    </row>
    <row r="64" spans="1:23" ht="15" customHeight="1" x14ac:dyDescent="0.2">
      <c r="A64" s="115"/>
      <c r="B64" s="256"/>
      <c r="C64" s="256"/>
      <c r="D64" s="256"/>
      <c r="E64" s="256"/>
      <c r="F64" s="256"/>
      <c r="G64" s="256"/>
      <c r="H64" s="115"/>
      <c r="I64" s="56"/>
      <c r="J64" s="57"/>
      <c r="K64" s="57"/>
      <c r="L64" s="57"/>
      <c r="M64" s="57"/>
      <c r="N64" s="57"/>
      <c r="O64" s="57"/>
      <c r="P64" s="57"/>
      <c r="Q64" s="57"/>
      <c r="R64" s="57"/>
      <c r="S64" s="58"/>
      <c r="T64" s="58"/>
      <c r="U64" s="58"/>
      <c r="V64" s="58"/>
      <c r="W64" s="58"/>
    </row>
    <row r="65" spans="1:23" ht="15" customHeight="1" x14ac:dyDescent="0.2">
      <c r="A65" s="115"/>
      <c r="B65" s="256"/>
      <c r="C65" s="256"/>
      <c r="D65" s="256"/>
      <c r="E65" s="256"/>
      <c r="F65" s="256"/>
      <c r="G65" s="256"/>
      <c r="H65" s="115"/>
      <c r="I65" s="56"/>
      <c r="J65" s="57"/>
      <c r="K65" s="57"/>
      <c r="L65" s="57"/>
      <c r="M65" s="57"/>
      <c r="N65" s="57"/>
      <c r="O65" s="57"/>
      <c r="P65" s="57"/>
      <c r="Q65" s="57"/>
      <c r="R65" s="57"/>
      <c r="S65" s="58"/>
      <c r="T65" s="58"/>
      <c r="U65" s="58"/>
      <c r="V65" s="58"/>
      <c r="W65" s="58"/>
    </row>
    <row r="66" spans="1:23" ht="15" customHeight="1" x14ac:dyDescent="0.2">
      <c r="A66" s="115"/>
      <c r="B66" s="256"/>
      <c r="C66" s="256"/>
      <c r="D66" s="256"/>
      <c r="E66" s="256"/>
      <c r="F66" s="256"/>
      <c r="G66" s="256"/>
      <c r="H66" s="115"/>
      <c r="I66" s="56"/>
      <c r="J66" s="57"/>
      <c r="K66" s="57"/>
      <c r="L66" s="57"/>
      <c r="M66" s="57"/>
      <c r="N66" s="57"/>
      <c r="O66" s="57"/>
      <c r="P66" s="57"/>
      <c r="Q66" s="57"/>
      <c r="R66" s="57"/>
      <c r="S66" s="58"/>
      <c r="T66" s="58"/>
      <c r="U66" s="58"/>
      <c r="V66" s="58"/>
      <c r="W66" s="58"/>
    </row>
    <row r="67" spans="1:23" ht="15" customHeight="1" x14ac:dyDescent="0.2">
      <c r="A67" s="115"/>
      <c r="B67" s="256"/>
      <c r="C67" s="256"/>
      <c r="D67" s="256"/>
      <c r="E67" s="256"/>
      <c r="F67" s="256"/>
      <c r="G67" s="256"/>
      <c r="H67" s="115"/>
      <c r="I67" s="56"/>
      <c r="J67" s="57"/>
      <c r="K67" s="57"/>
      <c r="L67" s="57"/>
      <c r="M67" s="57"/>
      <c r="N67" s="57"/>
      <c r="O67" s="57"/>
      <c r="P67" s="57"/>
      <c r="Q67" s="57"/>
      <c r="R67" s="57"/>
      <c r="S67" s="58"/>
      <c r="T67" s="58"/>
      <c r="U67" s="58"/>
      <c r="V67" s="58"/>
      <c r="W67" s="58"/>
    </row>
    <row r="68" spans="1:23" ht="15" customHeight="1" x14ac:dyDescent="0.2">
      <c r="A68" s="115"/>
      <c r="B68" s="256"/>
      <c r="C68" s="256"/>
      <c r="D68" s="256"/>
      <c r="E68" s="256"/>
      <c r="F68" s="256"/>
      <c r="G68" s="256"/>
      <c r="H68" s="115"/>
      <c r="I68" s="56"/>
      <c r="J68" s="57"/>
      <c r="K68" s="57"/>
      <c r="L68" s="57"/>
      <c r="M68" s="57"/>
      <c r="N68" s="57"/>
      <c r="O68" s="57"/>
      <c r="P68" s="57"/>
      <c r="Q68" s="57"/>
      <c r="R68" s="57"/>
      <c r="S68" s="58"/>
      <c r="T68" s="58"/>
      <c r="U68" s="58"/>
      <c r="V68" s="58"/>
      <c r="W68" s="58"/>
    </row>
    <row r="69" spans="1:23" ht="15" customHeight="1" x14ac:dyDescent="0.2">
      <c r="A69" s="115"/>
      <c r="B69" s="256"/>
      <c r="C69" s="256"/>
      <c r="D69" s="256"/>
      <c r="E69" s="256"/>
      <c r="F69" s="256"/>
      <c r="G69" s="256"/>
      <c r="H69" s="115"/>
      <c r="I69" s="56"/>
      <c r="J69" s="57"/>
      <c r="K69" s="57"/>
      <c r="L69" s="57"/>
      <c r="M69" s="57"/>
      <c r="N69" s="57"/>
      <c r="O69" s="57"/>
      <c r="P69" s="57"/>
      <c r="Q69" s="57"/>
      <c r="R69" s="57"/>
      <c r="S69" s="58"/>
      <c r="T69" s="58"/>
      <c r="U69" s="58"/>
      <c r="V69" s="58"/>
      <c r="W69" s="58"/>
    </row>
    <row r="70" spans="1:23" ht="15" customHeight="1" x14ac:dyDescent="0.2">
      <c r="A70" s="115"/>
      <c r="B70" s="256"/>
      <c r="C70" s="256"/>
      <c r="D70" s="256"/>
      <c r="E70" s="256"/>
      <c r="F70" s="256"/>
      <c r="G70" s="256"/>
      <c r="H70" s="115"/>
      <c r="I70" s="56"/>
      <c r="J70" s="57"/>
      <c r="K70" s="57"/>
      <c r="L70" s="57"/>
      <c r="M70" s="57"/>
      <c r="N70" s="57"/>
      <c r="O70" s="57"/>
      <c r="P70" s="57"/>
      <c r="Q70" s="57"/>
      <c r="R70" s="57"/>
      <c r="S70" s="58"/>
      <c r="T70" s="58"/>
      <c r="U70" s="58"/>
      <c r="V70" s="58"/>
      <c r="W70" s="58"/>
    </row>
    <row r="71" spans="1:23" ht="15" customHeight="1" x14ac:dyDescent="0.2">
      <c r="A71" s="115"/>
      <c r="B71" s="256"/>
      <c r="C71" s="256"/>
      <c r="D71" s="256"/>
      <c r="E71" s="256"/>
      <c r="F71" s="256"/>
      <c r="G71" s="256"/>
      <c r="H71" s="115"/>
      <c r="I71" s="56"/>
      <c r="J71" s="57"/>
      <c r="K71" s="57"/>
      <c r="L71" s="57"/>
      <c r="M71" s="57"/>
      <c r="N71" s="57"/>
      <c r="O71" s="57"/>
      <c r="P71" s="57"/>
      <c r="Q71" s="57"/>
      <c r="R71" s="57"/>
      <c r="S71" s="58"/>
      <c r="T71" s="58"/>
      <c r="U71" s="58"/>
      <c r="V71" s="58"/>
      <c r="W71" s="58"/>
    </row>
    <row r="72" spans="1:23" ht="15" customHeight="1" x14ac:dyDescent="0.2">
      <c r="A72" s="115"/>
      <c r="B72" s="256"/>
      <c r="C72" s="256"/>
      <c r="D72" s="256"/>
      <c r="E72" s="256"/>
      <c r="F72" s="256"/>
      <c r="G72" s="256"/>
      <c r="H72" s="115"/>
      <c r="I72" s="56"/>
      <c r="J72" s="57"/>
      <c r="K72" s="57"/>
      <c r="L72" s="57"/>
      <c r="M72" s="57"/>
      <c r="N72" s="57"/>
      <c r="O72" s="57"/>
      <c r="P72" s="57"/>
      <c r="Q72" s="57"/>
      <c r="R72" s="57"/>
      <c r="S72" s="58"/>
      <c r="T72" s="58"/>
      <c r="U72" s="58"/>
      <c r="V72" s="58"/>
      <c r="W72" s="58"/>
    </row>
    <row r="73" spans="1:23" ht="15" customHeight="1" x14ac:dyDescent="0.2">
      <c r="A73" s="115"/>
      <c r="B73" s="256"/>
      <c r="C73" s="256"/>
      <c r="D73" s="256"/>
      <c r="E73" s="256"/>
      <c r="F73" s="256"/>
      <c r="G73" s="256"/>
      <c r="H73" s="115"/>
      <c r="I73" s="56"/>
      <c r="J73" s="57"/>
      <c r="K73" s="57"/>
      <c r="L73" s="57"/>
      <c r="M73" s="57"/>
      <c r="N73" s="57"/>
      <c r="O73" s="57"/>
      <c r="P73" s="57"/>
      <c r="Q73" s="57"/>
      <c r="R73" s="57"/>
      <c r="S73" s="58"/>
      <c r="T73" s="58"/>
      <c r="U73" s="58"/>
      <c r="V73" s="58"/>
      <c r="W73" s="58"/>
    </row>
    <row r="74" spans="1:23" ht="15" customHeight="1" x14ac:dyDescent="0.2">
      <c r="A74" s="115"/>
      <c r="B74" s="256"/>
      <c r="C74" s="256"/>
      <c r="D74" s="256"/>
      <c r="E74" s="256"/>
      <c r="F74" s="256"/>
      <c r="G74" s="256"/>
      <c r="H74" s="115"/>
      <c r="I74" s="56"/>
      <c r="J74" s="57"/>
      <c r="K74" s="57"/>
      <c r="L74" s="57"/>
      <c r="M74" s="57"/>
      <c r="N74" s="57"/>
      <c r="O74" s="57"/>
      <c r="P74" s="57"/>
      <c r="Q74" s="57"/>
      <c r="R74" s="57"/>
      <c r="S74" s="58"/>
      <c r="T74" s="58"/>
      <c r="U74" s="58"/>
      <c r="V74" s="58"/>
      <c r="W74" s="58"/>
    </row>
    <row r="75" spans="1:23" ht="15" customHeight="1" x14ac:dyDescent="0.2">
      <c r="A75" s="115"/>
      <c r="B75" s="256"/>
      <c r="C75" s="256"/>
      <c r="D75" s="256"/>
      <c r="E75" s="256"/>
      <c r="F75" s="256"/>
      <c r="G75" s="256"/>
      <c r="H75" s="115"/>
      <c r="I75" s="56"/>
      <c r="J75" s="57"/>
      <c r="K75" s="57"/>
      <c r="L75" s="57"/>
      <c r="M75" s="57"/>
      <c r="N75" s="57"/>
      <c r="O75" s="57"/>
      <c r="P75" s="57"/>
      <c r="Q75" s="57"/>
      <c r="R75" s="57"/>
      <c r="S75" s="58"/>
      <c r="T75" s="58"/>
      <c r="U75" s="58"/>
      <c r="V75" s="58"/>
      <c r="W75" s="58"/>
    </row>
    <row r="76" spans="1:23" ht="15" customHeight="1" x14ac:dyDescent="0.2">
      <c r="A76" s="115"/>
      <c r="B76" s="256"/>
      <c r="C76" s="256"/>
      <c r="D76" s="256"/>
      <c r="E76" s="256"/>
      <c r="F76" s="256"/>
      <c r="G76" s="256"/>
      <c r="H76" s="115"/>
      <c r="I76" s="56"/>
      <c r="J76" s="57"/>
      <c r="K76" s="57"/>
      <c r="L76" s="57"/>
      <c r="M76" s="57"/>
      <c r="N76" s="57"/>
      <c r="O76" s="57"/>
      <c r="P76" s="57"/>
      <c r="Q76" s="57"/>
      <c r="R76" s="57"/>
      <c r="S76" s="58"/>
      <c r="T76" s="58"/>
      <c r="U76" s="58"/>
      <c r="V76" s="58"/>
      <c r="W76" s="58"/>
    </row>
    <row r="77" spans="1:23" ht="15" customHeight="1" x14ac:dyDescent="0.2">
      <c r="A77" s="115"/>
      <c r="B77" s="256"/>
      <c r="C77" s="256"/>
      <c r="D77" s="256"/>
      <c r="E77" s="256"/>
      <c r="F77" s="256"/>
      <c r="G77" s="256"/>
      <c r="H77" s="115"/>
      <c r="I77" s="56"/>
      <c r="J77" s="57"/>
      <c r="K77" s="57"/>
      <c r="L77" s="57"/>
      <c r="M77" s="57"/>
      <c r="N77" s="57"/>
      <c r="O77" s="57"/>
      <c r="P77" s="57"/>
      <c r="Q77" s="57"/>
      <c r="R77" s="57"/>
      <c r="S77" s="58"/>
      <c r="T77" s="58"/>
      <c r="U77" s="58"/>
      <c r="V77" s="58"/>
      <c r="W77" s="58"/>
    </row>
    <row r="78" spans="1:23" ht="15" customHeight="1" x14ac:dyDescent="0.2">
      <c r="A78" s="115"/>
      <c r="B78" s="256"/>
      <c r="C78" s="256"/>
      <c r="D78" s="256"/>
      <c r="E78" s="256"/>
      <c r="F78" s="256"/>
      <c r="G78" s="256"/>
      <c r="H78" s="115"/>
      <c r="I78" s="56"/>
      <c r="J78" s="57"/>
      <c r="K78" s="57"/>
      <c r="L78" s="57"/>
      <c r="M78" s="57"/>
      <c r="N78" s="57"/>
      <c r="O78" s="57"/>
      <c r="P78" s="57"/>
      <c r="Q78" s="57"/>
      <c r="R78" s="57"/>
      <c r="S78" s="58"/>
      <c r="T78" s="58"/>
      <c r="U78" s="58"/>
      <c r="V78" s="58"/>
      <c r="W78" s="58"/>
    </row>
    <row r="79" spans="1:23" ht="15" customHeight="1" x14ac:dyDescent="0.2">
      <c r="A79" s="115"/>
      <c r="B79" s="256"/>
      <c r="C79" s="256"/>
      <c r="D79" s="256"/>
      <c r="E79" s="256"/>
      <c r="F79" s="256"/>
      <c r="G79" s="256"/>
      <c r="H79" s="115"/>
      <c r="I79" s="56"/>
      <c r="J79" s="57"/>
      <c r="K79" s="57"/>
      <c r="L79" s="57"/>
      <c r="M79" s="57"/>
      <c r="N79" s="57"/>
      <c r="O79" s="57"/>
      <c r="P79" s="57"/>
      <c r="Q79" s="57"/>
      <c r="R79" s="57"/>
      <c r="S79" s="58"/>
      <c r="T79" s="58"/>
      <c r="U79" s="58"/>
      <c r="V79" s="58"/>
      <c r="W79" s="58"/>
    </row>
    <row r="80" spans="1:23" ht="15" customHeight="1" x14ac:dyDescent="0.2">
      <c r="A80" s="115"/>
      <c r="B80" s="256"/>
      <c r="C80" s="256"/>
      <c r="D80" s="256"/>
      <c r="E80" s="256"/>
      <c r="F80" s="256"/>
      <c r="G80" s="256"/>
      <c r="H80" s="115"/>
      <c r="I80" s="56"/>
      <c r="J80" s="57"/>
      <c r="K80" s="57"/>
      <c r="L80" s="57"/>
      <c r="M80" s="57"/>
      <c r="N80" s="57"/>
      <c r="O80" s="57"/>
      <c r="P80" s="57"/>
      <c r="Q80" s="57"/>
      <c r="R80" s="57"/>
      <c r="S80" s="58"/>
      <c r="T80" s="58"/>
      <c r="U80" s="58"/>
      <c r="V80" s="58"/>
      <c r="W80" s="58"/>
    </row>
    <row r="81" spans="1:23" ht="15" customHeight="1" x14ac:dyDescent="0.2">
      <c r="A81" s="115"/>
      <c r="B81" s="256"/>
      <c r="C81" s="256"/>
      <c r="D81" s="256"/>
      <c r="E81" s="256"/>
      <c r="F81" s="256"/>
      <c r="G81" s="256"/>
      <c r="H81" s="115"/>
      <c r="I81" s="56"/>
      <c r="J81" s="57"/>
      <c r="K81" s="57"/>
      <c r="L81" s="57"/>
      <c r="M81" s="57"/>
      <c r="N81" s="57"/>
      <c r="O81" s="57"/>
      <c r="P81" s="57"/>
      <c r="Q81" s="57"/>
      <c r="R81" s="57"/>
      <c r="S81" s="58"/>
      <c r="T81" s="58"/>
      <c r="U81" s="58"/>
      <c r="V81" s="58"/>
      <c r="W81" s="58"/>
    </row>
    <row r="82" spans="1:23" ht="15" customHeight="1" x14ac:dyDescent="0.2">
      <c r="A82" s="115"/>
      <c r="B82" s="256"/>
      <c r="C82" s="256"/>
      <c r="D82" s="256"/>
      <c r="E82" s="256"/>
      <c r="F82" s="256"/>
      <c r="G82" s="256"/>
      <c r="H82" s="115"/>
      <c r="I82" s="56"/>
      <c r="J82" s="57"/>
      <c r="K82" s="57"/>
      <c r="L82" s="57"/>
      <c r="M82" s="57"/>
      <c r="N82" s="57"/>
      <c r="O82" s="57"/>
      <c r="P82" s="57"/>
      <c r="Q82" s="57"/>
      <c r="R82" s="57"/>
      <c r="S82" s="58"/>
      <c r="T82" s="58"/>
      <c r="U82" s="58"/>
      <c r="V82" s="58"/>
      <c r="W82" s="58"/>
    </row>
    <row r="83" spans="1:23" ht="15" customHeight="1" x14ac:dyDescent="0.2">
      <c r="A83" s="115"/>
      <c r="B83" s="256"/>
      <c r="C83" s="256"/>
      <c r="D83" s="256"/>
      <c r="E83" s="256"/>
      <c r="F83" s="256"/>
      <c r="G83" s="256"/>
      <c r="H83" s="115"/>
      <c r="I83" s="56"/>
      <c r="J83" s="57"/>
      <c r="K83" s="57"/>
      <c r="L83" s="57"/>
      <c r="M83" s="57"/>
      <c r="N83" s="57"/>
      <c r="O83" s="57"/>
      <c r="P83" s="57"/>
      <c r="Q83" s="57"/>
      <c r="R83" s="57"/>
      <c r="S83" s="58"/>
      <c r="T83" s="58"/>
      <c r="U83" s="58"/>
      <c r="V83" s="58"/>
      <c r="W83" s="58"/>
    </row>
    <row r="84" spans="1:23" ht="15" customHeight="1" x14ac:dyDescent="0.2">
      <c r="A84" s="115"/>
      <c r="B84" s="256"/>
      <c r="C84" s="256"/>
      <c r="D84" s="256"/>
      <c r="E84" s="256"/>
      <c r="F84" s="256"/>
      <c r="G84" s="256"/>
      <c r="H84" s="115"/>
      <c r="I84" s="56"/>
      <c r="J84" s="57"/>
      <c r="K84" s="57"/>
      <c r="L84" s="57"/>
      <c r="M84" s="57"/>
      <c r="N84" s="57"/>
      <c r="O84" s="57"/>
      <c r="P84" s="57"/>
      <c r="Q84" s="57"/>
      <c r="R84" s="57"/>
      <c r="S84" s="58"/>
      <c r="T84" s="58"/>
      <c r="U84" s="58"/>
      <c r="V84" s="58"/>
      <c r="W84" s="58"/>
    </row>
    <row r="85" spans="1:23" ht="15" customHeight="1" x14ac:dyDescent="0.2">
      <c r="A85" s="115"/>
      <c r="B85" s="256"/>
      <c r="C85" s="256"/>
      <c r="D85" s="256"/>
      <c r="E85" s="256"/>
      <c r="F85" s="256"/>
      <c r="G85" s="256"/>
      <c r="H85" s="115"/>
      <c r="I85" s="56"/>
      <c r="J85" s="57"/>
      <c r="K85" s="57"/>
      <c r="L85" s="57"/>
      <c r="M85" s="57"/>
      <c r="N85" s="57"/>
      <c r="O85" s="57"/>
      <c r="P85" s="57"/>
      <c r="Q85" s="57"/>
      <c r="R85" s="57"/>
      <c r="S85" s="58"/>
      <c r="T85" s="58"/>
      <c r="U85" s="58"/>
      <c r="V85" s="58"/>
      <c r="W85" s="58"/>
    </row>
    <row r="86" spans="1:23" ht="15" customHeight="1" x14ac:dyDescent="0.2">
      <c r="A86" s="115"/>
      <c r="B86" s="256"/>
      <c r="C86" s="256"/>
      <c r="D86" s="256"/>
      <c r="E86" s="256"/>
      <c r="F86" s="256"/>
      <c r="G86" s="256"/>
      <c r="H86" s="115"/>
      <c r="I86" s="56"/>
      <c r="J86" s="57"/>
      <c r="K86" s="57"/>
      <c r="L86" s="57"/>
      <c r="M86" s="57"/>
      <c r="N86" s="57"/>
      <c r="O86" s="57"/>
      <c r="P86" s="57"/>
      <c r="Q86" s="57"/>
      <c r="R86" s="57"/>
      <c r="S86" s="58"/>
      <c r="T86" s="58"/>
      <c r="U86" s="58"/>
      <c r="V86" s="58"/>
      <c r="W86" s="58"/>
    </row>
    <row r="87" spans="1:23" ht="15" customHeight="1" x14ac:dyDescent="0.2">
      <c r="A87" s="115"/>
      <c r="B87" s="256"/>
      <c r="C87" s="256"/>
      <c r="D87" s="256"/>
      <c r="E87" s="256"/>
      <c r="F87" s="256"/>
      <c r="G87" s="256"/>
      <c r="H87" s="115"/>
      <c r="I87" s="56"/>
      <c r="J87" s="57"/>
      <c r="K87" s="57"/>
      <c r="L87" s="57"/>
      <c r="M87" s="57"/>
      <c r="N87" s="57"/>
      <c r="O87" s="57"/>
      <c r="P87" s="57"/>
      <c r="Q87" s="57"/>
      <c r="R87" s="57"/>
      <c r="S87" s="58"/>
      <c r="T87" s="58"/>
      <c r="U87" s="58"/>
      <c r="V87" s="58"/>
      <c r="W87" s="58"/>
    </row>
    <row r="88" spans="1:23" ht="15" customHeight="1" x14ac:dyDescent="0.2">
      <c r="A88" s="115"/>
      <c r="B88" s="256"/>
      <c r="C88" s="256"/>
      <c r="D88" s="256"/>
      <c r="E88" s="256"/>
      <c r="F88" s="256"/>
      <c r="G88" s="256"/>
      <c r="H88" s="115"/>
      <c r="I88" s="56"/>
      <c r="J88" s="57"/>
      <c r="K88" s="57"/>
      <c r="L88" s="57"/>
      <c r="M88" s="57"/>
      <c r="N88" s="57"/>
      <c r="O88" s="57"/>
      <c r="P88" s="57"/>
      <c r="Q88" s="57"/>
      <c r="R88" s="57"/>
      <c r="S88" s="58"/>
      <c r="T88" s="58"/>
      <c r="U88" s="58"/>
      <c r="V88" s="58"/>
      <c r="W88" s="58"/>
    </row>
    <row r="89" spans="1:23" ht="15" customHeight="1" x14ac:dyDescent="0.2">
      <c r="A89" s="115"/>
      <c r="B89" s="256"/>
      <c r="C89" s="256"/>
      <c r="D89" s="256"/>
      <c r="E89" s="256"/>
      <c r="F89" s="256"/>
      <c r="G89" s="256"/>
      <c r="H89" s="115"/>
      <c r="I89" s="56"/>
      <c r="J89" s="57"/>
      <c r="K89" s="57"/>
      <c r="L89" s="57"/>
      <c r="M89" s="57"/>
      <c r="N89" s="57"/>
      <c r="O89" s="57"/>
      <c r="P89" s="57"/>
      <c r="Q89" s="57"/>
      <c r="R89" s="57"/>
      <c r="S89" s="58"/>
      <c r="T89" s="58"/>
      <c r="U89" s="58"/>
      <c r="V89" s="58"/>
      <c r="W89" s="58"/>
    </row>
    <row r="90" spans="1:23" ht="15" customHeight="1" x14ac:dyDescent="0.2">
      <c r="A90" s="115"/>
      <c r="B90" s="256"/>
      <c r="C90" s="256"/>
      <c r="D90" s="256"/>
      <c r="E90" s="256"/>
      <c r="F90" s="256"/>
      <c r="G90" s="256"/>
      <c r="H90" s="115"/>
      <c r="I90" s="56"/>
      <c r="J90" s="57"/>
      <c r="K90" s="57"/>
      <c r="L90" s="57"/>
      <c r="M90" s="57"/>
      <c r="N90" s="57"/>
      <c r="O90" s="57"/>
      <c r="P90" s="57"/>
      <c r="Q90" s="57"/>
      <c r="R90" s="57"/>
      <c r="S90" s="58"/>
      <c r="T90" s="58"/>
      <c r="U90" s="58"/>
      <c r="V90" s="58"/>
      <c r="W90" s="58"/>
    </row>
    <row r="91" spans="1:23" ht="15" customHeight="1" x14ac:dyDescent="0.2">
      <c r="A91" s="115"/>
      <c r="B91" s="256"/>
      <c r="C91" s="256"/>
      <c r="D91" s="256"/>
      <c r="E91" s="256"/>
      <c r="F91" s="256"/>
      <c r="G91" s="256"/>
      <c r="H91" s="115"/>
      <c r="I91" s="56"/>
      <c r="J91" s="57"/>
      <c r="K91" s="57"/>
      <c r="L91" s="57"/>
      <c r="M91" s="57"/>
      <c r="N91" s="57"/>
      <c r="O91" s="57"/>
      <c r="P91" s="57"/>
      <c r="Q91" s="57"/>
      <c r="R91" s="57"/>
      <c r="S91" s="58"/>
      <c r="T91" s="58"/>
      <c r="U91" s="58"/>
      <c r="V91" s="58"/>
      <c r="W91" s="58"/>
    </row>
    <row r="92" spans="1:23" ht="15" customHeight="1" x14ac:dyDescent="0.2">
      <c r="A92" s="115"/>
      <c r="B92" s="256"/>
      <c r="C92" s="256"/>
      <c r="D92" s="256"/>
      <c r="E92" s="256"/>
      <c r="F92" s="256"/>
      <c r="G92" s="256"/>
      <c r="H92" s="115"/>
      <c r="I92" s="56"/>
      <c r="J92" s="57"/>
      <c r="K92" s="57"/>
      <c r="L92" s="57"/>
      <c r="M92" s="57"/>
      <c r="N92" s="57"/>
      <c r="O92" s="57"/>
      <c r="P92" s="57"/>
      <c r="Q92" s="57"/>
      <c r="R92" s="57"/>
      <c r="S92" s="58"/>
      <c r="T92" s="58"/>
      <c r="U92" s="58"/>
      <c r="V92" s="58"/>
      <c r="W92" s="58"/>
    </row>
    <row r="93" spans="1:23" ht="15" customHeight="1" x14ac:dyDescent="0.2">
      <c r="A93" s="115"/>
      <c r="B93" s="256"/>
      <c r="C93" s="256"/>
      <c r="D93" s="256"/>
      <c r="E93" s="256"/>
      <c r="F93" s="256"/>
      <c r="G93" s="256"/>
      <c r="H93" s="115"/>
      <c r="I93" s="56"/>
      <c r="J93" s="57"/>
      <c r="K93" s="57"/>
      <c r="L93" s="57"/>
      <c r="M93" s="57"/>
      <c r="N93" s="57"/>
      <c r="O93" s="57"/>
      <c r="P93" s="57"/>
      <c r="Q93" s="57"/>
      <c r="R93" s="57"/>
      <c r="S93" s="58"/>
      <c r="T93" s="58"/>
      <c r="U93" s="58"/>
      <c r="V93" s="58"/>
      <c r="W93" s="58"/>
    </row>
    <row r="94" spans="1:23" ht="15" customHeight="1" x14ac:dyDescent="0.2">
      <c r="A94" s="116"/>
      <c r="B94" s="256"/>
      <c r="C94" s="256"/>
      <c r="D94" s="256"/>
      <c r="E94" s="256"/>
      <c r="F94" s="256"/>
      <c r="G94" s="256"/>
      <c r="H94" s="116"/>
      <c r="I94" s="56"/>
      <c r="J94" s="57"/>
      <c r="K94" s="57"/>
      <c r="L94" s="57"/>
      <c r="M94" s="57"/>
      <c r="N94" s="57"/>
      <c r="O94" s="57"/>
      <c r="P94" s="57"/>
      <c r="Q94" s="57"/>
      <c r="R94" s="57"/>
      <c r="S94" s="58"/>
      <c r="T94" s="58"/>
      <c r="U94" s="58"/>
      <c r="V94" s="58"/>
      <c r="W94" s="58"/>
    </row>
    <row r="95" spans="1:23" ht="15" customHeight="1" x14ac:dyDescent="0.2">
      <c r="A95" s="54"/>
      <c r="B95" s="256"/>
      <c r="C95" s="256"/>
      <c r="D95" s="256"/>
      <c r="E95" s="256"/>
      <c r="F95" s="256"/>
      <c r="G95" s="256"/>
      <c r="H95" s="117"/>
      <c r="I95" s="56"/>
      <c r="J95" s="57"/>
      <c r="K95" s="57"/>
      <c r="L95" s="57"/>
      <c r="M95" s="57"/>
      <c r="N95" s="57"/>
      <c r="O95" s="57"/>
      <c r="P95" s="57"/>
      <c r="Q95" s="57"/>
      <c r="R95" s="57"/>
      <c r="S95" s="58"/>
      <c r="T95" s="58"/>
      <c r="U95" s="58"/>
      <c r="V95" s="58"/>
      <c r="W95" s="58"/>
    </row>
    <row r="96" spans="1:23" ht="15" customHeight="1" x14ac:dyDescent="0.2">
      <c r="A96" s="54"/>
      <c r="B96" s="118"/>
      <c r="C96" s="119"/>
      <c r="D96" s="118"/>
      <c r="E96" s="54"/>
      <c r="F96" s="54"/>
      <c r="G96" s="54"/>
      <c r="H96" s="54"/>
      <c r="I96" s="56"/>
      <c r="J96" s="57"/>
      <c r="K96" s="57"/>
      <c r="L96" s="57"/>
      <c r="M96" s="57"/>
      <c r="N96" s="57"/>
      <c r="O96" s="57"/>
      <c r="P96" s="58"/>
      <c r="Q96" s="57"/>
      <c r="R96" s="57"/>
      <c r="S96" s="58"/>
      <c r="T96" s="58"/>
      <c r="U96" s="58"/>
      <c r="V96" s="58"/>
      <c r="W96" s="58"/>
    </row>
    <row r="97" spans="1:23" ht="15" customHeight="1" x14ac:dyDescent="0.2">
      <c r="A97" s="120" t="str">
        <f>A43&amp;""&amp;" "&amp;O39&amp;""&amp;" de: "&amp;""</f>
        <v xml:space="preserve">Le jury, après en avoir délibéré, propose à M. le Directeur de l’Education d'Oran,  de: </v>
      </c>
      <c r="B97" s="118"/>
      <c r="C97" s="121"/>
      <c r="D97" s="118"/>
      <c r="E97" s="54"/>
      <c r="F97" s="54"/>
      <c r="G97" s="54"/>
      <c r="H97" s="54"/>
      <c r="I97" s="56"/>
      <c r="J97" s="122"/>
      <c r="K97" s="57"/>
      <c r="L97" s="57"/>
      <c r="M97" s="57"/>
      <c r="N97" s="57"/>
      <c r="O97" s="57"/>
      <c r="P97" s="58"/>
      <c r="Q97" s="57"/>
      <c r="R97" s="57"/>
      <c r="S97" s="58"/>
      <c r="T97" s="58"/>
      <c r="U97" s="58"/>
      <c r="V97" s="58"/>
      <c r="W97" s="58"/>
    </row>
    <row r="98" spans="1:23" ht="15" customHeight="1" thickBot="1" x14ac:dyDescent="0.25">
      <c r="A98" s="54"/>
      <c r="B98" s="123"/>
      <c r="C98" s="123"/>
      <c r="D98" s="123"/>
      <c r="E98" s="54"/>
      <c r="F98" s="54"/>
      <c r="G98" s="54"/>
      <c r="H98" s="54"/>
      <c r="I98" s="56"/>
      <c r="J98" s="58"/>
      <c r="K98" s="57"/>
      <c r="L98" s="57"/>
      <c r="M98" s="57"/>
      <c r="N98" s="57"/>
      <c r="O98" s="57"/>
      <c r="P98" s="57"/>
      <c r="Q98" s="57"/>
      <c r="R98" s="57"/>
      <c r="S98" s="58"/>
      <c r="T98" s="58"/>
      <c r="U98" s="58"/>
      <c r="V98" s="58"/>
      <c r="W98" s="58"/>
    </row>
    <row r="99" spans="1:23" ht="15" customHeight="1" thickBot="1" x14ac:dyDescent="0.25">
      <c r="A99" s="124" t="str">
        <f>IF(P15="","",P15)</f>
        <v/>
      </c>
      <c r="B99" s="118"/>
      <c r="C99" s="125"/>
      <c r="D99" s="118"/>
      <c r="E99" s="124" t="str">
        <f>"Né(e) le  "&amp;(IF(P16=0,"",CONCATENATE(TEXT(P16,"jj/mm/aaaa")&amp;"")))</f>
        <v xml:space="preserve">Né(e) le  </v>
      </c>
      <c r="F99" s="126"/>
      <c r="G99" s="127" t="s">
        <v>51</v>
      </c>
      <c r="H99" s="54"/>
      <c r="I99" s="56"/>
      <c r="J99" s="128"/>
      <c r="K99" s="57"/>
      <c r="L99" s="57"/>
      <c r="M99" s="57" t="s">
        <v>16</v>
      </c>
      <c r="N99" s="57"/>
      <c r="O99" s="57"/>
      <c r="P99" s="57"/>
      <c r="Q99" s="57"/>
      <c r="R99" s="57"/>
      <c r="S99" s="58"/>
      <c r="T99" s="58"/>
      <c r="U99" s="58"/>
      <c r="V99" s="58"/>
      <c r="W99" s="58"/>
    </row>
    <row r="100" spans="1:23" ht="15" customHeight="1" x14ac:dyDescent="0.2">
      <c r="A100" s="54"/>
      <c r="B100" s="54"/>
      <c r="C100" s="54"/>
      <c r="D100" s="54"/>
      <c r="E100" s="54"/>
      <c r="F100" s="129"/>
      <c r="G100" s="54"/>
      <c r="H100" s="118"/>
      <c r="I100" s="56"/>
      <c r="J100" s="57"/>
      <c r="K100" s="57"/>
      <c r="L100" s="57"/>
      <c r="M100" s="57" t="s">
        <v>6</v>
      </c>
      <c r="N100" s="57"/>
      <c r="O100" s="57"/>
      <c r="P100" s="57" t="str">
        <f>"Direction de l’Education de la Wilaya de "&amp;P25&amp;"."&amp;""</f>
        <v>Direction de l’Education de la Wilaya de Oran.</v>
      </c>
      <c r="Q100" s="57"/>
      <c r="R100" s="142" t="s">
        <v>54</v>
      </c>
      <c r="S100" s="58"/>
      <c r="T100" s="58"/>
      <c r="U100" s="58"/>
      <c r="V100" s="58"/>
      <c r="W100" s="58"/>
    </row>
    <row r="101" spans="1:23" ht="15" customHeight="1" x14ac:dyDescent="0.2">
      <c r="A101" s="124"/>
      <c r="B101" s="117"/>
      <c r="C101" s="117"/>
      <c r="D101" s="117"/>
      <c r="E101" s="130"/>
      <c r="F101" s="120" t="str">
        <f ca="1">"À "&amp;P25&amp;""&amp;""&amp;" le: "&amp;(IF(P15="","",CONCATENATE(TEXT(TODAY(),"     jj/mm/aaaa")&amp;"")))</f>
        <v xml:space="preserve">À Oran le: </v>
      </c>
      <c r="G101" s="118"/>
      <c r="H101" s="118"/>
      <c r="I101" s="56"/>
      <c r="J101" s="57"/>
      <c r="K101" s="57"/>
      <c r="L101" s="57"/>
      <c r="M101" s="57"/>
      <c r="N101" s="57"/>
      <c r="O101" s="57"/>
      <c r="P101" s="57" t="str">
        <f>"Direction de l’Education de la Wilaya d'"&amp;P25&amp;"."&amp;""</f>
        <v>Direction de l’Education de la Wilaya d'Oran.</v>
      </c>
      <c r="Q101" s="57"/>
      <c r="R101" s="142" t="s">
        <v>55</v>
      </c>
      <c r="S101" s="58"/>
      <c r="T101" s="58"/>
      <c r="U101" s="58"/>
      <c r="V101" s="58"/>
      <c r="W101" s="58"/>
    </row>
    <row r="102" spans="1:23" ht="15" customHeight="1" x14ac:dyDescent="0.25">
      <c r="A102" s="54"/>
      <c r="B102" s="54"/>
      <c r="C102" s="69" t="s">
        <v>52</v>
      </c>
      <c r="D102" s="54"/>
      <c r="E102" s="118"/>
      <c r="F102" s="54"/>
      <c r="G102" s="118"/>
      <c r="H102" s="118"/>
      <c r="I102" s="56"/>
      <c r="J102" s="57"/>
      <c r="K102" s="57"/>
      <c r="L102" s="57"/>
      <c r="M102" s="57"/>
      <c r="N102" s="57"/>
      <c r="O102" s="57"/>
      <c r="P102" s="57"/>
      <c r="Q102" s="57"/>
      <c r="R102" s="142" t="s">
        <v>56</v>
      </c>
      <c r="S102" s="58"/>
      <c r="T102" s="58"/>
      <c r="U102" s="58"/>
      <c r="V102" s="58"/>
      <c r="W102" s="58"/>
    </row>
    <row r="103" spans="1:23" ht="15" customHeight="1" x14ac:dyDescent="0.2">
      <c r="A103" s="54"/>
      <c r="B103" s="54"/>
      <c r="C103" s="54"/>
      <c r="D103" s="54"/>
      <c r="E103" s="118"/>
      <c r="F103" s="118"/>
      <c r="G103" s="118"/>
      <c r="H103" s="118"/>
      <c r="I103" s="56"/>
      <c r="J103" s="57"/>
      <c r="K103" s="58"/>
      <c r="L103" s="57"/>
      <c r="M103" s="57"/>
      <c r="N103" s="57"/>
      <c r="O103" s="57"/>
      <c r="P103" s="57" t="str">
        <f>"Le jury, après en avoir délibéré, propose à M. le Directeur de l’Education de "&amp;P25&amp;","&amp;""</f>
        <v>Le jury, après en avoir délibéré, propose à M. le Directeur de l’Education de Oran,</v>
      </c>
      <c r="Q103" s="57"/>
      <c r="R103" s="142" t="s">
        <v>57</v>
      </c>
      <c r="S103" s="58"/>
      <c r="T103" s="58"/>
      <c r="U103" s="58"/>
      <c r="V103" s="58"/>
      <c r="W103" s="58"/>
    </row>
    <row r="104" spans="1:23" ht="15" customHeight="1" x14ac:dyDescent="0.2">
      <c r="A104" s="54"/>
      <c r="B104" s="54"/>
      <c r="C104" s="54"/>
      <c r="D104" s="54"/>
      <c r="E104" s="54"/>
      <c r="F104" s="54"/>
      <c r="G104" s="54"/>
      <c r="H104" s="54"/>
      <c r="I104" s="56"/>
      <c r="J104" s="57"/>
      <c r="K104" s="57"/>
      <c r="L104" s="57"/>
      <c r="M104" s="57"/>
      <c r="N104" s="57"/>
      <c r="O104" s="57"/>
      <c r="P104" s="57" t="str">
        <f>"Le jury, après en avoir délibéré, propose à M. le Directeur de l’Education d'"&amp;P25&amp;","&amp;""</f>
        <v>Le jury, après en avoir délibéré, propose à M. le Directeur de l’Education d'Oran,</v>
      </c>
      <c r="Q104" s="57"/>
      <c r="R104" s="142" t="s">
        <v>58</v>
      </c>
      <c r="S104" s="58"/>
      <c r="T104" s="58"/>
      <c r="U104" s="58"/>
      <c r="V104" s="58"/>
      <c r="W104" s="58"/>
    </row>
    <row r="105" spans="1:23" ht="15" customHeight="1" x14ac:dyDescent="0.2">
      <c r="I105" s="56"/>
      <c r="J105" s="140"/>
      <c r="K105" s="140"/>
      <c r="L105" s="140"/>
      <c r="M105" s="140"/>
      <c r="N105" s="57"/>
      <c r="O105" s="57"/>
      <c r="P105" s="57"/>
      <c r="Q105" s="57"/>
      <c r="R105" s="142" t="s">
        <v>59</v>
      </c>
      <c r="S105" s="58"/>
      <c r="T105" s="58"/>
      <c r="U105" s="58"/>
      <c r="V105" s="58"/>
      <c r="W105" s="58"/>
    </row>
    <row r="106" spans="1:23" ht="15" hidden="1" customHeight="1" x14ac:dyDescent="0.2">
      <c r="I106" s="56"/>
      <c r="J106" s="140"/>
      <c r="K106" s="140"/>
      <c r="L106" s="140"/>
      <c r="M106" s="140"/>
      <c r="N106" s="57"/>
      <c r="O106" s="57"/>
      <c r="P106" s="57"/>
      <c r="Q106" s="57"/>
      <c r="R106" s="142" t="s">
        <v>60</v>
      </c>
      <c r="S106" s="58"/>
      <c r="T106" s="58"/>
      <c r="U106" s="58"/>
      <c r="V106" s="58"/>
      <c r="W106" s="58"/>
    </row>
    <row r="107" spans="1:23" ht="12.75" x14ac:dyDescent="0.2">
      <c r="N107" s="58"/>
      <c r="O107" s="58"/>
      <c r="P107" s="58"/>
      <c r="Q107" s="58"/>
      <c r="R107" s="143" t="s">
        <v>61</v>
      </c>
      <c r="S107" s="58"/>
      <c r="T107" s="58"/>
      <c r="U107" s="58"/>
      <c r="V107" s="58"/>
      <c r="W107" s="58"/>
    </row>
    <row r="108" spans="1:23" ht="12.75" x14ac:dyDescent="0.2">
      <c r="N108" s="58"/>
      <c r="O108" s="58"/>
      <c r="P108" s="58"/>
      <c r="Q108" s="58"/>
      <c r="R108" s="143" t="s">
        <v>62</v>
      </c>
      <c r="S108" s="58"/>
      <c r="T108" s="58"/>
      <c r="U108" s="58"/>
      <c r="V108" s="58"/>
      <c r="W108" s="58"/>
    </row>
    <row r="109" spans="1:23" ht="12.75" x14ac:dyDescent="0.2">
      <c r="N109" s="58"/>
      <c r="O109" s="58"/>
      <c r="P109" s="58"/>
      <c r="Q109" s="58"/>
      <c r="R109" s="143" t="s">
        <v>63</v>
      </c>
      <c r="S109" s="58"/>
      <c r="T109" s="58"/>
      <c r="U109" s="58"/>
      <c r="V109" s="58"/>
      <c r="W109" s="58"/>
    </row>
    <row r="110" spans="1:23" ht="12.75" x14ac:dyDescent="0.2">
      <c r="N110" s="58"/>
      <c r="O110" s="58"/>
      <c r="P110" s="58"/>
      <c r="Q110" s="58"/>
      <c r="R110" s="143" t="s">
        <v>64</v>
      </c>
      <c r="S110" s="58"/>
      <c r="T110" s="58"/>
      <c r="U110" s="58"/>
      <c r="V110" s="58"/>
      <c r="W110" s="58"/>
    </row>
    <row r="111" spans="1:23" ht="12.75" x14ac:dyDescent="0.2">
      <c r="N111" s="58"/>
      <c r="O111" s="58"/>
      <c r="P111" s="58"/>
      <c r="Q111" s="58"/>
      <c r="R111" s="143" t="s">
        <v>65</v>
      </c>
      <c r="S111" s="58"/>
      <c r="T111" s="58"/>
      <c r="U111" s="58"/>
      <c r="V111" s="58"/>
      <c r="W111" s="58"/>
    </row>
    <row r="112" spans="1:23" ht="12.75" x14ac:dyDescent="0.2">
      <c r="N112" s="58"/>
      <c r="O112" s="58"/>
      <c r="P112" s="58"/>
      <c r="Q112" s="58"/>
      <c r="R112" s="58"/>
      <c r="S112" s="58"/>
      <c r="T112" s="58"/>
      <c r="U112" s="58"/>
      <c r="V112" s="58"/>
      <c r="W112" s="58"/>
    </row>
    <row r="113" spans="14:23" ht="12.75" x14ac:dyDescent="0.2">
      <c r="N113" s="58"/>
      <c r="O113" s="58"/>
      <c r="P113" s="58"/>
      <c r="Q113" s="58"/>
      <c r="R113" s="58"/>
      <c r="S113" s="58"/>
      <c r="T113" s="58"/>
      <c r="U113" s="58"/>
      <c r="V113" s="58"/>
      <c r="W113" s="58"/>
    </row>
    <row r="114" spans="14:23" ht="12.75" x14ac:dyDescent="0.2">
      <c r="N114" s="58"/>
      <c r="O114" s="58"/>
      <c r="P114" s="58"/>
      <c r="Q114" s="58"/>
      <c r="R114" s="58"/>
      <c r="S114" s="58"/>
      <c r="T114" s="58"/>
      <c r="U114" s="58"/>
      <c r="V114" s="58"/>
      <c r="W114" s="58"/>
    </row>
    <row r="115" spans="14:23" ht="18.75" x14ac:dyDescent="0.3"/>
  </sheetData>
  <sheetProtection password="C476" sheet="1" objects="1" scenarios="1"/>
  <mergeCells count="12">
    <mergeCell ref="B57:G95"/>
    <mergeCell ref="B1:G1"/>
    <mergeCell ref="C2:F2"/>
    <mergeCell ref="C8:F11"/>
    <mergeCell ref="D19:E19"/>
    <mergeCell ref="E22:H22"/>
    <mergeCell ref="E23:H23"/>
    <mergeCell ref="D25:E25"/>
    <mergeCell ref="A45:B45"/>
    <mergeCell ref="D45:E45"/>
    <mergeCell ref="G45:H45"/>
    <mergeCell ref="C53:F55"/>
  </mergeCells>
  <conditionalFormatting sqref="D45:E45 G45:H45">
    <cfRule type="expression" dxfId="24" priority="4">
      <formula>AND($A$44="LA CONFIRMATION")</formula>
    </cfRule>
  </conditionalFormatting>
  <conditionalFormatting sqref="A45:B45 G45:H45">
    <cfRule type="expression" dxfId="23" priority="3">
      <formula>AND($A$44="L'AJOURNEMENT")</formula>
    </cfRule>
  </conditionalFormatting>
  <conditionalFormatting sqref="D45:E45 A45:B45">
    <cfRule type="expression" dxfId="22" priority="2">
      <formula>AND($A$44="LE REFUS")</formula>
    </cfRule>
  </conditionalFormatting>
  <conditionalFormatting sqref="G41">
    <cfRule type="containsErrors" dxfId="21" priority="1">
      <formula>ISERROR(G41)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orientation="portrait" horizontalDpi="200" verticalDpi="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999"/>
  <sheetViews>
    <sheetView showGridLines="0" showRowColHeaders="0" zoomScale="80" zoomScaleNormal="80" workbookViewId="0">
      <pane ySplit="2" topLeftCell="A39" activePane="bottomLeft" state="frozen"/>
      <selection pane="bottomLeft" activeCell="E18" sqref="E18"/>
    </sheetView>
  </sheetViews>
  <sheetFormatPr baseColWidth="10" defaultColWidth="12.5703125" defaultRowHeight="15.75" x14ac:dyDescent="0.25"/>
  <cols>
    <col min="1" max="1" width="29.7109375" style="152" customWidth="1"/>
    <col min="2" max="2" width="14.140625" style="181" customWidth="1"/>
    <col min="3" max="3" width="17" style="152" customWidth="1"/>
    <col min="4" max="4" width="12.28515625" style="182" customWidth="1"/>
    <col min="5" max="5" width="8.28515625" style="183" customWidth="1"/>
    <col min="6" max="6" width="13.85546875" style="182" customWidth="1"/>
    <col min="7" max="7" width="13.28515625" style="184" customWidth="1"/>
    <col min="8" max="8" width="13.7109375" style="185" customWidth="1"/>
    <col min="9" max="9" width="9.7109375" style="186" customWidth="1"/>
    <col min="10" max="10" width="27.42578125" style="187" customWidth="1"/>
    <col min="11" max="11" width="17.42578125" style="187" customWidth="1"/>
    <col min="12" max="12" width="14" style="188" customWidth="1"/>
    <col min="13" max="13" width="27" style="152" customWidth="1"/>
    <col min="14" max="14" width="10.7109375" style="152" customWidth="1"/>
    <col min="15" max="18" width="12.7109375" style="152" customWidth="1"/>
    <col min="19" max="19" width="17" style="152" customWidth="1"/>
    <col min="20" max="21" width="12.5703125" style="152"/>
    <col min="22" max="22" width="36.42578125" style="152" customWidth="1"/>
    <col min="23" max="23" width="31.5703125" style="152" customWidth="1"/>
    <col min="24" max="16384" width="12.5703125" style="152"/>
  </cols>
  <sheetData>
    <row r="1" spans="1:27" ht="39.950000000000003" customHeight="1" x14ac:dyDescent="0.25">
      <c r="A1" s="146"/>
      <c r="B1" s="146"/>
      <c r="C1" s="146"/>
      <c r="D1" s="147"/>
      <c r="E1" s="148"/>
      <c r="F1" s="147"/>
      <c r="G1" s="147"/>
      <c r="H1" s="149"/>
      <c r="I1" s="150"/>
      <c r="J1" s="151"/>
      <c r="K1" s="151"/>
      <c r="L1" s="150"/>
      <c r="M1" s="146"/>
      <c r="N1" s="146"/>
    </row>
    <row r="2" spans="1:27" ht="24.95" customHeight="1" x14ac:dyDescent="0.25">
      <c r="A2" s="227" t="s">
        <v>136</v>
      </c>
      <c r="B2" s="227" t="s">
        <v>110</v>
      </c>
      <c r="C2" s="227" t="s">
        <v>109</v>
      </c>
      <c r="D2" s="228" t="s">
        <v>106</v>
      </c>
      <c r="E2" s="229" t="s">
        <v>66</v>
      </c>
      <c r="F2" s="227" t="s">
        <v>107</v>
      </c>
      <c r="G2" s="227" t="s">
        <v>67</v>
      </c>
      <c r="H2" s="230" t="s">
        <v>68</v>
      </c>
      <c r="I2" s="227" t="s">
        <v>108</v>
      </c>
      <c r="J2" s="231" t="s">
        <v>69</v>
      </c>
      <c r="K2" s="231" t="s">
        <v>70</v>
      </c>
      <c r="L2" s="227" t="s">
        <v>71</v>
      </c>
      <c r="M2" s="232" t="s">
        <v>105</v>
      </c>
      <c r="N2" s="233" t="s">
        <v>133</v>
      </c>
    </row>
    <row r="3" spans="1:27" ht="16.5" x14ac:dyDescent="0.25">
      <c r="A3" s="219" t="s">
        <v>155</v>
      </c>
      <c r="B3" s="220">
        <v>25226</v>
      </c>
      <c r="C3" s="219" t="s">
        <v>72</v>
      </c>
      <c r="D3" s="220"/>
      <c r="E3" s="221">
        <v>9</v>
      </c>
      <c r="F3" s="220">
        <v>42615</v>
      </c>
      <c r="G3" s="220">
        <v>41251</v>
      </c>
      <c r="H3" s="222">
        <v>16.5</v>
      </c>
      <c r="I3" s="223" t="s">
        <v>73</v>
      </c>
      <c r="J3" s="224" t="s">
        <v>74</v>
      </c>
      <c r="K3" s="224" t="s">
        <v>72</v>
      </c>
      <c r="L3" s="225">
        <v>771561273</v>
      </c>
      <c r="M3" s="226" t="str">
        <f t="shared" ref="M3:M34" si="0">HYPERLINK(O3 &amp;"\"&amp; P3,A3)</f>
        <v>Prof 1</v>
      </c>
      <c r="N3" s="153" t="b">
        <f t="shared" ref="N3:N34" ca="1" si="1">existefichier(Q3)</f>
        <v>0</v>
      </c>
      <c r="O3" s="154" t="s">
        <v>104</v>
      </c>
      <c r="P3" s="155" t="str">
        <f>A3 &amp; " ~ Rapport.PDF"</f>
        <v>Prof 1 ~ Rapport.PDF</v>
      </c>
      <c r="Q3" s="155" t="str">
        <f>O3&amp;"\"&amp;P3</f>
        <v>C:\Dossier_Inspect-V1\Rapports\Prof 1 ~ Rapport.PDF</v>
      </c>
      <c r="R3" s="156"/>
      <c r="V3" s="157"/>
      <c r="W3" s="158"/>
      <c r="X3" s="159"/>
      <c r="Z3" s="160"/>
      <c r="AA3" s="160"/>
    </row>
    <row r="4" spans="1:27" ht="16.5" x14ac:dyDescent="0.25">
      <c r="A4" s="219" t="s">
        <v>156</v>
      </c>
      <c r="B4" s="194">
        <v>25925</v>
      </c>
      <c r="C4" s="193" t="s">
        <v>72</v>
      </c>
      <c r="D4" s="194"/>
      <c r="E4" s="195">
        <v>9</v>
      </c>
      <c r="F4" s="194">
        <v>41549</v>
      </c>
      <c r="G4" s="194">
        <v>41252</v>
      </c>
      <c r="H4" s="199">
        <v>16</v>
      </c>
      <c r="I4" s="196" t="s">
        <v>73</v>
      </c>
      <c r="J4" s="197" t="s">
        <v>75</v>
      </c>
      <c r="K4" s="197" t="s">
        <v>72</v>
      </c>
      <c r="L4" s="198"/>
      <c r="M4" s="162" t="str">
        <f t="shared" si="0"/>
        <v>Prof 2</v>
      </c>
      <c r="N4" s="153" t="b">
        <f t="shared" ca="1" si="1"/>
        <v>0</v>
      </c>
      <c r="O4" s="154" t="s">
        <v>104</v>
      </c>
      <c r="P4" s="155" t="str">
        <f t="shared" ref="P4:P41" si="2">A4 &amp; " ~ Rapport.PDF"</f>
        <v>Prof 2 ~ Rapport.PDF</v>
      </c>
      <c r="Q4" s="155" t="str">
        <f t="shared" ref="Q4:Q41" si="3">O4&amp;"\"&amp;P4</f>
        <v>C:\Dossier_Inspect-V1\Rapports\Prof 2 ~ Rapport.PDF</v>
      </c>
      <c r="R4" s="156"/>
      <c r="V4" s="157"/>
      <c r="W4" s="158"/>
      <c r="X4" s="159"/>
      <c r="Z4" s="160"/>
      <c r="AA4" s="160"/>
    </row>
    <row r="5" spans="1:27" ht="16.5" x14ac:dyDescent="0.25">
      <c r="A5" s="219" t="s">
        <v>157</v>
      </c>
      <c r="B5" s="194">
        <v>32130</v>
      </c>
      <c r="C5" s="193"/>
      <c r="D5" s="194"/>
      <c r="E5" s="195">
        <v>3</v>
      </c>
      <c r="F5" s="194">
        <v>41758</v>
      </c>
      <c r="G5" s="194">
        <v>41252</v>
      </c>
      <c r="H5" s="199">
        <v>12</v>
      </c>
      <c r="I5" s="196" t="s">
        <v>80</v>
      </c>
      <c r="J5" s="197" t="s">
        <v>111</v>
      </c>
      <c r="K5" s="197" t="s">
        <v>72</v>
      </c>
      <c r="L5" s="198"/>
      <c r="M5" s="162" t="str">
        <f t="shared" si="0"/>
        <v>Prof 3</v>
      </c>
      <c r="N5" s="153" t="b">
        <f t="shared" ca="1" si="1"/>
        <v>0</v>
      </c>
      <c r="O5" s="154" t="s">
        <v>104</v>
      </c>
      <c r="P5" s="155" t="str">
        <f t="shared" si="2"/>
        <v>Prof 3 ~ Rapport.PDF</v>
      </c>
      <c r="Q5" s="155" t="str">
        <f t="shared" si="3"/>
        <v>C:\Dossier_Inspect-V1\Rapports\Prof 3 ~ Rapport.PDF</v>
      </c>
      <c r="R5" s="156"/>
      <c r="V5" s="157"/>
      <c r="W5" s="158"/>
      <c r="X5" s="159"/>
      <c r="Z5" s="160"/>
      <c r="AA5" s="160"/>
    </row>
    <row r="6" spans="1:27" ht="16.5" x14ac:dyDescent="0.25">
      <c r="A6" s="219" t="s">
        <v>158</v>
      </c>
      <c r="B6" s="194">
        <v>26226</v>
      </c>
      <c r="C6" s="193" t="s">
        <v>72</v>
      </c>
      <c r="D6" s="194">
        <v>34338</v>
      </c>
      <c r="E6" s="195">
        <v>9</v>
      </c>
      <c r="F6" s="194">
        <v>42553</v>
      </c>
      <c r="G6" s="194">
        <v>41290</v>
      </c>
      <c r="H6" s="199">
        <v>13.5</v>
      </c>
      <c r="I6" s="196" t="s">
        <v>80</v>
      </c>
      <c r="J6" s="197" t="s">
        <v>134</v>
      </c>
      <c r="K6" s="197" t="s">
        <v>78</v>
      </c>
      <c r="L6" s="198"/>
      <c r="M6" s="162" t="str">
        <f t="shared" si="0"/>
        <v>Prof 4</v>
      </c>
      <c r="N6" s="153" t="b">
        <f t="shared" ca="1" si="1"/>
        <v>0</v>
      </c>
      <c r="O6" s="154" t="s">
        <v>104</v>
      </c>
      <c r="P6" s="155" t="str">
        <f t="shared" si="2"/>
        <v>Prof 4 ~ Rapport.PDF</v>
      </c>
      <c r="Q6" s="155" t="str">
        <f t="shared" si="3"/>
        <v>C:\Dossier_Inspect-V1\Rapports\Prof 4 ~ Rapport.PDF</v>
      </c>
      <c r="R6" s="156"/>
      <c r="V6" s="157"/>
      <c r="W6" s="158"/>
      <c r="X6" s="159"/>
      <c r="Z6" s="160"/>
      <c r="AA6" s="160"/>
    </row>
    <row r="7" spans="1:27" ht="16.5" x14ac:dyDescent="0.25">
      <c r="A7" s="219" t="s">
        <v>159</v>
      </c>
      <c r="B7" s="194">
        <v>27265</v>
      </c>
      <c r="C7" s="193"/>
      <c r="D7" s="194">
        <v>37067</v>
      </c>
      <c r="E7" s="195">
        <v>6</v>
      </c>
      <c r="F7" s="194">
        <v>42975</v>
      </c>
      <c r="G7" s="194">
        <v>41290</v>
      </c>
      <c r="H7" s="199">
        <v>13.5</v>
      </c>
      <c r="I7" s="196" t="s">
        <v>80</v>
      </c>
      <c r="J7" s="197" t="s">
        <v>134</v>
      </c>
      <c r="K7" s="197" t="s">
        <v>78</v>
      </c>
      <c r="L7" s="198"/>
      <c r="M7" s="162" t="str">
        <f t="shared" si="0"/>
        <v>Prof 5</v>
      </c>
      <c r="N7" s="153" t="b">
        <f t="shared" ca="1" si="1"/>
        <v>0</v>
      </c>
      <c r="O7" s="154" t="s">
        <v>104</v>
      </c>
      <c r="P7" s="155" t="str">
        <f t="shared" si="2"/>
        <v>Prof 5 ~ Rapport.PDF</v>
      </c>
      <c r="Q7" s="155" t="str">
        <f t="shared" si="3"/>
        <v>C:\Dossier_Inspect-V1\Rapports\Prof 5 ~ Rapport.PDF</v>
      </c>
      <c r="R7" s="156"/>
      <c r="V7" s="157"/>
      <c r="W7" s="158"/>
      <c r="X7" s="159"/>
      <c r="Z7" s="160"/>
      <c r="AA7" s="160"/>
    </row>
    <row r="8" spans="1:27" ht="16.5" x14ac:dyDescent="0.25">
      <c r="A8" s="219" t="s">
        <v>160</v>
      </c>
      <c r="B8" s="194">
        <v>30132</v>
      </c>
      <c r="C8" s="193" t="s">
        <v>72</v>
      </c>
      <c r="D8" s="194">
        <v>39712</v>
      </c>
      <c r="E8" s="195">
        <v>3</v>
      </c>
      <c r="F8" s="194">
        <v>42731</v>
      </c>
      <c r="G8" s="194">
        <v>41311</v>
      </c>
      <c r="H8" s="199">
        <v>11.5</v>
      </c>
      <c r="I8" s="196" t="s">
        <v>76</v>
      </c>
      <c r="J8" s="197" t="s">
        <v>112</v>
      </c>
      <c r="K8" s="197" t="s">
        <v>90</v>
      </c>
      <c r="L8" s="198"/>
      <c r="M8" s="162" t="str">
        <f t="shared" si="0"/>
        <v>Prof 6</v>
      </c>
      <c r="N8" s="153" t="b">
        <f t="shared" ca="1" si="1"/>
        <v>0</v>
      </c>
      <c r="O8" s="154" t="s">
        <v>104</v>
      </c>
      <c r="P8" s="155" t="str">
        <f t="shared" si="2"/>
        <v>Prof 6 ~ Rapport.PDF</v>
      </c>
      <c r="Q8" s="155" t="str">
        <f t="shared" si="3"/>
        <v>C:\Dossier_Inspect-V1\Rapports\Prof 6 ~ Rapport.PDF</v>
      </c>
      <c r="R8" s="156"/>
      <c r="V8" s="157"/>
      <c r="W8" s="158"/>
      <c r="X8" s="159"/>
      <c r="Z8" s="160"/>
      <c r="AA8" s="160"/>
    </row>
    <row r="9" spans="1:27" ht="16.5" x14ac:dyDescent="0.25">
      <c r="A9" s="219" t="s">
        <v>161</v>
      </c>
      <c r="B9" s="194">
        <v>27018</v>
      </c>
      <c r="C9" s="193" t="s">
        <v>72</v>
      </c>
      <c r="D9" s="194">
        <v>34588</v>
      </c>
      <c r="E9" s="195">
        <v>8</v>
      </c>
      <c r="F9" s="194">
        <v>42339</v>
      </c>
      <c r="G9" s="194">
        <v>41376</v>
      </c>
      <c r="H9" s="199">
        <v>15.5</v>
      </c>
      <c r="I9" s="196" t="s">
        <v>73</v>
      </c>
      <c r="J9" s="197" t="s">
        <v>112</v>
      </c>
      <c r="K9" s="197" t="s">
        <v>90</v>
      </c>
      <c r="L9" s="198"/>
      <c r="M9" s="162" t="str">
        <f t="shared" si="0"/>
        <v>Prof 7</v>
      </c>
      <c r="N9" s="153" t="b">
        <f t="shared" ca="1" si="1"/>
        <v>0</v>
      </c>
      <c r="O9" s="154" t="s">
        <v>104</v>
      </c>
      <c r="P9" s="155" t="str">
        <f t="shared" si="2"/>
        <v>Prof 7 ~ Rapport.PDF</v>
      </c>
      <c r="Q9" s="155" t="str">
        <f t="shared" si="3"/>
        <v>C:\Dossier_Inspect-V1\Rapports\Prof 7 ~ Rapport.PDF</v>
      </c>
      <c r="R9" s="156"/>
      <c r="V9" s="157"/>
      <c r="W9" s="158"/>
      <c r="X9" s="159"/>
      <c r="Z9" s="160"/>
      <c r="AA9" s="160"/>
    </row>
    <row r="10" spans="1:27" ht="16.5" x14ac:dyDescent="0.25">
      <c r="A10" s="219" t="s">
        <v>162</v>
      </c>
      <c r="B10" s="194">
        <v>28140</v>
      </c>
      <c r="C10" s="193"/>
      <c r="D10" s="194">
        <v>39013</v>
      </c>
      <c r="E10" s="195">
        <v>4</v>
      </c>
      <c r="F10" s="194">
        <v>42853</v>
      </c>
      <c r="G10" s="194">
        <v>41584</v>
      </c>
      <c r="H10" s="199">
        <v>12</v>
      </c>
      <c r="I10" s="196" t="s">
        <v>80</v>
      </c>
      <c r="J10" s="197" t="s">
        <v>134</v>
      </c>
      <c r="K10" s="197" t="s">
        <v>78</v>
      </c>
      <c r="L10" s="198"/>
      <c r="M10" s="162" t="str">
        <f t="shared" si="0"/>
        <v>Prof 8</v>
      </c>
      <c r="N10" s="153" t="b">
        <f t="shared" ca="1" si="1"/>
        <v>0</v>
      </c>
      <c r="O10" s="154" t="s">
        <v>104</v>
      </c>
      <c r="P10" s="155" t="str">
        <f t="shared" si="2"/>
        <v>Prof 8 ~ Rapport.PDF</v>
      </c>
      <c r="Q10" s="155" t="str">
        <f t="shared" si="3"/>
        <v>C:\Dossier_Inspect-V1\Rapports\Prof 8 ~ Rapport.PDF</v>
      </c>
      <c r="R10" s="156"/>
      <c r="V10" s="158"/>
      <c r="W10" s="158"/>
      <c r="X10" s="159"/>
      <c r="Z10" s="160"/>
      <c r="AA10" s="160"/>
    </row>
    <row r="11" spans="1:27" ht="16.5" x14ac:dyDescent="0.25">
      <c r="A11" s="219" t="s">
        <v>163</v>
      </c>
      <c r="B11" s="194">
        <v>31243</v>
      </c>
      <c r="C11" s="193" t="s">
        <v>72</v>
      </c>
      <c r="D11" s="194"/>
      <c r="E11" s="195">
        <v>2</v>
      </c>
      <c r="F11" s="194">
        <v>42731</v>
      </c>
      <c r="G11" s="194">
        <v>41584</v>
      </c>
      <c r="H11" s="199">
        <v>11.5</v>
      </c>
      <c r="I11" s="196" t="s">
        <v>76</v>
      </c>
      <c r="J11" s="197" t="s">
        <v>77</v>
      </c>
      <c r="K11" s="197" t="s">
        <v>78</v>
      </c>
      <c r="L11" s="198">
        <v>541246974</v>
      </c>
      <c r="M11" s="162" t="str">
        <f t="shared" si="0"/>
        <v>Prof 9</v>
      </c>
      <c r="N11" s="153" t="b">
        <f t="shared" ca="1" si="1"/>
        <v>0</v>
      </c>
      <c r="O11" s="154" t="s">
        <v>104</v>
      </c>
      <c r="P11" s="155" t="str">
        <f t="shared" si="2"/>
        <v>Prof 9 ~ Rapport.PDF</v>
      </c>
      <c r="Q11" s="155" t="str">
        <f t="shared" si="3"/>
        <v>C:\Dossier_Inspect-V1\Rapports\Prof 9 ~ Rapport.PDF</v>
      </c>
      <c r="R11" s="156"/>
      <c r="V11" s="158"/>
      <c r="W11" s="158"/>
      <c r="X11" s="159"/>
      <c r="Z11" s="160"/>
      <c r="AA11" s="160"/>
    </row>
    <row r="12" spans="1:27" ht="16.5" x14ac:dyDescent="0.25">
      <c r="A12" s="219" t="s">
        <v>164</v>
      </c>
      <c r="B12" s="194">
        <v>30552</v>
      </c>
      <c r="C12" s="193" t="s">
        <v>72</v>
      </c>
      <c r="D12" s="194"/>
      <c r="E12" s="195">
        <v>1</v>
      </c>
      <c r="F12" s="194">
        <v>42252</v>
      </c>
      <c r="G12" s="194">
        <v>41604</v>
      </c>
      <c r="H12" s="199" t="s">
        <v>79</v>
      </c>
      <c r="I12" s="196" t="s">
        <v>80</v>
      </c>
      <c r="J12" s="197" t="s">
        <v>81</v>
      </c>
      <c r="K12" s="197" t="s">
        <v>72</v>
      </c>
      <c r="L12" s="198"/>
      <c r="M12" s="162" t="str">
        <f t="shared" si="0"/>
        <v>Prof 10</v>
      </c>
      <c r="N12" s="153" t="b">
        <f t="shared" ca="1" si="1"/>
        <v>0</v>
      </c>
      <c r="O12" s="154" t="s">
        <v>104</v>
      </c>
      <c r="P12" s="155" t="str">
        <f t="shared" si="2"/>
        <v>Prof 10 ~ Rapport.PDF</v>
      </c>
      <c r="Q12" s="155" t="str">
        <f t="shared" si="3"/>
        <v>C:\Dossier_Inspect-V1\Rapports\Prof 10 ~ Rapport.PDF</v>
      </c>
      <c r="R12" s="156"/>
      <c r="V12" s="158"/>
      <c r="W12" s="158"/>
      <c r="X12" s="159"/>
      <c r="Z12" s="160"/>
      <c r="AA12" s="160"/>
    </row>
    <row r="13" spans="1:27" ht="16.5" x14ac:dyDescent="0.25">
      <c r="A13" s="219" t="s">
        <v>165</v>
      </c>
      <c r="B13" s="194">
        <v>32356</v>
      </c>
      <c r="C13" s="193" t="s">
        <v>113</v>
      </c>
      <c r="D13" s="194">
        <v>40788</v>
      </c>
      <c r="E13" s="195">
        <v>2</v>
      </c>
      <c r="F13" s="194">
        <v>42795</v>
      </c>
      <c r="G13" s="194">
        <v>41671</v>
      </c>
      <c r="H13" s="199">
        <v>10</v>
      </c>
      <c r="I13" s="196" t="s">
        <v>76</v>
      </c>
      <c r="J13" s="197" t="s">
        <v>114</v>
      </c>
      <c r="K13" s="197" t="s">
        <v>90</v>
      </c>
      <c r="L13" s="198"/>
      <c r="M13" s="162" t="str">
        <f t="shared" si="0"/>
        <v>Prof 11</v>
      </c>
      <c r="N13" s="153" t="b">
        <f t="shared" ca="1" si="1"/>
        <v>0</v>
      </c>
      <c r="O13" s="154" t="s">
        <v>104</v>
      </c>
      <c r="P13" s="155" t="str">
        <f t="shared" si="2"/>
        <v>Prof 11 ~ Rapport.PDF</v>
      </c>
      <c r="Q13" s="155" t="str">
        <f t="shared" si="3"/>
        <v>C:\Dossier_Inspect-V1\Rapports\Prof 11 ~ Rapport.PDF</v>
      </c>
      <c r="R13" s="156"/>
      <c r="V13" s="158"/>
      <c r="W13" s="158"/>
      <c r="X13" s="159"/>
      <c r="Z13" s="160"/>
      <c r="AA13" s="160"/>
    </row>
    <row r="14" spans="1:27" ht="16.5" x14ac:dyDescent="0.25">
      <c r="A14" s="219" t="s">
        <v>166</v>
      </c>
      <c r="B14" s="194">
        <v>31083</v>
      </c>
      <c r="C14" s="193" t="s">
        <v>72</v>
      </c>
      <c r="D14" s="194">
        <v>40502</v>
      </c>
      <c r="E14" s="195">
        <v>2</v>
      </c>
      <c r="F14" s="194">
        <v>43098</v>
      </c>
      <c r="G14" s="194">
        <v>41689</v>
      </c>
      <c r="H14" s="199"/>
      <c r="I14" s="196" t="s">
        <v>80</v>
      </c>
      <c r="J14" s="197" t="s">
        <v>115</v>
      </c>
      <c r="K14" s="197" t="s">
        <v>85</v>
      </c>
      <c r="L14" s="198"/>
      <c r="M14" s="162" t="str">
        <f t="shared" si="0"/>
        <v>Prof 12</v>
      </c>
      <c r="N14" s="153" t="b">
        <f t="shared" ca="1" si="1"/>
        <v>0</v>
      </c>
      <c r="O14" s="154" t="s">
        <v>104</v>
      </c>
      <c r="P14" s="155" t="str">
        <f t="shared" si="2"/>
        <v>Prof 12 ~ Rapport.PDF</v>
      </c>
      <c r="Q14" s="155" t="str">
        <f t="shared" si="3"/>
        <v>C:\Dossier_Inspect-V1\Rapports\Prof 12 ~ Rapport.PDF</v>
      </c>
      <c r="R14" s="156"/>
      <c r="V14" s="158"/>
      <c r="W14" s="158"/>
      <c r="X14" s="159"/>
      <c r="Z14" s="160"/>
      <c r="AA14" s="160"/>
    </row>
    <row r="15" spans="1:27" ht="16.5" x14ac:dyDescent="0.25">
      <c r="A15" s="219" t="s">
        <v>167</v>
      </c>
      <c r="B15" s="194">
        <v>31914</v>
      </c>
      <c r="C15" s="193" t="s">
        <v>78</v>
      </c>
      <c r="D15" s="194">
        <v>41192</v>
      </c>
      <c r="E15" s="195">
        <v>1</v>
      </c>
      <c r="F15" s="194">
        <v>41693</v>
      </c>
      <c r="G15" s="194">
        <v>41693</v>
      </c>
      <c r="H15" s="199" t="s">
        <v>1</v>
      </c>
      <c r="I15" s="196" t="s">
        <v>80</v>
      </c>
      <c r="J15" s="197" t="s">
        <v>124</v>
      </c>
      <c r="K15" s="197" t="s">
        <v>125</v>
      </c>
      <c r="L15" s="198" t="s">
        <v>1</v>
      </c>
      <c r="M15" s="162" t="str">
        <f t="shared" si="0"/>
        <v>Prof 13</v>
      </c>
      <c r="N15" s="153" t="b">
        <f t="shared" ca="1" si="1"/>
        <v>0</v>
      </c>
      <c r="O15" s="154" t="s">
        <v>104</v>
      </c>
      <c r="P15" s="155" t="str">
        <f t="shared" si="2"/>
        <v>Prof 13 ~ Rapport.PDF</v>
      </c>
      <c r="Q15" s="155" t="str">
        <f t="shared" si="3"/>
        <v>C:\Dossier_Inspect-V1\Rapports\Prof 13 ~ Rapport.PDF</v>
      </c>
      <c r="R15" s="156"/>
      <c r="V15" s="158"/>
      <c r="W15" s="158"/>
      <c r="X15" s="159"/>
      <c r="Z15" s="160"/>
      <c r="AA15" s="160"/>
    </row>
    <row r="16" spans="1:27" ht="16.5" x14ac:dyDescent="0.25">
      <c r="A16" s="219" t="s">
        <v>168</v>
      </c>
      <c r="B16" s="194">
        <v>32799</v>
      </c>
      <c r="C16" s="193" t="s">
        <v>1</v>
      </c>
      <c r="D16" s="194">
        <v>40792</v>
      </c>
      <c r="E16" s="195">
        <v>2</v>
      </c>
      <c r="F16" s="194">
        <v>42731</v>
      </c>
      <c r="G16" s="194">
        <v>41694</v>
      </c>
      <c r="H16" s="199">
        <v>11</v>
      </c>
      <c r="I16" s="196" t="s">
        <v>80</v>
      </c>
      <c r="J16" s="197" t="s">
        <v>98</v>
      </c>
      <c r="K16" s="197" t="s">
        <v>72</v>
      </c>
      <c r="L16" s="198">
        <v>558263797</v>
      </c>
      <c r="M16" s="162" t="str">
        <f t="shared" si="0"/>
        <v>Prof 14</v>
      </c>
      <c r="N16" s="153" t="b">
        <f t="shared" ca="1" si="1"/>
        <v>0</v>
      </c>
      <c r="O16" s="154" t="s">
        <v>104</v>
      </c>
      <c r="P16" s="155" t="str">
        <f t="shared" si="2"/>
        <v>Prof 14 ~ Rapport.PDF</v>
      </c>
      <c r="Q16" s="155" t="str">
        <f t="shared" si="3"/>
        <v>C:\Dossier_Inspect-V1\Rapports\Prof 14 ~ Rapport.PDF</v>
      </c>
      <c r="R16" s="156"/>
      <c r="V16" s="158"/>
      <c r="W16" s="158"/>
      <c r="X16" s="159"/>
      <c r="Z16" s="160"/>
      <c r="AA16" s="160"/>
    </row>
    <row r="17" spans="1:27" ht="16.5" x14ac:dyDescent="0.25">
      <c r="A17" s="219" t="s">
        <v>169</v>
      </c>
      <c r="B17" s="194">
        <v>30459</v>
      </c>
      <c r="C17" s="193"/>
      <c r="D17" s="194"/>
      <c r="E17" s="195">
        <v>4</v>
      </c>
      <c r="F17" s="194">
        <v>43161</v>
      </c>
      <c r="G17" s="194">
        <v>41730</v>
      </c>
      <c r="H17" s="199">
        <v>12.5</v>
      </c>
      <c r="I17" s="196" t="s">
        <v>80</v>
      </c>
      <c r="J17" s="197" t="s">
        <v>75</v>
      </c>
      <c r="K17" s="197" t="s">
        <v>72</v>
      </c>
      <c r="L17" s="198">
        <v>554233165</v>
      </c>
      <c r="M17" s="162" t="str">
        <f t="shared" si="0"/>
        <v>Prof 15</v>
      </c>
      <c r="N17" s="153" t="b">
        <f t="shared" ca="1" si="1"/>
        <v>0</v>
      </c>
      <c r="O17" s="154" t="s">
        <v>104</v>
      </c>
      <c r="P17" s="155" t="str">
        <f t="shared" si="2"/>
        <v>Prof 15 ~ Rapport.PDF</v>
      </c>
      <c r="Q17" s="155" t="str">
        <f t="shared" si="3"/>
        <v>C:\Dossier_Inspect-V1\Rapports\Prof 15 ~ Rapport.PDF</v>
      </c>
      <c r="R17" s="156"/>
      <c r="V17" s="158"/>
      <c r="W17" s="158"/>
      <c r="X17" s="159"/>
      <c r="Z17" s="160"/>
      <c r="AA17" s="160"/>
    </row>
    <row r="18" spans="1:27" ht="16.5" x14ac:dyDescent="0.25">
      <c r="A18" s="219" t="s">
        <v>170</v>
      </c>
      <c r="B18" s="194">
        <v>31667</v>
      </c>
      <c r="C18" s="193" t="s">
        <v>82</v>
      </c>
      <c r="D18" s="194"/>
      <c r="E18" s="195">
        <v>3</v>
      </c>
      <c r="F18" s="194">
        <v>42430</v>
      </c>
      <c r="G18" s="194">
        <v>41730</v>
      </c>
      <c r="H18" s="199">
        <v>11.5</v>
      </c>
      <c r="I18" s="196" t="s">
        <v>80</v>
      </c>
      <c r="J18" s="197" t="s">
        <v>75</v>
      </c>
      <c r="K18" s="197" t="s">
        <v>72</v>
      </c>
      <c r="L18" s="198">
        <v>553522673</v>
      </c>
      <c r="M18" s="162" t="str">
        <f t="shared" si="0"/>
        <v>Prof 16</v>
      </c>
      <c r="N18" s="153" t="b">
        <f t="shared" ca="1" si="1"/>
        <v>0</v>
      </c>
      <c r="O18" s="154" t="s">
        <v>104</v>
      </c>
      <c r="P18" s="155" t="str">
        <f t="shared" si="2"/>
        <v>Prof 16 ~ Rapport.PDF</v>
      </c>
      <c r="Q18" s="155" t="str">
        <f t="shared" si="3"/>
        <v>C:\Dossier_Inspect-V1\Rapports\Prof 16 ~ Rapport.PDF</v>
      </c>
      <c r="R18" s="156"/>
      <c r="V18" s="158"/>
      <c r="W18" s="158"/>
      <c r="X18" s="159"/>
      <c r="Z18" s="160"/>
      <c r="AA18" s="160"/>
    </row>
    <row r="19" spans="1:27" ht="16.5" x14ac:dyDescent="0.25">
      <c r="A19" s="219" t="s">
        <v>171</v>
      </c>
      <c r="B19" s="194">
        <v>25656</v>
      </c>
      <c r="C19" s="193" t="s">
        <v>83</v>
      </c>
      <c r="D19" s="194"/>
      <c r="E19" s="195">
        <v>6</v>
      </c>
      <c r="F19" s="194">
        <v>42887</v>
      </c>
      <c r="G19" s="194">
        <v>41745</v>
      </c>
      <c r="H19" s="199">
        <v>13.5</v>
      </c>
      <c r="I19" s="196" t="s">
        <v>73</v>
      </c>
      <c r="J19" s="197" t="s">
        <v>74</v>
      </c>
      <c r="K19" s="197" t="s">
        <v>72</v>
      </c>
      <c r="L19" s="198"/>
      <c r="M19" s="162" t="str">
        <f t="shared" si="0"/>
        <v>Prof 17</v>
      </c>
      <c r="N19" s="153" t="b">
        <f t="shared" ca="1" si="1"/>
        <v>0</v>
      </c>
      <c r="O19" s="154" t="s">
        <v>104</v>
      </c>
      <c r="P19" s="155" t="str">
        <f t="shared" si="2"/>
        <v>Prof 17 ~ Rapport.PDF</v>
      </c>
      <c r="Q19" s="155" t="str">
        <f t="shared" si="3"/>
        <v>C:\Dossier_Inspect-V1\Rapports\Prof 17 ~ Rapport.PDF</v>
      </c>
      <c r="R19" s="156"/>
      <c r="V19" s="158"/>
      <c r="W19" s="158"/>
      <c r="X19" s="159"/>
      <c r="Z19" s="160"/>
      <c r="AA19" s="160"/>
    </row>
    <row r="20" spans="1:27" ht="16.5" x14ac:dyDescent="0.25">
      <c r="A20" s="219" t="s">
        <v>172</v>
      </c>
      <c r="B20" s="194">
        <v>25931</v>
      </c>
      <c r="C20" s="193"/>
      <c r="D20" s="194">
        <v>39183</v>
      </c>
      <c r="E20" s="195">
        <v>4</v>
      </c>
      <c r="F20" s="194">
        <v>42388</v>
      </c>
      <c r="G20" s="194">
        <v>42022</v>
      </c>
      <c r="H20" s="199">
        <v>13</v>
      </c>
      <c r="I20" s="196" t="s">
        <v>80</v>
      </c>
      <c r="J20" s="197" t="s">
        <v>134</v>
      </c>
      <c r="K20" s="197" t="s">
        <v>78</v>
      </c>
      <c r="L20" s="198"/>
      <c r="M20" s="162" t="str">
        <f t="shared" si="0"/>
        <v>Prof 18</v>
      </c>
      <c r="N20" s="153" t="b">
        <f t="shared" ca="1" si="1"/>
        <v>0</v>
      </c>
      <c r="O20" s="154" t="s">
        <v>104</v>
      </c>
      <c r="P20" s="155" t="str">
        <f t="shared" si="2"/>
        <v>Prof 18 ~ Rapport.PDF</v>
      </c>
      <c r="Q20" s="155" t="str">
        <f t="shared" si="3"/>
        <v>C:\Dossier_Inspect-V1\Rapports\Prof 18 ~ Rapport.PDF</v>
      </c>
      <c r="R20" s="156"/>
      <c r="V20" s="158"/>
      <c r="W20" s="158"/>
      <c r="X20" s="159"/>
      <c r="Z20" s="160"/>
      <c r="AA20" s="160"/>
    </row>
    <row r="21" spans="1:27" ht="16.5" x14ac:dyDescent="0.25">
      <c r="A21" s="219" t="s">
        <v>173</v>
      </c>
      <c r="B21" s="194">
        <v>31687</v>
      </c>
      <c r="C21" s="193" t="s">
        <v>84</v>
      </c>
      <c r="D21" s="194"/>
      <c r="E21" s="195">
        <v>2</v>
      </c>
      <c r="F21" s="194">
        <v>42917</v>
      </c>
      <c r="G21" s="194">
        <v>42023</v>
      </c>
      <c r="H21" s="199">
        <v>11.5</v>
      </c>
      <c r="I21" s="196" t="s">
        <v>76</v>
      </c>
      <c r="J21" s="197" t="s">
        <v>77</v>
      </c>
      <c r="K21" s="197" t="s">
        <v>78</v>
      </c>
      <c r="L21" s="198"/>
      <c r="M21" s="162" t="str">
        <f t="shared" si="0"/>
        <v>Prof 19</v>
      </c>
      <c r="N21" s="153" t="b">
        <f t="shared" ca="1" si="1"/>
        <v>0</v>
      </c>
      <c r="O21" s="154" t="s">
        <v>104</v>
      </c>
      <c r="P21" s="155" t="str">
        <f t="shared" si="2"/>
        <v>Prof 19 ~ Rapport.PDF</v>
      </c>
      <c r="Q21" s="155" t="str">
        <f t="shared" si="3"/>
        <v>C:\Dossier_Inspect-V1\Rapports\Prof 19 ~ Rapport.PDF</v>
      </c>
      <c r="R21" s="156"/>
      <c r="V21" s="158"/>
      <c r="W21" s="158"/>
      <c r="X21" s="159"/>
      <c r="Z21" s="160"/>
      <c r="AA21" s="160"/>
    </row>
    <row r="22" spans="1:27" ht="16.5" x14ac:dyDescent="0.25">
      <c r="A22" s="219" t="s">
        <v>174</v>
      </c>
      <c r="B22" s="194">
        <v>27897</v>
      </c>
      <c r="C22" s="193" t="s">
        <v>72</v>
      </c>
      <c r="D22" s="194">
        <v>36770</v>
      </c>
      <c r="E22" s="195">
        <v>6</v>
      </c>
      <c r="F22" s="194">
        <v>43075</v>
      </c>
      <c r="G22" s="194">
        <v>42043</v>
      </c>
      <c r="H22" s="199">
        <v>13</v>
      </c>
      <c r="I22" s="196" t="s">
        <v>73</v>
      </c>
      <c r="J22" s="197" t="s">
        <v>135</v>
      </c>
      <c r="K22" s="197" t="s">
        <v>72</v>
      </c>
      <c r="L22" s="198"/>
      <c r="M22" s="162" t="str">
        <f t="shared" si="0"/>
        <v>Prof 20</v>
      </c>
      <c r="N22" s="153" t="b">
        <f t="shared" ca="1" si="1"/>
        <v>0</v>
      </c>
      <c r="O22" s="154" t="s">
        <v>104</v>
      </c>
      <c r="P22" s="155" t="str">
        <f t="shared" si="2"/>
        <v>Prof 20 ~ Rapport.PDF</v>
      </c>
      <c r="Q22" s="155" t="str">
        <f t="shared" si="3"/>
        <v>C:\Dossier_Inspect-V1\Rapports\Prof 20 ~ Rapport.PDF</v>
      </c>
      <c r="R22" s="156"/>
      <c r="V22" s="158"/>
      <c r="W22" s="158"/>
      <c r="X22" s="159"/>
      <c r="Z22" s="160"/>
      <c r="AA22" s="160"/>
    </row>
    <row r="23" spans="1:27" ht="16.5" x14ac:dyDescent="0.25">
      <c r="A23" s="219" t="s">
        <v>175</v>
      </c>
      <c r="B23" s="194">
        <v>31193</v>
      </c>
      <c r="C23" s="193" t="s">
        <v>72</v>
      </c>
      <c r="D23" s="194"/>
      <c r="E23" s="195">
        <v>2</v>
      </c>
      <c r="F23" s="194">
        <v>42641</v>
      </c>
      <c r="G23" s="194">
        <v>42058</v>
      </c>
      <c r="H23" s="199">
        <v>10.5</v>
      </c>
      <c r="I23" s="196" t="s">
        <v>80</v>
      </c>
      <c r="J23" s="197" t="s">
        <v>139</v>
      </c>
      <c r="K23" s="197" t="s">
        <v>85</v>
      </c>
      <c r="L23" s="198"/>
      <c r="M23" s="162" t="str">
        <f t="shared" si="0"/>
        <v>Prof 21</v>
      </c>
      <c r="N23" s="153" t="b">
        <f t="shared" ca="1" si="1"/>
        <v>0</v>
      </c>
      <c r="O23" s="154" t="s">
        <v>104</v>
      </c>
      <c r="P23" s="155" t="str">
        <f t="shared" si="2"/>
        <v>Prof 21 ~ Rapport.PDF</v>
      </c>
      <c r="Q23" s="155" t="str">
        <f t="shared" si="3"/>
        <v>C:\Dossier_Inspect-V1\Rapports\Prof 21 ~ Rapport.PDF</v>
      </c>
      <c r="R23" s="156"/>
      <c r="V23" s="158"/>
      <c r="W23" s="158"/>
      <c r="X23" s="159"/>
      <c r="Z23" s="160"/>
      <c r="AA23" s="160"/>
    </row>
    <row r="24" spans="1:27" ht="16.5" x14ac:dyDescent="0.25">
      <c r="A24" s="219" t="s">
        <v>176</v>
      </c>
      <c r="B24" s="194">
        <v>31395</v>
      </c>
      <c r="C24" s="193" t="s">
        <v>72</v>
      </c>
      <c r="D24" s="194"/>
      <c r="E24" s="195">
        <v>2</v>
      </c>
      <c r="F24" s="194">
        <v>42641</v>
      </c>
      <c r="G24" s="194">
        <v>42320</v>
      </c>
      <c r="H24" s="199">
        <v>9.5</v>
      </c>
      <c r="I24" s="196" t="s">
        <v>80</v>
      </c>
      <c r="J24" s="197" t="s">
        <v>139</v>
      </c>
      <c r="K24" s="197" t="s">
        <v>85</v>
      </c>
      <c r="L24" s="198">
        <v>556200036</v>
      </c>
      <c r="M24" s="162" t="str">
        <f t="shared" si="0"/>
        <v>Prof 22</v>
      </c>
      <c r="N24" s="153" t="b">
        <f t="shared" ca="1" si="1"/>
        <v>0</v>
      </c>
      <c r="O24" s="154" t="s">
        <v>104</v>
      </c>
      <c r="P24" s="155" t="str">
        <f t="shared" si="2"/>
        <v>Prof 22 ~ Rapport.PDF</v>
      </c>
      <c r="Q24" s="155" t="str">
        <f t="shared" si="3"/>
        <v>C:\Dossier_Inspect-V1\Rapports\Prof 22 ~ Rapport.PDF</v>
      </c>
      <c r="R24" s="156"/>
      <c r="V24" s="158"/>
      <c r="W24" s="158"/>
      <c r="X24" s="159"/>
      <c r="Z24" s="160"/>
      <c r="AA24" s="160"/>
    </row>
    <row r="25" spans="1:27" ht="16.5" x14ac:dyDescent="0.25">
      <c r="A25" s="219" t="s">
        <v>177</v>
      </c>
      <c r="B25" s="194">
        <v>32125</v>
      </c>
      <c r="C25" s="193" t="s">
        <v>83</v>
      </c>
      <c r="D25" s="194"/>
      <c r="E25" s="195">
        <v>2</v>
      </c>
      <c r="F25" s="194">
        <v>42457</v>
      </c>
      <c r="G25" s="194">
        <v>42320</v>
      </c>
      <c r="H25" s="199">
        <v>12</v>
      </c>
      <c r="I25" s="196" t="s">
        <v>80</v>
      </c>
      <c r="J25" s="197" t="s">
        <v>139</v>
      </c>
      <c r="K25" s="197" t="s">
        <v>85</v>
      </c>
      <c r="L25" s="198">
        <v>791535117</v>
      </c>
      <c r="M25" s="162" t="str">
        <f t="shared" si="0"/>
        <v>Prof 23</v>
      </c>
      <c r="N25" s="153" t="b">
        <f t="shared" ca="1" si="1"/>
        <v>0</v>
      </c>
      <c r="O25" s="154" t="s">
        <v>104</v>
      </c>
      <c r="P25" s="155" t="str">
        <f t="shared" si="2"/>
        <v>Prof 23 ~ Rapport.PDF</v>
      </c>
      <c r="Q25" s="155" t="str">
        <f t="shared" si="3"/>
        <v>C:\Dossier_Inspect-V1\Rapports\Prof 23 ~ Rapport.PDF</v>
      </c>
      <c r="R25" s="156"/>
      <c r="V25" s="158"/>
      <c r="W25" s="158"/>
      <c r="X25" s="159"/>
      <c r="Z25" s="160"/>
      <c r="AA25" s="160"/>
    </row>
    <row r="26" spans="1:27" ht="16.5" x14ac:dyDescent="0.25">
      <c r="A26" s="219" t="s">
        <v>178</v>
      </c>
      <c r="B26" s="194">
        <v>31107</v>
      </c>
      <c r="C26" s="193"/>
      <c r="D26" s="194"/>
      <c r="E26" s="195">
        <v>2</v>
      </c>
      <c r="F26" s="194">
        <v>41715</v>
      </c>
      <c r="G26" s="194">
        <v>42324</v>
      </c>
      <c r="H26" s="199">
        <v>12.5</v>
      </c>
      <c r="I26" s="196" t="s">
        <v>76</v>
      </c>
      <c r="J26" s="197" t="s">
        <v>86</v>
      </c>
      <c r="K26" s="197" t="s">
        <v>78</v>
      </c>
      <c r="L26" s="198">
        <v>555512719</v>
      </c>
      <c r="M26" s="162" t="str">
        <f t="shared" si="0"/>
        <v>Prof 24</v>
      </c>
      <c r="N26" s="153" t="b">
        <f t="shared" ca="1" si="1"/>
        <v>0</v>
      </c>
      <c r="O26" s="154" t="s">
        <v>104</v>
      </c>
      <c r="P26" s="155" t="str">
        <f t="shared" si="2"/>
        <v>Prof 24 ~ Rapport.PDF</v>
      </c>
      <c r="Q26" s="155" t="str">
        <f t="shared" si="3"/>
        <v>C:\Dossier_Inspect-V1\Rapports\Prof 24 ~ Rapport.PDF</v>
      </c>
      <c r="R26" s="156"/>
      <c r="V26" s="158"/>
      <c r="W26" s="158"/>
      <c r="X26" s="159"/>
      <c r="Z26" s="160"/>
      <c r="AA26" s="160"/>
    </row>
    <row r="27" spans="1:27" ht="16.5" x14ac:dyDescent="0.25">
      <c r="A27" s="219" t="s">
        <v>179</v>
      </c>
      <c r="B27" s="194">
        <v>30331</v>
      </c>
      <c r="C27" s="193" t="s">
        <v>72</v>
      </c>
      <c r="D27" s="194">
        <v>39714</v>
      </c>
      <c r="E27" s="195">
        <v>3</v>
      </c>
      <c r="F27" s="194">
        <v>43096</v>
      </c>
      <c r="G27" s="194">
        <v>42380</v>
      </c>
      <c r="H27" s="199">
        <v>11</v>
      </c>
      <c r="I27" s="196" t="s">
        <v>76</v>
      </c>
      <c r="J27" s="197" t="s">
        <v>135</v>
      </c>
      <c r="K27" s="197" t="s">
        <v>72</v>
      </c>
      <c r="L27" s="198"/>
      <c r="M27" s="162" t="str">
        <f t="shared" si="0"/>
        <v>Prof 25</v>
      </c>
      <c r="N27" s="153" t="b">
        <f t="shared" ca="1" si="1"/>
        <v>0</v>
      </c>
      <c r="O27" s="154" t="s">
        <v>104</v>
      </c>
      <c r="P27" s="155" t="str">
        <f t="shared" si="2"/>
        <v>Prof 25 ~ Rapport.PDF</v>
      </c>
      <c r="Q27" s="155" t="str">
        <f t="shared" si="3"/>
        <v>C:\Dossier_Inspect-V1\Rapports\Prof 25 ~ Rapport.PDF</v>
      </c>
      <c r="R27" s="156"/>
      <c r="V27" s="158"/>
      <c r="W27" s="158"/>
      <c r="X27" s="159"/>
      <c r="Z27" s="160"/>
      <c r="AA27" s="160"/>
    </row>
    <row r="28" spans="1:27" ht="16.5" x14ac:dyDescent="0.25">
      <c r="A28" s="219" t="s">
        <v>180</v>
      </c>
      <c r="B28" s="194">
        <v>26314</v>
      </c>
      <c r="C28" s="193" t="s">
        <v>87</v>
      </c>
      <c r="D28" s="194"/>
      <c r="E28" s="195">
        <v>3</v>
      </c>
      <c r="F28" s="194">
        <v>42434</v>
      </c>
      <c r="G28" s="194">
        <v>42383</v>
      </c>
      <c r="H28" s="199">
        <v>13</v>
      </c>
      <c r="I28" s="196" t="s">
        <v>80</v>
      </c>
      <c r="J28" s="197" t="s">
        <v>75</v>
      </c>
      <c r="K28" s="197" t="s">
        <v>72</v>
      </c>
      <c r="L28" s="198"/>
      <c r="M28" s="162" t="str">
        <f t="shared" si="0"/>
        <v>Prof 26</v>
      </c>
      <c r="N28" s="153" t="b">
        <f t="shared" ca="1" si="1"/>
        <v>0</v>
      </c>
      <c r="O28" s="154" t="s">
        <v>104</v>
      </c>
      <c r="P28" s="155" t="str">
        <f t="shared" si="2"/>
        <v>Prof 26 ~ Rapport.PDF</v>
      </c>
      <c r="Q28" s="155" t="str">
        <f t="shared" si="3"/>
        <v>C:\Dossier_Inspect-V1\Rapports\Prof 26 ~ Rapport.PDF</v>
      </c>
      <c r="R28" s="156"/>
      <c r="V28" s="158"/>
      <c r="W28" s="158"/>
      <c r="X28" s="159"/>
      <c r="Z28" s="160"/>
      <c r="AA28" s="160"/>
    </row>
    <row r="29" spans="1:27" ht="16.5" x14ac:dyDescent="0.25">
      <c r="A29" s="219" t="s">
        <v>181</v>
      </c>
      <c r="B29" s="194">
        <v>31940</v>
      </c>
      <c r="C29" s="193" t="s">
        <v>72</v>
      </c>
      <c r="D29" s="194">
        <v>40442</v>
      </c>
      <c r="E29" s="195">
        <v>2</v>
      </c>
      <c r="F29" s="194">
        <v>42731</v>
      </c>
      <c r="G29" s="194">
        <v>42410</v>
      </c>
      <c r="H29" s="199">
        <v>13</v>
      </c>
      <c r="I29" s="196" t="s">
        <v>76</v>
      </c>
      <c r="J29" s="197" t="s">
        <v>115</v>
      </c>
      <c r="K29" s="197" t="s">
        <v>85</v>
      </c>
      <c r="L29" s="198"/>
      <c r="M29" s="162" t="str">
        <f t="shared" si="0"/>
        <v>Prof 27</v>
      </c>
      <c r="N29" s="153" t="b">
        <f t="shared" ca="1" si="1"/>
        <v>0</v>
      </c>
      <c r="O29" s="154" t="s">
        <v>104</v>
      </c>
      <c r="P29" s="155" t="str">
        <f t="shared" si="2"/>
        <v>Prof 27 ~ Rapport.PDF</v>
      </c>
      <c r="Q29" s="155" t="str">
        <f t="shared" si="3"/>
        <v>C:\Dossier_Inspect-V1\Rapports\Prof 27 ~ Rapport.PDF</v>
      </c>
      <c r="R29" s="156"/>
      <c r="V29" s="158"/>
      <c r="W29" s="158"/>
      <c r="X29" s="159"/>
      <c r="Z29" s="160"/>
      <c r="AA29" s="160"/>
    </row>
    <row r="30" spans="1:27" ht="16.5" x14ac:dyDescent="0.25">
      <c r="A30" s="219" t="s">
        <v>182</v>
      </c>
      <c r="B30" s="194">
        <v>32670</v>
      </c>
      <c r="C30" s="193"/>
      <c r="D30" s="194"/>
      <c r="E30" s="195">
        <v>1</v>
      </c>
      <c r="F30" s="194" t="s">
        <v>1</v>
      </c>
      <c r="G30" s="194">
        <v>42412</v>
      </c>
      <c r="H30" s="199">
        <v>10</v>
      </c>
      <c r="I30" s="196" t="s">
        <v>80</v>
      </c>
      <c r="J30" s="197" t="s">
        <v>81</v>
      </c>
      <c r="K30" s="197" t="s">
        <v>72</v>
      </c>
      <c r="L30" s="198" t="s">
        <v>1</v>
      </c>
      <c r="M30" s="162" t="str">
        <f t="shared" si="0"/>
        <v>Prof 28</v>
      </c>
      <c r="N30" s="153" t="b">
        <f t="shared" ca="1" si="1"/>
        <v>0</v>
      </c>
      <c r="O30" s="154" t="s">
        <v>104</v>
      </c>
      <c r="P30" s="155" t="str">
        <f t="shared" si="2"/>
        <v>Prof 28 ~ Rapport.PDF</v>
      </c>
      <c r="Q30" s="155" t="str">
        <f t="shared" si="3"/>
        <v>C:\Dossier_Inspect-V1\Rapports\Prof 28 ~ Rapport.PDF</v>
      </c>
      <c r="R30" s="156"/>
      <c r="V30" s="158"/>
      <c r="W30" s="158"/>
      <c r="X30" s="159"/>
      <c r="Z30" s="160"/>
      <c r="AA30" s="160"/>
    </row>
    <row r="31" spans="1:27" ht="16.5" x14ac:dyDescent="0.25">
      <c r="A31" s="219" t="s">
        <v>183</v>
      </c>
      <c r="B31" s="194">
        <v>30888</v>
      </c>
      <c r="C31" s="193"/>
      <c r="D31" s="194">
        <v>40224</v>
      </c>
      <c r="E31" s="195">
        <v>2</v>
      </c>
      <c r="F31" s="194">
        <v>42536</v>
      </c>
      <c r="G31" s="194">
        <v>42421</v>
      </c>
      <c r="H31" s="199">
        <v>10.5</v>
      </c>
      <c r="I31" s="196" t="s">
        <v>80</v>
      </c>
      <c r="J31" s="197" t="s">
        <v>111</v>
      </c>
      <c r="K31" s="197" t="s">
        <v>72</v>
      </c>
      <c r="L31" s="198"/>
      <c r="M31" s="162" t="str">
        <f t="shared" si="0"/>
        <v>Prof 29</v>
      </c>
      <c r="N31" s="153" t="b">
        <f t="shared" ca="1" si="1"/>
        <v>0</v>
      </c>
      <c r="O31" s="154" t="s">
        <v>104</v>
      </c>
      <c r="P31" s="155" t="str">
        <f t="shared" si="2"/>
        <v>Prof 29 ~ Rapport.PDF</v>
      </c>
      <c r="Q31" s="155" t="str">
        <f t="shared" si="3"/>
        <v>C:\Dossier_Inspect-V1\Rapports\Prof 29 ~ Rapport.PDF</v>
      </c>
      <c r="R31" s="156"/>
      <c r="V31" s="158"/>
      <c r="W31" s="158"/>
      <c r="X31" s="159"/>
      <c r="Z31" s="160"/>
      <c r="AA31" s="160"/>
    </row>
    <row r="32" spans="1:27" ht="16.5" x14ac:dyDescent="0.25">
      <c r="A32" s="219" t="s">
        <v>184</v>
      </c>
      <c r="B32" s="194">
        <v>33612</v>
      </c>
      <c r="C32" s="193" t="s">
        <v>1</v>
      </c>
      <c r="D32" s="194">
        <v>41738</v>
      </c>
      <c r="E32" s="195">
        <v>1</v>
      </c>
      <c r="F32" s="194">
        <v>42979</v>
      </c>
      <c r="G32" s="194">
        <v>42435</v>
      </c>
      <c r="H32" s="199" t="s">
        <v>1</v>
      </c>
      <c r="I32" s="196" t="s">
        <v>80</v>
      </c>
      <c r="J32" s="197" t="s">
        <v>99</v>
      </c>
      <c r="K32" s="197" t="s">
        <v>72</v>
      </c>
      <c r="L32" s="198" t="s">
        <v>1</v>
      </c>
      <c r="M32" s="162" t="str">
        <f t="shared" si="0"/>
        <v>Prof 30</v>
      </c>
      <c r="N32" s="153" t="b">
        <f t="shared" ca="1" si="1"/>
        <v>0</v>
      </c>
      <c r="O32" s="154" t="s">
        <v>104</v>
      </c>
      <c r="P32" s="155" t="str">
        <f t="shared" si="2"/>
        <v>Prof 30 ~ Rapport.PDF</v>
      </c>
      <c r="Q32" s="155" t="str">
        <f t="shared" si="3"/>
        <v>C:\Dossier_Inspect-V1\Rapports\Prof 30 ~ Rapport.PDF</v>
      </c>
      <c r="R32" s="156"/>
      <c r="V32" s="158"/>
      <c r="W32" s="158"/>
      <c r="X32" s="159"/>
      <c r="Z32" s="160"/>
      <c r="AA32" s="160"/>
    </row>
    <row r="33" spans="1:27" ht="16.5" x14ac:dyDescent="0.25">
      <c r="A33" s="219" t="s">
        <v>185</v>
      </c>
      <c r="B33" s="194">
        <v>27623</v>
      </c>
      <c r="C33" s="193"/>
      <c r="D33" s="194">
        <v>39000</v>
      </c>
      <c r="E33" s="195">
        <v>5</v>
      </c>
      <c r="F33" s="194">
        <v>42589</v>
      </c>
      <c r="G33" s="194">
        <v>42445</v>
      </c>
      <c r="H33" s="199">
        <v>13.5</v>
      </c>
      <c r="I33" s="196" t="s">
        <v>80</v>
      </c>
      <c r="J33" s="197" t="s">
        <v>111</v>
      </c>
      <c r="K33" s="197" t="s">
        <v>72</v>
      </c>
      <c r="L33" s="198"/>
      <c r="M33" s="162" t="str">
        <f t="shared" si="0"/>
        <v>Prof 31</v>
      </c>
      <c r="N33" s="153" t="b">
        <f t="shared" ca="1" si="1"/>
        <v>0</v>
      </c>
      <c r="O33" s="154" t="s">
        <v>104</v>
      </c>
      <c r="P33" s="155" t="str">
        <f t="shared" si="2"/>
        <v>Prof 31 ~ Rapport.PDF</v>
      </c>
      <c r="Q33" s="155" t="str">
        <f t="shared" si="3"/>
        <v>C:\Dossier_Inspect-V1\Rapports\Prof 31 ~ Rapport.PDF</v>
      </c>
      <c r="R33" s="156"/>
      <c r="V33" s="161"/>
      <c r="W33" s="161"/>
      <c r="X33" s="159"/>
      <c r="Z33" s="160"/>
      <c r="AA33" s="160"/>
    </row>
    <row r="34" spans="1:27" ht="16.5" x14ac:dyDescent="0.25">
      <c r="A34" s="219" t="s">
        <v>186</v>
      </c>
      <c r="B34" s="194">
        <v>26882</v>
      </c>
      <c r="C34" s="193" t="s">
        <v>116</v>
      </c>
      <c r="D34" s="194" t="s">
        <v>1</v>
      </c>
      <c r="E34" s="195">
        <v>8</v>
      </c>
      <c r="F34" s="194">
        <v>42339</v>
      </c>
      <c r="G34" s="194">
        <v>42466</v>
      </c>
      <c r="H34" s="199">
        <v>15</v>
      </c>
      <c r="I34" s="196" t="s">
        <v>76</v>
      </c>
      <c r="J34" s="197" t="s">
        <v>135</v>
      </c>
      <c r="K34" s="197" t="s">
        <v>138</v>
      </c>
      <c r="L34" s="198" t="s">
        <v>1</v>
      </c>
      <c r="M34" s="162" t="str">
        <f t="shared" si="0"/>
        <v>Prof 32</v>
      </c>
      <c r="N34" s="153" t="b">
        <f t="shared" ca="1" si="1"/>
        <v>0</v>
      </c>
      <c r="O34" s="154" t="s">
        <v>104</v>
      </c>
      <c r="P34" s="155" t="str">
        <f t="shared" si="2"/>
        <v>Prof 32 ~ Rapport.PDF</v>
      </c>
      <c r="Q34" s="155" t="str">
        <f t="shared" si="3"/>
        <v>C:\Dossier_Inspect-V1\Rapports\Prof 32 ~ Rapport.PDF</v>
      </c>
      <c r="R34" s="156"/>
      <c r="V34" s="161"/>
      <c r="W34" s="161"/>
      <c r="X34" s="159"/>
      <c r="Z34" s="160"/>
      <c r="AA34" s="160"/>
    </row>
    <row r="35" spans="1:27" ht="16.5" x14ac:dyDescent="0.25">
      <c r="A35" s="219" t="s">
        <v>187</v>
      </c>
      <c r="B35" s="194">
        <v>32595</v>
      </c>
      <c r="C35" s="193" t="s">
        <v>72</v>
      </c>
      <c r="D35" s="194"/>
      <c r="E35" s="195">
        <v>2</v>
      </c>
      <c r="F35" s="194">
        <v>42731</v>
      </c>
      <c r="G35" s="194">
        <v>42478</v>
      </c>
      <c r="H35" s="199">
        <v>11.5</v>
      </c>
      <c r="I35" s="196" t="s">
        <v>76</v>
      </c>
      <c r="J35" s="197" t="s">
        <v>74</v>
      </c>
      <c r="K35" s="197" t="s">
        <v>72</v>
      </c>
      <c r="L35" s="198"/>
      <c r="M35" s="162" t="str">
        <f t="shared" ref="M35:M66" si="4">HYPERLINK(O35 &amp;"\"&amp; P35,A35)</f>
        <v>Prof 33</v>
      </c>
      <c r="N35" s="153" t="b">
        <f t="shared" ref="N35:N66" ca="1" si="5">existefichier(Q35)</f>
        <v>0</v>
      </c>
      <c r="O35" s="154" t="s">
        <v>104</v>
      </c>
      <c r="P35" s="155" t="str">
        <f t="shared" si="2"/>
        <v>Prof 33 ~ Rapport.PDF</v>
      </c>
      <c r="Q35" s="155" t="str">
        <f t="shared" si="3"/>
        <v>C:\Dossier_Inspect-V1\Rapports\Prof 33 ~ Rapport.PDF</v>
      </c>
      <c r="R35" s="156"/>
      <c r="V35" s="161"/>
      <c r="W35" s="161"/>
      <c r="X35" s="159"/>
      <c r="Z35" s="160"/>
      <c r="AA35" s="160"/>
    </row>
    <row r="36" spans="1:27" ht="16.5" x14ac:dyDescent="0.25">
      <c r="A36" s="219" t="s">
        <v>188</v>
      </c>
      <c r="B36" s="194">
        <v>31231</v>
      </c>
      <c r="C36" s="193"/>
      <c r="D36" s="194"/>
      <c r="E36" s="195">
        <v>2</v>
      </c>
      <c r="F36" s="194">
        <v>41715</v>
      </c>
      <c r="G36" s="194">
        <v>42491</v>
      </c>
      <c r="H36" s="199">
        <v>14</v>
      </c>
      <c r="I36" s="196" t="s">
        <v>76</v>
      </c>
      <c r="J36" s="197" t="s">
        <v>86</v>
      </c>
      <c r="K36" s="197" t="s">
        <v>78</v>
      </c>
      <c r="L36" s="198"/>
      <c r="M36" s="162" t="str">
        <f t="shared" si="4"/>
        <v>Prof 34</v>
      </c>
      <c r="N36" s="153" t="b">
        <f t="shared" ca="1" si="5"/>
        <v>0</v>
      </c>
      <c r="O36" s="154" t="s">
        <v>104</v>
      </c>
      <c r="P36" s="155" t="str">
        <f t="shared" si="2"/>
        <v>Prof 34 ~ Rapport.PDF</v>
      </c>
      <c r="Q36" s="155" t="str">
        <f t="shared" si="3"/>
        <v>C:\Dossier_Inspect-V1\Rapports\Prof 34 ~ Rapport.PDF</v>
      </c>
      <c r="R36" s="156"/>
      <c r="V36" s="161"/>
      <c r="W36" s="161"/>
      <c r="X36" s="159"/>
      <c r="Z36" s="160"/>
      <c r="AA36" s="160"/>
    </row>
    <row r="37" spans="1:27" ht="16.5" x14ac:dyDescent="0.25">
      <c r="A37" s="219" t="s">
        <v>189</v>
      </c>
      <c r="B37" s="194">
        <v>31797</v>
      </c>
      <c r="C37" s="193" t="s">
        <v>72</v>
      </c>
      <c r="D37" s="194">
        <v>40527</v>
      </c>
      <c r="E37" s="195">
        <v>2</v>
      </c>
      <c r="F37" s="194">
        <v>42353</v>
      </c>
      <c r="G37" s="194">
        <v>42494</v>
      </c>
      <c r="H37" s="199">
        <v>13.5</v>
      </c>
      <c r="I37" s="196" t="s">
        <v>76</v>
      </c>
      <c r="J37" s="197" t="s">
        <v>115</v>
      </c>
      <c r="K37" s="197" t="s">
        <v>85</v>
      </c>
      <c r="L37" s="198"/>
      <c r="M37" s="162" t="str">
        <f t="shared" si="4"/>
        <v>Prof 35</v>
      </c>
      <c r="N37" s="153" t="b">
        <f t="shared" ca="1" si="5"/>
        <v>0</v>
      </c>
      <c r="O37" s="154" t="s">
        <v>104</v>
      </c>
      <c r="P37" s="155" t="str">
        <f t="shared" si="2"/>
        <v>Prof 35 ~ Rapport.PDF</v>
      </c>
      <c r="Q37" s="155" t="str">
        <f t="shared" si="3"/>
        <v>C:\Dossier_Inspect-V1\Rapports\Prof 35 ~ Rapport.PDF</v>
      </c>
      <c r="R37" s="156"/>
      <c r="V37" s="161"/>
      <c r="W37" s="161"/>
      <c r="X37" s="159"/>
      <c r="Z37" s="160"/>
      <c r="AA37" s="160"/>
    </row>
    <row r="38" spans="1:27" ht="16.5" x14ac:dyDescent="0.25">
      <c r="A38" s="219" t="s">
        <v>190</v>
      </c>
      <c r="B38" s="194">
        <v>28639</v>
      </c>
      <c r="C38" s="193" t="s">
        <v>87</v>
      </c>
      <c r="D38" s="194">
        <v>39448</v>
      </c>
      <c r="E38" s="195">
        <v>2</v>
      </c>
      <c r="F38" s="194">
        <v>41640</v>
      </c>
      <c r="G38" s="194">
        <v>42736</v>
      </c>
      <c r="H38" s="199" t="s">
        <v>1</v>
      </c>
      <c r="I38" s="196"/>
      <c r="J38" s="197" t="s">
        <v>117</v>
      </c>
      <c r="K38" s="197" t="s">
        <v>72</v>
      </c>
      <c r="L38" s="198" t="s">
        <v>1</v>
      </c>
      <c r="M38" s="162" t="str">
        <f t="shared" si="4"/>
        <v>Prof 36</v>
      </c>
      <c r="N38" s="153" t="b">
        <f t="shared" ca="1" si="5"/>
        <v>0</v>
      </c>
      <c r="O38" s="154" t="s">
        <v>104</v>
      </c>
      <c r="P38" s="155" t="str">
        <f t="shared" si="2"/>
        <v>Prof 36 ~ Rapport.PDF</v>
      </c>
      <c r="Q38" s="155" t="str">
        <f t="shared" si="3"/>
        <v>C:\Dossier_Inspect-V1\Rapports\Prof 36 ~ Rapport.PDF</v>
      </c>
      <c r="R38" s="156"/>
      <c r="V38" s="161"/>
      <c r="W38" s="161"/>
      <c r="X38" s="159"/>
      <c r="Z38" s="160"/>
      <c r="AA38" s="160"/>
    </row>
    <row r="39" spans="1:27" ht="16.5" x14ac:dyDescent="0.25">
      <c r="A39" s="219" t="s">
        <v>191</v>
      </c>
      <c r="B39" s="194">
        <v>32118</v>
      </c>
      <c r="C39" s="193" t="s">
        <v>87</v>
      </c>
      <c r="D39" s="194">
        <v>40544</v>
      </c>
      <c r="E39" s="195">
        <v>2</v>
      </c>
      <c r="F39" s="194">
        <v>42370</v>
      </c>
      <c r="G39" s="194">
        <v>42736</v>
      </c>
      <c r="H39" s="199">
        <v>12</v>
      </c>
      <c r="I39" s="196" t="s">
        <v>1</v>
      </c>
      <c r="J39" s="197" t="s">
        <v>117</v>
      </c>
      <c r="K39" s="197" t="s">
        <v>72</v>
      </c>
      <c r="L39" s="198" t="s">
        <v>1</v>
      </c>
      <c r="M39" s="162" t="str">
        <f t="shared" si="4"/>
        <v>Prof 37</v>
      </c>
      <c r="N39" s="153" t="b">
        <f t="shared" ca="1" si="5"/>
        <v>0</v>
      </c>
      <c r="O39" s="154" t="s">
        <v>104</v>
      </c>
      <c r="P39" s="155" t="str">
        <f t="shared" si="2"/>
        <v>Prof 37 ~ Rapport.PDF</v>
      </c>
      <c r="Q39" s="155" t="str">
        <f t="shared" si="3"/>
        <v>C:\Dossier_Inspect-V1\Rapports\Prof 37 ~ Rapport.PDF</v>
      </c>
      <c r="R39" s="161"/>
      <c r="S39" s="161"/>
      <c r="V39" s="161"/>
      <c r="W39" s="161"/>
      <c r="X39" s="159"/>
      <c r="Z39" s="160"/>
      <c r="AA39" s="160"/>
    </row>
    <row r="40" spans="1:27" ht="16.5" x14ac:dyDescent="0.25">
      <c r="A40" s="219" t="s">
        <v>192</v>
      </c>
      <c r="B40" s="194">
        <v>31947</v>
      </c>
      <c r="C40" s="193" t="s">
        <v>120</v>
      </c>
      <c r="D40" s="194">
        <v>39706</v>
      </c>
      <c r="E40" s="195">
        <v>2</v>
      </c>
      <c r="F40" s="194">
        <v>42731</v>
      </c>
      <c r="G40" s="194">
        <v>42778</v>
      </c>
      <c r="H40" s="199" t="s">
        <v>121</v>
      </c>
      <c r="I40" s="196" t="s">
        <v>1</v>
      </c>
      <c r="J40" s="197" t="s">
        <v>119</v>
      </c>
      <c r="K40" s="197" t="s">
        <v>93</v>
      </c>
      <c r="L40" s="198" t="s">
        <v>1</v>
      </c>
      <c r="M40" s="162" t="str">
        <f t="shared" si="4"/>
        <v>Prof 38</v>
      </c>
      <c r="N40" s="153" t="b">
        <f t="shared" ca="1" si="5"/>
        <v>0</v>
      </c>
      <c r="O40" s="154" t="s">
        <v>104</v>
      </c>
      <c r="P40" s="155" t="str">
        <f t="shared" si="2"/>
        <v>Prof 38 ~ Rapport.PDF</v>
      </c>
      <c r="Q40" s="155" t="str">
        <f t="shared" si="3"/>
        <v>C:\Dossier_Inspect-V1\Rapports\Prof 38 ~ Rapport.PDF</v>
      </c>
      <c r="R40" s="156"/>
      <c r="V40" s="161"/>
      <c r="W40" s="161"/>
      <c r="X40" s="159"/>
      <c r="Z40" s="160"/>
      <c r="AA40" s="160"/>
    </row>
    <row r="41" spans="1:27" ht="16.5" x14ac:dyDescent="0.25">
      <c r="A41" s="219" t="s">
        <v>193</v>
      </c>
      <c r="B41" s="194">
        <v>29813</v>
      </c>
      <c r="C41" s="193" t="s">
        <v>118</v>
      </c>
      <c r="D41" s="194">
        <v>42661</v>
      </c>
      <c r="E41" s="195">
        <v>4</v>
      </c>
      <c r="F41" s="194">
        <v>42887</v>
      </c>
      <c r="G41" s="194">
        <v>42778</v>
      </c>
      <c r="H41" s="199">
        <v>12</v>
      </c>
      <c r="I41" s="196" t="s">
        <v>1</v>
      </c>
      <c r="J41" s="197" t="s">
        <v>119</v>
      </c>
      <c r="K41" s="197" t="s">
        <v>93</v>
      </c>
      <c r="L41" s="198" t="s">
        <v>1</v>
      </c>
      <c r="M41" s="162" t="str">
        <f t="shared" si="4"/>
        <v>Prof 39</v>
      </c>
      <c r="N41" s="156" t="b">
        <f t="shared" ca="1" si="5"/>
        <v>0</v>
      </c>
      <c r="O41" s="154" t="s">
        <v>104</v>
      </c>
      <c r="P41" s="155" t="str">
        <f t="shared" si="2"/>
        <v>Prof 39 ~ Rapport.PDF</v>
      </c>
      <c r="Q41" s="155" t="str">
        <f t="shared" si="3"/>
        <v>C:\Dossier_Inspect-V1\Rapports\Prof 39 ~ Rapport.PDF</v>
      </c>
      <c r="V41" s="161"/>
      <c r="W41" s="161"/>
      <c r="X41" s="159"/>
      <c r="Z41" s="160"/>
      <c r="AA41" s="160"/>
    </row>
    <row r="42" spans="1:27" ht="16.5" x14ac:dyDescent="0.25">
      <c r="A42" s="219" t="s">
        <v>194</v>
      </c>
      <c r="B42" s="194">
        <v>31896</v>
      </c>
      <c r="C42" s="193" t="s">
        <v>1</v>
      </c>
      <c r="D42" s="194">
        <v>40286</v>
      </c>
      <c r="E42" s="195">
        <v>2</v>
      </c>
      <c r="F42" s="194">
        <v>42295</v>
      </c>
      <c r="G42" s="194">
        <v>42800</v>
      </c>
      <c r="H42" s="199">
        <v>11.5</v>
      </c>
      <c r="I42" s="196" t="s">
        <v>80</v>
      </c>
      <c r="J42" s="197" t="s">
        <v>98</v>
      </c>
      <c r="K42" s="197" t="s">
        <v>72</v>
      </c>
      <c r="L42" s="198" t="s">
        <v>1</v>
      </c>
      <c r="M42" s="162" t="str">
        <f t="shared" si="4"/>
        <v>Prof 40</v>
      </c>
      <c r="N42" s="156" t="b">
        <f t="shared" ca="1" si="5"/>
        <v>0</v>
      </c>
      <c r="O42" s="154" t="s">
        <v>104</v>
      </c>
      <c r="P42" s="155" t="str">
        <f t="shared" ref="P42:P105" si="6">A42 &amp; " ~ Rapport.PDF"</f>
        <v>Prof 40 ~ Rapport.PDF</v>
      </c>
      <c r="Q42" s="155" t="str">
        <f t="shared" ref="Q42:Q105" si="7">O42&amp;"\"&amp;P42</f>
        <v>C:\Dossier_Inspect-V1\Rapports\Prof 40 ~ Rapport.PDF</v>
      </c>
      <c r="V42" s="161"/>
      <c r="W42" s="161"/>
      <c r="X42" s="159"/>
      <c r="Z42" s="160"/>
      <c r="AA42" s="160"/>
    </row>
    <row r="43" spans="1:27" ht="16.5" x14ac:dyDescent="0.25">
      <c r="A43" s="219" t="s">
        <v>195</v>
      </c>
      <c r="B43" s="194">
        <v>28489</v>
      </c>
      <c r="C43" s="193"/>
      <c r="D43" s="194"/>
      <c r="E43" s="195">
        <v>2</v>
      </c>
      <c r="F43" s="194">
        <v>43084</v>
      </c>
      <c r="G43" s="194">
        <v>42826</v>
      </c>
      <c r="H43" s="199">
        <v>11.5</v>
      </c>
      <c r="I43" s="196" t="s">
        <v>80</v>
      </c>
      <c r="J43" s="197" t="s">
        <v>86</v>
      </c>
      <c r="K43" s="197" t="s">
        <v>78</v>
      </c>
      <c r="L43" s="198"/>
      <c r="M43" s="162" t="str">
        <f t="shared" si="4"/>
        <v>Prof 41</v>
      </c>
      <c r="N43" s="156" t="b">
        <f t="shared" ca="1" si="5"/>
        <v>0</v>
      </c>
      <c r="O43" s="154" t="s">
        <v>104</v>
      </c>
      <c r="P43" s="155" t="str">
        <f t="shared" si="6"/>
        <v>Prof 41 ~ Rapport.PDF</v>
      </c>
      <c r="Q43" s="155" t="str">
        <f t="shared" si="7"/>
        <v>C:\Dossier_Inspect-V1\Rapports\Prof 41 ~ Rapport.PDF</v>
      </c>
      <c r="V43" s="161"/>
      <c r="W43" s="161"/>
      <c r="X43" s="159"/>
      <c r="Z43" s="160"/>
      <c r="AA43" s="160"/>
    </row>
    <row r="44" spans="1:27" ht="16.5" x14ac:dyDescent="0.25">
      <c r="A44" s="219" t="s">
        <v>196</v>
      </c>
      <c r="B44" s="194">
        <v>32949</v>
      </c>
      <c r="C44" s="193" t="s">
        <v>72</v>
      </c>
      <c r="D44" s="194"/>
      <c r="E44" s="195">
        <v>2</v>
      </c>
      <c r="F44" s="194">
        <v>43220</v>
      </c>
      <c r="G44" s="194">
        <v>42834</v>
      </c>
      <c r="H44" s="199">
        <v>11.5</v>
      </c>
      <c r="I44" s="196" t="s">
        <v>80</v>
      </c>
      <c r="J44" s="197" t="s">
        <v>81</v>
      </c>
      <c r="K44" s="197" t="s">
        <v>72</v>
      </c>
      <c r="L44" s="198">
        <v>770846912</v>
      </c>
      <c r="M44" s="162" t="str">
        <f t="shared" si="4"/>
        <v>Prof 42</v>
      </c>
      <c r="N44" s="156" t="b">
        <f t="shared" ca="1" si="5"/>
        <v>0</v>
      </c>
      <c r="O44" s="154" t="s">
        <v>104</v>
      </c>
      <c r="P44" s="155" t="str">
        <f t="shared" si="6"/>
        <v>Prof 42 ~ Rapport.PDF</v>
      </c>
      <c r="Q44" s="155" t="str">
        <f t="shared" si="7"/>
        <v>C:\Dossier_Inspect-V1\Rapports\Prof 42 ~ Rapport.PDF</v>
      </c>
      <c r="V44" s="161"/>
      <c r="W44" s="161"/>
      <c r="X44" s="159"/>
      <c r="Z44" s="160"/>
      <c r="AA44" s="160"/>
    </row>
    <row r="45" spans="1:27" ht="16.5" x14ac:dyDescent="0.25">
      <c r="A45" s="219" t="s">
        <v>197</v>
      </c>
      <c r="B45" s="194">
        <v>29886</v>
      </c>
      <c r="C45" s="193" t="s">
        <v>72</v>
      </c>
      <c r="D45" s="194">
        <v>40430</v>
      </c>
      <c r="E45" s="195">
        <v>2</v>
      </c>
      <c r="F45" s="194">
        <v>42641</v>
      </c>
      <c r="G45" s="194">
        <v>42842</v>
      </c>
      <c r="H45" s="199">
        <v>11</v>
      </c>
      <c r="I45" s="196" t="s">
        <v>1</v>
      </c>
      <c r="J45" s="197" t="s">
        <v>134</v>
      </c>
      <c r="K45" s="197" t="s">
        <v>78</v>
      </c>
      <c r="L45" s="198" t="s">
        <v>1</v>
      </c>
      <c r="M45" s="162" t="str">
        <f t="shared" si="4"/>
        <v>Prof 43</v>
      </c>
      <c r="N45" s="156" t="b">
        <f t="shared" ca="1" si="5"/>
        <v>0</v>
      </c>
      <c r="O45" s="154" t="s">
        <v>104</v>
      </c>
      <c r="P45" s="155" t="str">
        <f t="shared" si="6"/>
        <v>Prof 43 ~ Rapport.PDF</v>
      </c>
      <c r="Q45" s="155" t="str">
        <f t="shared" si="7"/>
        <v>C:\Dossier_Inspect-V1\Rapports\Prof 43 ~ Rapport.PDF</v>
      </c>
      <c r="V45" s="161"/>
      <c r="W45" s="161"/>
      <c r="X45" s="159"/>
      <c r="Z45" s="160"/>
      <c r="AA45" s="160"/>
    </row>
    <row r="46" spans="1:27" ht="16.5" x14ac:dyDescent="0.25">
      <c r="A46" s="219" t="s">
        <v>198</v>
      </c>
      <c r="B46" s="194">
        <v>32868</v>
      </c>
      <c r="C46" s="193" t="s">
        <v>72</v>
      </c>
      <c r="D46" s="194"/>
      <c r="E46" s="195">
        <v>2</v>
      </c>
      <c r="F46" s="194">
        <v>43098</v>
      </c>
      <c r="G46" s="194">
        <v>43084</v>
      </c>
      <c r="H46" s="199">
        <v>12</v>
      </c>
      <c r="I46" s="196" t="s">
        <v>80</v>
      </c>
      <c r="J46" s="197" t="s">
        <v>77</v>
      </c>
      <c r="K46" s="197" t="s">
        <v>78</v>
      </c>
      <c r="L46" s="198"/>
      <c r="M46" s="162" t="str">
        <f t="shared" si="4"/>
        <v>Prof 44</v>
      </c>
      <c r="N46" s="156" t="b">
        <f t="shared" ca="1" si="5"/>
        <v>0</v>
      </c>
      <c r="O46" s="154" t="s">
        <v>104</v>
      </c>
      <c r="P46" s="155" t="str">
        <f t="shared" si="6"/>
        <v>Prof 44 ~ Rapport.PDF</v>
      </c>
      <c r="Q46" s="155" t="str">
        <f t="shared" si="7"/>
        <v>C:\Dossier_Inspect-V1\Rapports\Prof 44 ~ Rapport.PDF</v>
      </c>
      <c r="V46" s="161"/>
      <c r="W46" s="161"/>
      <c r="X46" s="159"/>
      <c r="Z46" s="160"/>
      <c r="AA46" s="160"/>
    </row>
    <row r="47" spans="1:27" ht="16.5" x14ac:dyDescent="0.25">
      <c r="A47" s="219" t="s">
        <v>199</v>
      </c>
      <c r="B47" s="194">
        <v>31825</v>
      </c>
      <c r="C47" s="193" t="s">
        <v>72</v>
      </c>
      <c r="D47" s="194">
        <v>39713</v>
      </c>
      <c r="E47" s="195">
        <v>2</v>
      </c>
      <c r="F47" s="194">
        <v>41720</v>
      </c>
      <c r="G47" s="194">
        <v>43125</v>
      </c>
      <c r="H47" s="199">
        <v>10</v>
      </c>
      <c r="I47" s="196" t="s">
        <v>80</v>
      </c>
      <c r="J47" s="197" t="s">
        <v>122</v>
      </c>
      <c r="K47" s="197" t="s">
        <v>93</v>
      </c>
      <c r="L47" s="198"/>
      <c r="M47" s="162" t="str">
        <f t="shared" si="4"/>
        <v>Prof 45</v>
      </c>
      <c r="N47" s="156" t="b">
        <f t="shared" ca="1" si="5"/>
        <v>0</v>
      </c>
      <c r="O47" s="154" t="s">
        <v>104</v>
      </c>
      <c r="P47" s="155" t="str">
        <f t="shared" si="6"/>
        <v>Prof 45 ~ Rapport.PDF</v>
      </c>
      <c r="Q47" s="155" t="str">
        <f t="shared" si="7"/>
        <v>C:\Dossier_Inspect-V1\Rapports\Prof 45 ~ Rapport.PDF</v>
      </c>
      <c r="V47" s="161"/>
      <c r="W47" s="161"/>
      <c r="X47" s="159"/>
      <c r="Z47" s="160"/>
      <c r="AA47" s="160"/>
    </row>
    <row r="48" spans="1:27" ht="16.5" x14ac:dyDescent="0.25">
      <c r="A48" s="219" t="s">
        <v>200</v>
      </c>
      <c r="B48" s="194">
        <v>30920</v>
      </c>
      <c r="C48" s="193" t="s">
        <v>72</v>
      </c>
      <c r="D48" s="194">
        <v>40630</v>
      </c>
      <c r="E48" s="195">
        <v>2</v>
      </c>
      <c r="F48" s="194">
        <v>42731</v>
      </c>
      <c r="G48" s="194">
        <v>43125</v>
      </c>
      <c r="H48" s="199">
        <v>10</v>
      </c>
      <c r="I48" s="196" t="s">
        <v>80</v>
      </c>
      <c r="J48" s="197" t="s">
        <v>122</v>
      </c>
      <c r="K48" s="197" t="s">
        <v>93</v>
      </c>
      <c r="L48" s="198"/>
      <c r="M48" s="162" t="str">
        <f t="shared" si="4"/>
        <v>Prof 46</v>
      </c>
      <c r="N48" s="156" t="b">
        <f t="shared" ca="1" si="5"/>
        <v>0</v>
      </c>
      <c r="O48" s="154" t="s">
        <v>104</v>
      </c>
      <c r="P48" s="155" t="str">
        <f t="shared" si="6"/>
        <v>Prof 46 ~ Rapport.PDF</v>
      </c>
      <c r="Q48" s="155" t="str">
        <f t="shared" si="7"/>
        <v>C:\Dossier_Inspect-V1\Rapports\Prof 46 ~ Rapport.PDF</v>
      </c>
      <c r="V48" s="161"/>
      <c r="W48" s="161"/>
      <c r="X48" s="159"/>
      <c r="Z48" s="160"/>
      <c r="AA48" s="160"/>
    </row>
    <row r="49" spans="1:27" ht="16.5" x14ac:dyDescent="0.25">
      <c r="A49" s="219" t="s">
        <v>201</v>
      </c>
      <c r="B49" s="194">
        <v>31499</v>
      </c>
      <c r="C49" s="193" t="s">
        <v>123</v>
      </c>
      <c r="D49" s="194">
        <v>42614</v>
      </c>
      <c r="E49" s="195">
        <v>0</v>
      </c>
      <c r="F49" s="194" t="s">
        <v>1</v>
      </c>
      <c r="G49" s="194">
        <v>43135</v>
      </c>
      <c r="H49" s="199" t="s">
        <v>1</v>
      </c>
      <c r="I49" s="196" t="s">
        <v>80</v>
      </c>
      <c r="J49" s="197" t="s">
        <v>124</v>
      </c>
      <c r="K49" s="197" t="s">
        <v>125</v>
      </c>
      <c r="L49" s="198" t="s">
        <v>1</v>
      </c>
      <c r="M49" s="162" t="str">
        <f t="shared" si="4"/>
        <v>Prof 47</v>
      </c>
      <c r="N49" s="156" t="b">
        <f t="shared" ca="1" si="5"/>
        <v>0</v>
      </c>
      <c r="O49" s="154" t="s">
        <v>104</v>
      </c>
      <c r="P49" s="155" t="str">
        <f t="shared" si="6"/>
        <v>Prof 47 ~ Rapport.PDF</v>
      </c>
      <c r="Q49" s="155" t="str">
        <f t="shared" si="7"/>
        <v>C:\Dossier_Inspect-V1\Rapports\Prof 47 ~ Rapport.PDF</v>
      </c>
      <c r="V49" s="161"/>
      <c r="W49" s="161"/>
      <c r="X49" s="159"/>
      <c r="Z49" s="160"/>
      <c r="AA49" s="160"/>
    </row>
    <row r="50" spans="1:27" ht="16.5" x14ac:dyDescent="0.25">
      <c r="A50" s="219" t="s">
        <v>202</v>
      </c>
      <c r="B50" s="194">
        <v>32242</v>
      </c>
      <c r="C50" s="193" t="s">
        <v>120</v>
      </c>
      <c r="D50" s="194">
        <v>41157</v>
      </c>
      <c r="E50" s="195">
        <v>1</v>
      </c>
      <c r="F50" s="194">
        <v>42064</v>
      </c>
      <c r="G50" s="194">
        <v>43152</v>
      </c>
      <c r="H50" s="199">
        <v>11</v>
      </c>
      <c r="I50" s="196" t="s">
        <v>80</v>
      </c>
      <c r="J50" s="197" t="s">
        <v>124</v>
      </c>
      <c r="K50" s="197" t="s">
        <v>125</v>
      </c>
      <c r="L50" s="198" t="s">
        <v>1</v>
      </c>
      <c r="M50" s="162" t="str">
        <f t="shared" si="4"/>
        <v>Prof 48</v>
      </c>
      <c r="N50" s="156" t="b">
        <f t="shared" ca="1" si="5"/>
        <v>0</v>
      </c>
      <c r="O50" s="154" t="s">
        <v>104</v>
      </c>
      <c r="P50" s="155" t="str">
        <f t="shared" si="6"/>
        <v>Prof 48 ~ Rapport.PDF</v>
      </c>
      <c r="Q50" s="155" t="str">
        <f t="shared" si="7"/>
        <v>C:\Dossier_Inspect-V1\Rapports\Prof 48 ~ Rapport.PDF</v>
      </c>
      <c r="V50" s="161"/>
      <c r="W50" s="161"/>
      <c r="X50" s="159"/>
      <c r="Z50" s="160"/>
      <c r="AA50" s="160"/>
    </row>
    <row r="51" spans="1:27" ht="16.5" x14ac:dyDescent="0.25">
      <c r="A51" s="219" t="s">
        <v>203</v>
      </c>
      <c r="B51" s="194">
        <v>32456</v>
      </c>
      <c r="C51" s="193" t="s">
        <v>1</v>
      </c>
      <c r="D51" s="194">
        <v>41161</v>
      </c>
      <c r="E51" s="195">
        <v>2</v>
      </c>
      <c r="F51" s="194">
        <v>43098</v>
      </c>
      <c r="G51" s="194">
        <v>43170</v>
      </c>
      <c r="H51" s="199">
        <v>11</v>
      </c>
      <c r="I51" s="196" t="s">
        <v>80</v>
      </c>
      <c r="J51" s="197" t="s">
        <v>98</v>
      </c>
      <c r="K51" s="197" t="s">
        <v>72</v>
      </c>
      <c r="L51" s="198" t="s">
        <v>1</v>
      </c>
      <c r="M51" s="162" t="str">
        <f t="shared" si="4"/>
        <v>Prof 49</v>
      </c>
      <c r="N51" s="156" t="b">
        <f t="shared" ca="1" si="5"/>
        <v>0</v>
      </c>
      <c r="O51" s="154" t="s">
        <v>104</v>
      </c>
      <c r="P51" s="155" t="str">
        <f t="shared" si="6"/>
        <v>Prof 49 ~ Rapport.PDF</v>
      </c>
      <c r="Q51" s="155" t="str">
        <f t="shared" si="7"/>
        <v>C:\Dossier_Inspect-V1\Rapports\Prof 49 ~ Rapport.PDF</v>
      </c>
      <c r="V51" s="161"/>
      <c r="W51" s="161"/>
      <c r="X51" s="159"/>
      <c r="Z51" s="160"/>
      <c r="AA51" s="160"/>
    </row>
    <row r="52" spans="1:27" ht="16.5" x14ac:dyDescent="0.25">
      <c r="A52" s="219" t="s">
        <v>204</v>
      </c>
      <c r="B52" s="194">
        <v>30371</v>
      </c>
      <c r="C52" s="193" t="s">
        <v>102</v>
      </c>
      <c r="D52" s="194">
        <v>39422</v>
      </c>
      <c r="E52" s="195">
        <v>3</v>
      </c>
      <c r="F52" s="194">
        <v>42527</v>
      </c>
      <c r="G52" s="194">
        <v>43202</v>
      </c>
      <c r="H52" s="199">
        <v>10.5</v>
      </c>
      <c r="I52" s="196" t="s">
        <v>80</v>
      </c>
      <c r="J52" s="197" t="s">
        <v>122</v>
      </c>
      <c r="K52" s="197" t="s">
        <v>93</v>
      </c>
      <c r="L52" s="198"/>
      <c r="M52" s="162" t="str">
        <f t="shared" si="4"/>
        <v>Prof 50</v>
      </c>
      <c r="N52" s="156" t="b">
        <f t="shared" ca="1" si="5"/>
        <v>0</v>
      </c>
      <c r="O52" s="154" t="s">
        <v>104</v>
      </c>
      <c r="P52" s="155" t="str">
        <f t="shared" si="6"/>
        <v>Prof 50 ~ Rapport.PDF</v>
      </c>
      <c r="Q52" s="155" t="str">
        <f t="shared" si="7"/>
        <v>C:\Dossier_Inspect-V1\Rapports\Prof 50 ~ Rapport.PDF</v>
      </c>
      <c r="V52" s="161"/>
      <c r="W52" s="161"/>
      <c r="X52" s="159"/>
      <c r="Z52" s="160"/>
      <c r="AA52" s="160"/>
    </row>
    <row r="53" spans="1:27" ht="16.5" x14ac:dyDescent="0.25">
      <c r="A53" s="219" t="s">
        <v>205</v>
      </c>
      <c r="B53" s="194">
        <v>32053</v>
      </c>
      <c r="C53" s="193" t="s">
        <v>126</v>
      </c>
      <c r="D53" s="194">
        <v>41280</v>
      </c>
      <c r="E53" s="195">
        <v>1</v>
      </c>
      <c r="F53" s="194">
        <v>42191</v>
      </c>
      <c r="G53" s="194">
        <v>43202</v>
      </c>
      <c r="H53" s="199">
        <v>10.5</v>
      </c>
      <c r="I53" s="196" t="s">
        <v>80</v>
      </c>
      <c r="J53" s="197" t="s">
        <v>122</v>
      </c>
      <c r="K53" s="197" t="s">
        <v>93</v>
      </c>
      <c r="L53" s="198"/>
      <c r="M53" s="162" t="str">
        <f t="shared" si="4"/>
        <v>Prof 51</v>
      </c>
      <c r="N53" s="156" t="b">
        <f t="shared" ca="1" si="5"/>
        <v>0</v>
      </c>
      <c r="O53" s="154" t="s">
        <v>104</v>
      </c>
      <c r="P53" s="155" t="str">
        <f t="shared" si="6"/>
        <v>Prof 51 ~ Rapport.PDF</v>
      </c>
      <c r="Q53" s="155" t="str">
        <f t="shared" si="7"/>
        <v>C:\Dossier_Inspect-V1\Rapports\Prof 51 ~ Rapport.PDF</v>
      </c>
      <c r="V53" s="161"/>
      <c r="W53" s="161"/>
      <c r="X53" s="159"/>
      <c r="Z53" s="160"/>
      <c r="AA53" s="160"/>
    </row>
    <row r="54" spans="1:27" ht="16.5" x14ac:dyDescent="0.25">
      <c r="A54" s="219" t="s">
        <v>206</v>
      </c>
      <c r="B54" s="194">
        <v>32032</v>
      </c>
      <c r="C54" s="193" t="s">
        <v>72</v>
      </c>
      <c r="D54" s="194"/>
      <c r="E54" s="195">
        <v>2</v>
      </c>
      <c r="F54" s="194">
        <v>42455</v>
      </c>
      <c r="G54" s="194">
        <v>43206</v>
      </c>
      <c r="H54" s="199">
        <v>12</v>
      </c>
      <c r="I54" s="196" t="s">
        <v>80</v>
      </c>
      <c r="J54" s="197" t="s">
        <v>81</v>
      </c>
      <c r="K54" s="197" t="s">
        <v>72</v>
      </c>
      <c r="L54" s="198">
        <v>797862374</v>
      </c>
      <c r="M54" s="162" t="str">
        <f t="shared" si="4"/>
        <v>Prof 52</v>
      </c>
      <c r="N54" s="156" t="b">
        <f t="shared" ca="1" si="5"/>
        <v>0</v>
      </c>
      <c r="O54" s="154" t="s">
        <v>104</v>
      </c>
      <c r="P54" s="155" t="str">
        <f t="shared" si="6"/>
        <v>Prof 52 ~ Rapport.PDF</v>
      </c>
      <c r="Q54" s="155" t="str">
        <f t="shared" si="7"/>
        <v>C:\Dossier_Inspect-V1\Rapports\Prof 52 ~ Rapport.PDF</v>
      </c>
      <c r="V54" s="161"/>
      <c r="W54" s="161"/>
      <c r="X54" s="159"/>
      <c r="Z54" s="160"/>
      <c r="AA54" s="160"/>
    </row>
    <row r="55" spans="1:27" ht="16.5" x14ac:dyDescent="0.25">
      <c r="A55" s="219" t="s">
        <v>207</v>
      </c>
      <c r="B55" s="194">
        <v>26730</v>
      </c>
      <c r="C55" s="193" t="s">
        <v>72</v>
      </c>
      <c r="D55" s="194"/>
      <c r="E55" s="195">
        <v>5</v>
      </c>
      <c r="F55" s="194">
        <v>42799</v>
      </c>
      <c r="G55" s="194">
        <v>43208</v>
      </c>
      <c r="H55" s="199">
        <v>10</v>
      </c>
      <c r="I55" s="196" t="s">
        <v>73</v>
      </c>
      <c r="J55" s="197" t="s">
        <v>88</v>
      </c>
      <c r="K55" s="197" t="s">
        <v>89</v>
      </c>
      <c r="L55" s="198"/>
      <c r="M55" s="162" t="str">
        <f t="shared" si="4"/>
        <v>Prof 53</v>
      </c>
      <c r="N55" s="156" t="b">
        <f t="shared" ca="1" si="5"/>
        <v>0</v>
      </c>
      <c r="O55" s="154" t="s">
        <v>104</v>
      </c>
      <c r="P55" s="155" t="str">
        <f t="shared" si="6"/>
        <v>Prof 53 ~ Rapport.PDF</v>
      </c>
      <c r="Q55" s="155" t="str">
        <f t="shared" si="7"/>
        <v>C:\Dossier_Inspect-V1\Rapports\Prof 53 ~ Rapport.PDF</v>
      </c>
      <c r="V55" s="161"/>
      <c r="W55" s="161"/>
      <c r="X55" s="159"/>
      <c r="Z55" s="160"/>
      <c r="AA55" s="160"/>
    </row>
    <row r="56" spans="1:27" ht="16.5" x14ac:dyDescent="0.25">
      <c r="A56" s="219" t="s">
        <v>208</v>
      </c>
      <c r="B56" s="194">
        <v>30050</v>
      </c>
      <c r="C56" s="193" t="s">
        <v>90</v>
      </c>
      <c r="D56" s="194"/>
      <c r="E56" s="195">
        <v>3</v>
      </c>
      <c r="F56" s="194">
        <v>42809</v>
      </c>
      <c r="G56" s="194">
        <v>43208</v>
      </c>
      <c r="H56" s="199">
        <v>9.5</v>
      </c>
      <c r="I56" s="196" t="s">
        <v>80</v>
      </c>
      <c r="J56" s="197" t="s">
        <v>88</v>
      </c>
      <c r="K56" s="197" t="s">
        <v>89</v>
      </c>
      <c r="L56" s="198">
        <v>796234621</v>
      </c>
      <c r="M56" s="162" t="str">
        <f t="shared" si="4"/>
        <v>Prof 54</v>
      </c>
      <c r="N56" s="156" t="b">
        <f t="shared" ca="1" si="5"/>
        <v>0</v>
      </c>
      <c r="O56" s="154" t="s">
        <v>104</v>
      </c>
      <c r="P56" s="155" t="str">
        <f t="shared" si="6"/>
        <v>Prof 54 ~ Rapport.PDF</v>
      </c>
      <c r="Q56" s="155" t="str">
        <f t="shared" si="7"/>
        <v>C:\Dossier_Inspect-V1\Rapports\Prof 54 ~ Rapport.PDF</v>
      </c>
      <c r="V56" s="161"/>
      <c r="W56" s="161"/>
      <c r="X56" s="159"/>
      <c r="Z56" s="160"/>
      <c r="AA56" s="160"/>
    </row>
    <row r="57" spans="1:27" ht="16.5" x14ac:dyDescent="0.25">
      <c r="A57" s="219" t="s">
        <v>209</v>
      </c>
      <c r="B57" s="194">
        <v>31170</v>
      </c>
      <c r="C57" s="193" t="s">
        <v>91</v>
      </c>
      <c r="D57" s="194"/>
      <c r="E57" s="195">
        <v>2</v>
      </c>
      <c r="F57" s="194">
        <v>42809</v>
      </c>
      <c r="G57" s="194">
        <v>43208</v>
      </c>
      <c r="H57" s="199"/>
      <c r="I57" s="196" t="s">
        <v>80</v>
      </c>
      <c r="J57" s="197" t="s">
        <v>88</v>
      </c>
      <c r="K57" s="197" t="s">
        <v>89</v>
      </c>
      <c r="L57" s="198"/>
      <c r="M57" s="162" t="str">
        <f t="shared" si="4"/>
        <v>Prof 55</v>
      </c>
      <c r="N57" s="156" t="b">
        <f t="shared" ca="1" si="5"/>
        <v>0</v>
      </c>
      <c r="O57" s="154" t="s">
        <v>104</v>
      </c>
      <c r="P57" s="155" t="str">
        <f t="shared" si="6"/>
        <v>Prof 55 ~ Rapport.PDF</v>
      </c>
      <c r="Q57" s="155" t="str">
        <f t="shared" si="7"/>
        <v>C:\Dossier_Inspect-V1\Rapports\Prof 55 ~ Rapport.PDF</v>
      </c>
      <c r="V57" s="161"/>
      <c r="W57" s="161"/>
      <c r="X57" s="159"/>
      <c r="Z57" s="160"/>
      <c r="AA57" s="160"/>
    </row>
    <row r="58" spans="1:27" ht="16.5" x14ac:dyDescent="0.25">
      <c r="A58" s="219" t="s">
        <v>210</v>
      </c>
      <c r="B58" s="194">
        <v>31729</v>
      </c>
      <c r="C58" s="193"/>
      <c r="D58" s="194">
        <v>41885</v>
      </c>
      <c r="E58" s="195">
        <v>1</v>
      </c>
      <c r="F58" s="194">
        <v>42797</v>
      </c>
      <c r="G58" s="194">
        <v>43226</v>
      </c>
      <c r="H58" s="199">
        <v>11.5</v>
      </c>
      <c r="I58" s="196" t="s">
        <v>80</v>
      </c>
      <c r="J58" s="197" t="s">
        <v>111</v>
      </c>
      <c r="K58" s="197" t="s">
        <v>72</v>
      </c>
      <c r="L58" s="198"/>
      <c r="M58" s="162" t="str">
        <f t="shared" si="4"/>
        <v>Prof 56</v>
      </c>
      <c r="N58" s="156" t="b">
        <f t="shared" ca="1" si="5"/>
        <v>0</v>
      </c>
      <c r="O58" s="154" t="s">
        <v>104</v>
      </c>
      <c r="P58" s="155" t="str">
        <f t="shared" si="6"/>
        <v>Prof 56 ~ Rapport.PDF</v>
      </c>
      <c r="Q58" s="155" t="str">
        <f t="shared" si="7"/>
        <v>C:\Dossier_Inspect-V1\Rapports\Prof 56 ~ Rapport.PDF</v>
      </c>
      <c r="V58" s="161"/>
      <c r="W58" s="161"/>
      <c r="X58" s="159"/>
      <c r="Z58" s="160"/>
      <c r="AA58" s="160"/>
    </row>
    <row r="59" spans="1:27" ht="16.5" x14ac:dyDescent="0.25">
      <c r="A59" s="219" t="s">
        <v>211</v>
      </c>
      <c r="B59" s="194">
        <v>30845</v>
      </c>
      <c r="C59" s="193"/>
      <c r="D59" s="194"/>
      <c r="E59" s="195">
        <v>2</v>
      </c>
      <c r="F59" s="194">
        <v>42886</v>
      </c>
      <c r="G59" s="194">
        <v>43236</v>
      </c>
      <c r="H59" s="199">
        <v>11.5</v>
      </c>
      <c r="I59" s="196" t="s">
        <v>80</v>
      </c>
      <c r="J59" s="197" t="s">
        <v>81</v>
      </c>
      <c r="K59" s="197" t="s">
        <v>72</v>
      </c>
      <c r="L59" s="198">
        <v>659071942</v>
      </c>
      <c r="M59" s="162" t="str">
        <f t="shared" si="4"/>
        <v>Prof 57</v>
      </c>
      <c r="N59" s="156" t="b">
        <f t="shared" ca="1" si="5"/>
        <v>0</v>
      </c>
      <c r="O59" s="154" t="s">
        <v>104</v>
      </c>
      <c r="P59" s="155" t="str">
        <f t="shared" si="6"/>
        <v>Prof 57 ~ Rapport.PDF</v>
      </c>
      <c r="Q59" s="155" t="str">
        <f t="shared" si="7"/>
        <v>C:\Dossier_Inspect-V1\Rapports\Prof 57 ~ Rapport.PDF</v>
      </c>
      <c r="V59" s="161"/>
      <c r="W59" s="161"/>
      <c r="X59" s="159"/>
      <c r="Z59" s="160"/>
      <c r="AA59" s="160"/>
    </row>
    <row r="60" spans="1:27" ht="16.5" x14ac:dyDescent="0.25">
      <c r="A60" s="219" t="s">
        <v>212</v>
      </c>
      <c r="B60" s="194">
        <v>31013</v>
      </c>
      <c r="C60" s="193" t="s">
        <v>1</v>
      </c>
      <c r="D60" s="194">
        <v>41191</v>
      </c>
      <c r="E60" s="195">
        <v>1</v>
      </c>
      <c r="F60" s="194">
        <v>42370</v>
      </c>
      <c r="G60" s="194" t="s">
        <v>1</v>
      </c>
      <c r="H60" s="199" t="s">
        <v>1</v>
      </c>
      <c r="I60" s="196" t="s">
        <v>80</v>
      </c>
      <c r="J60" s="197" t="s">
        <v>127</v>
      </c>
      <c r="K60" s="197" t="s">
        <v>90</v>
      </c>
      <c r="L60" s="198" t="s">
        <v>1</v>
      </c>
      <c r="M60" s="162" t="str">
        <f t="shared" si="4"/>
        <v>Prof 58</v>
      </c>
      <c r="N60" s="156" t="b">
        <f t="shared" ca="1" si="5"/>
        <v>0</v>
      </c>
      <c r="O60" s="154" t="s">
        <v>104</v>
      </c>
      <c r="P60" s="155" t="str">
        <f t="shared" si="6"/>
        <v>Prof 58 ~ Rapport.PDF</v>
      </c>
      <c r="Q60" s="155" t="str">
        <f t="shared" si="7"/>
        <v>C:\Dossier_Inspect-V1\Rapports\Prof 58 ~ Rapport.PDF</v>
      </c>
      <c r="V60" s="161"/>
      <c r="W60" s="161"/>
      <c r="X60" s="159"/>
      <c r="Z60" s="160"/>
      <c r="AA60" s="160"/>
    </row>
    <row r="61" spans="1:27" ht="16.5" x14ac:dyDescent="0.25">
      <c r="A61" s="219" t="s">
        <v>213</v>
      </c>
      <c r="B61" s="194">
        <v>32519</v>
      </c>
      <c r="C61" s="193" t="s">
        <v>1</v>
      </c>
      <c r="D61" s="194">
        <v>41191</v>
      </c>
      <c r="E61" s="195">
        <v>1</v>
      </c>
      <c r="F61" s="194">
        <v>42375</v>
      </c>
      <c r="G61" s="194" t="s">
        <v>1</v>
      </c>
      <c r="H61" s="199" t="s">
        <v>1</v>
      </c>
      <c r="I61" s="196" t="s">
        <v>80</v>
      </c>
      <c r="J61" s="197" t="s">
        <v>127</v>
      </c>
      <c r="K61" s="197" t="s">
        <v>90</v>
      </c>
      <c r="L61" s="198" t="s">
        <v>1</v>
      </c>
      <c r="M61" s="162" t="str">
        <f t="shared" si="4"/>
        <v>Prof 59</v>
      </c>
      <c r="N61" s="156" t="b">
        <f t="shared" ca="1" si="5"/>
        <v>0</v>
      </c>
      <c r="O61" s="154" t="s">
        <v>104</v>
      </c>
      <c r="P61" s="155" t="str">
        <f t="shared" si="6"/>
        <v>Prof 59 ~ Rapport.PDF</v>
      </c>
      <c r="Q61" s="155" t="str">
        <f t="shared" si="7"/>
        <v>C:\Dossier_Inspect-V1\Rapports\Prof 59 ~ Rapport.PDF</v>
      </c>
      <c r="V61" s="161"/>
      <c r="W61" s="161"/>
      <c r="X61" s="159"/>
      <c r="Z61" s="160"/>
      <c r="AA61" s="160"/>
    </row>
    <row r="62" spans="1:27" ht="16.5" x14ac:dyDescent="0.25">
      <c r="A62" s="219" t="s">
        <v>214</v>
      </c>
      <c r="B62" s="194">
        <v>30703</v>
      </c>
      <c r="C62" s="193" t="s">
        <v>1</v>
      </c>
      <c r="D62" s="194">
        <v>41792</v>
      </c>
      <c r="E62" s="195">
        <v>1</v>
      </c>
      <c r="F62" s="194">
        <v>42797</v>
      </c>
      <c r="G62" s="194" t="s">
        <v>1</v>
      </c>
      <c r="H62" s="199">
        <v>12</v>
      </c>
      <c r="I62" s="196" t="s">
        <v>80</v>
      </c>
      <c r="J62" s="197" t="s">
        <v>127</v>
      </c>
      <c r="K62" s="197" t="s">
        <v>90</v>
      </c>
      <c r="L62" s="198" t="s">
        <v>1</v>
      </c>
      <c r="M62" s="162" t="str">
        <f t="shared" si="4"/>
        <v>Prof 60</v>
      </c>
      <c r="N62" s="156" t="b">
        <f t="shared" ca="1" si="5"/>
        <v>0</v>
      </c>
      <c r="O62" s="154" t="s">
        <v>104</v>
      </c>
      <c r="P62" s="155" t="str">
        <f t="shared" si="6"/>
        <v>Prof 60 ~ Rapport.PDF</v>
      </c>
      <c r="Q62" s="155" t="str">
        <f t="shared" si="7"/>
        <v>C:\Dossier_Inspect-V1\Rapports\Prof 60 ~ Rapport.PDF</v>
      </c>
      <c r="V62" s="161"/>
      <c r="W62" s="161"/>
      <c r="X62" s="159"/>
      <c r="Z62" s="160"/>
      <c r="AA62" s="160"/>
    </row>
    <row r="63" spans="1:27" ht="16.5" x14ac:dyDescent="0.25">
      <c r="A63" s="219" t="s">
        <v>215</v>
      </c>
      <c r="B63" s="194">
        <v>25941</v>
      </c>
      <c r="C63" s="193" t="s">
        <v>87</v>
      </c>
      <c r="D63" s="194">
        <v>42367</v>
      </c>
      <c r="E63" s="195" t="s">
        <v>1</v>
      </c>
      <c r="F63" s="194" t="s">
        <v>1</v>
      </c>
      <c r="G63" s="194" t="s">
        <v>1</v>
      </c>
      <c r="H63" s="199" t="s">
        <v>1</v>
      </c>
      <c r="I63" s="196" t="s">
        <v>1</v>
      </c>
      <c r="J63" s="197" t="s">
        <v>119</v>
      </c>
      <c r="K63" s="197" t="s">
        <v>93</v>
      </c>
      <c r="L63" s="198" t="s">
        <v>1</v>
      </c>
      <c r="M63" s="162" t="str">
        <f t="shared" si="4"/>
        <v>Prof 61</v>
      </c>
      <c r="N63" s="156" t="b">
        <f t="shared" ca="1" si="5"/>
        <v>0</v>
      </c>
      <c r="O63" s="154" t="s">
        <v>104</v>
      </c>
      <c r="P63" s="155" t="str">
        <f t="shared" si="6"/>
        <v>Prof 61 ~ Rapport.PDF</v>
      </c>
      <c r="Q63" s="155" t="str">
        <f t="shared" si="7"/>
        <v>C:\Dossier_Inspect-V1\Rapports\Prof 61 ~ Rapport.PDF</v>
      </c>
      <c r="V63" s="161"/>
      <c r="W63" s="161"/>
      <c r="X63" s="159"/>
      <c r="Z63" s="160"/>
      <c r="AA63" s="160"/>
    </row>
    <row r="64" spans="1:27" ht="16.5" x14ac:dyDescent="0.25">
      <c r="A64" s="219" t="s">
        <v>216</v>
      </c>
      <c r="B64" s="194">
        <v>32543</v>
      </c>
      <c r="C64" s="193" t="s">
        <v>1</v>
      </c>
      <c r="D64" s="194">
        <v>42974</v>
      </c>
      <c r="E64" s="195">
        <v>0</v>
      </c>
      <c r="F64" s="194" t="s">
        <v>1</v>
      </c>
      <c r="G64" s="194" t="s">
        <v>1</v>
      </c>
      <c r="H64" s="199" t="s">
        <v>1</v>
      </c>
      <c r="I64" s="196" t="s">
        <v>128</v>
      </c>
      <c r="J64" s="197" t="s">
        <v>127</v>
      </c>
      <c r="K64" s="197" t="s">
        <v>90</v>
      </c>
      <c r="L64" s="198" t="s">
        <v>1</v>
      </c>
      <c r="M64" s="162" t="str">
        <f t="shared" si="4"/>
        <v>Prof 62</v>
      </c>
      <c r="N64" s="156" t="b">
        <f t="shared" ca="1" si="5"/>
        <v>0</v>
      </c>
      <c r="O64" s="154" t="s">
        <v>104</v>
      </c>
      <c r="P64" s="155" t="str">
        <f t="shared" si="6"/>
        <v>Prof 62 ~ Rapport.PDF</v>
      </c>
      <c r="Q64" s="155" t="str">
        <f t="shared" si="7"/>
        <v>C:\Dossier_Inspect-V1\Rapports\Prof 62 ~ Rapport.PDF</v>
      </c>
      <c r="V64" s="161"/>
      <c r="W64" s="161"/>
      <c r="X64" s="159"/>
      <c r="Z64" s="160"/>
      <c r="AA64" s="160"/>
    </row>
    <row r="65" spans="1:27" ht="16.5" x14ac:dyDescent="0.25">
      <c r="A65" s="219" t="s">
        <v>217</v>
      </c>
      <c r="B65" s="194">
        <v>34108</v>
      </c>
      <c r="C65" s="193" t="s">
        <v>85</v>
      </c>
      <c r="D65" s="194">
        <v>42987</v>
      </c>
      <c r="E65" s="195">
        <v>0</v>
      </c>
      <c r="F65" s="194" t="s">
        <v>1</v>
      </c>
      <c r="G65" s="194" t="s">
        <v>1</v>
      </c>
      <c r="H65" s="199" t="s">
        <v>1</v>
      </c>
      <c r="I65" s="196" t="s">
        <v>80</v>
      </c>
      <c r="J65" s="197" t="s">
        <v>124</v>
      </c>
      <c r="K65" s="197" t="s">
        <v>125</v>
      </c>
      <c r="L65" s="198" t="s">
        <v>1</v>
      </c>
      <c r="M65" s="162" t="str">
        <f t="shared" si="4"/>
        <v>Prof 63</v>
      </c>
      <c r="N65" s="156" t="b">
        <f t="shared" ca="1" si="5"/>
        <v>0</v>
      </c>
      <c r="O65" s="154" t="s">
        <v>104</v>
      </c>
      <c r="P65" s="155" t="str">
        <f t="shared" si="6"/>
        <v>Prof 63 ~ Rapport.PDF</v>
      </c>
      <c r="Q65" s="155" t="str">
        <f t="shared" si="7"/>
        <v>C:\Dossier_Inspect-V1\Rapports\Prof 63 ~ Rapport.PDF</v>
      </c>
      <c r="V65" s="161"/>
      <c r="W65" s="161"/>
      <c r="X65" s="159"/>
      <c r="Z65" s="160"/>
      <c r="AA65" s="160"/>
    </row>
    <row r="66" spans="1:27" ht="16.5" x14ac:dyDescent="0.25">
      <c r="A66" s="219" t="s">
        <v>218</v>
      </c>
      <c r="B66" s="194">
        <v>21561</v>
      </c>
      <c r="C66" s="193" t="s">
        <v>1</v>
      </c>
      <c r="D66" s="194" t="s">
        <v>1</v>
      </c>
      <c r="E66" s="195">
        <v>10</v>
      </c>
      <c r="F66" s="194">
        <v>42431</v>
      </c>
      <c r="G66" s="194" t="s">
        <v>1</v>
      </c>
      <c r="H66" s="199">
        <v>10.5</v>
      </c>
      <c r="I66" s="196" t="s">
        <v>73</v>
      </c>
      <c r="J66" s="197" t="s">
        <v>127</v>
      </c>
      <c r="K66" s="197" t="s">
        <v>90</v>
      </c>
      <c r="L66" s="198" t="s">
        <v>1</v>
      </c>
      <c r="M66" s="162" t="str">
        <f t="shared" si="4"/>
        <v>Prof 64</v>
      </c>
      <c r="N66" s="156" t="b">
        <f t="shared" ca="1" si="5"/>
        <v>0</v>
      </c>
      <c r="O66" s="154" t="s">
        <v>104</v>
      </c>
      <c r="P66" s="155" t="str">
        <f t="shared" si="6"/>
        <v>Prof 64 ~ Rapport.PDF</v>
      </c>
      <c r="Q66" s="155" t="str">
        <f t="shared" si="7"/>
        <v>C:\Dossier_Inspect-V1\Rapports\Prof 64 ~ Rapport.PDF</v>
      </c>
      <c r="V66" s="161"/>
      <c r="W66" s="161"/>
      <c r="X66" s="159"/>
      <c r="Z66" s="160"/>
      <c r="AA66" s="160"/>
    </row>
    <row r="67" spans="1:27" ht="16.5" x14ac:dyDescent="0.25">
      <c r="A67" s="219" t="s">
        <v>219</v>
      </c>
      <c r="B67" s="194">
        <v>29789</v>
      </c>
      <c r="C67" s="193" t="s">
        <v>1</v>
      </c>
      <c r="D67" s="194" t="s">
        <v>1</v>
      </c>
      <c r="E67" s="195">
        <v>3</v>
      </c>
      <c r="F67" s="194">
        <v>42894</v>
      </c>
      <c r="G67" s="194" t="s">
        <v>1</v>
      </c>
      <c r="H67" s="199" t="s">
        <v>1</v>
      </c>
      <c r="I67" s="196" t="s">
        <v>80</v>
      </c>
      <c r="J67" s="197" t="s">
        <v>92</v>
      </c>
      <c r="K67" s="197" t="s">
        <v>93</v>
      </c>
      <c r="L67" s="198" t="s">
        <v>97</v>
      </c>
      <c r="M67" s="162" t="str">
        <f t="shared" ref="M67:M98" si="8">HYPERLINK(O67 &amp;"\"&amp; P67,A67)</f>
        <v>Prof 65</v>
      </c>
      <c r="N67" s="156" t="b">
        <f t="shared" ref="N67:N98" ca="1" si="9">existefichier(Q67)</f>
        <v>0</v>
      </c>
      <c r="O67" s="154" t="s">
        <v>104</v>
      </c>
      <c r="P67" s="155" t="str">
        <f t="shared" si="6"/>
        <v>Prof 65 ~ Rapport.PDF</v>
      </c>
      <c r="Q67" s="155" t="str">
        <f t="shared" si="7"/>
        <v>C:\Dossier_Inspect-V1\Rapports\Prof 65 ~ Rapport.PDF</v>
      </c>
      <c r="V67" s="161"/>
      <c r="W67" s="161"/>
      <c r="X67" s="159"/>
      <c r="Z67" s="160"/>
      <c r="AA67" s="160"/>
    </row>
    <row r="68" spans="1:27" ht="16.5" x14ac:dyDescent="0.25">
      <c r="A68" s="219" t="s">
        <v>220</v>
      </c>
      <c r="B68" s="194">
        <v>31564</v>
      </c>
      <c r="C68" s="193" t="s">
        <v>1</v>
      </c>
      <c r="D68" s="194" t="s">
        <v>1</v>
      </c>
      <c r="E68" s="195">
        <v>2</v>
      </c>
      <c r="F68" s="194">
        <v>43000</v>
      </c>
      <c r="G68" s="194" t="s">
        <v>1</v>
      </c>
      <c r="H68" s="199" t="s">
        <v>1</v>
      </c>
      <c r="I68" s="196" t="s">
        <v>80</v>
      </c>
      <c r="J68" s="197" t="s">
        <v>92</v>
      </c>
      <c r="K68" s="197" t="s">
        <v>93</v>
      </c>
      <c r="L68" s="198" t="s">
        <v>95</v>
      </c>
      <c r="M68" s="162" t="str">
        <f t="shared" si="8"/>
        <v>Prof 66</v>
      </c>
      <c r="N68" s="156" t="b">
        <f t="shared" ca="1" si="9"/>
        <v>0</v>
      </c>
      <c r="O68" s="154" t="s">
        <v>104</v>
      </c>
      <c r="P68" s="155" t="str">
        <f t="shared" si="6"/>
        <v>Prof 66 ~ Rapport.PDF</v>
      </c>
      <c r="Q68" s="155" t="str">
        <f t="shared" si="7"/>
        <v>C:\Dossier_Inspect-V1\Rapports\Prof 66 ~ Rapport.PDF</v>
      </c>
      <c r="V68" s="161"/>
      <c r="W68" s="161"/>
      <c r="X68" s="159"/>
      <c r="Z68" s="160"/>
      <c r="AA68" s="160"/>
    </row>
    <row r="69" spans="1:27" ht="16.5" x14ac:dyDescent="0.25">
      <c r="A69" s="219" t="s">
        <v>221</v>
      </c>
      <c r="B69" s="194">
        <v>31579</v>
      </c>
      <c r="C69" s="193" t="s">
        <v>1</v>
      </c>
      <c r="D69" s="194" t="s">
        <v>1</v>
      </c>
      <c r="E69" s="195">
        <v>3</v>
      </c>
      <c r="F69" s="194">
        <v>43303</v>
      </c>
      <c r="G69" s="194" t="s">
        <v>1</v>
      </c>
      <c r="H69" s="199" t="s">
        <v>1</v>
      </c>
      <c r="I69" s="196" t="s">
        <v>76</v>
      </c>
      <c r="J69" s="197" t="s">
        <v>92</v>
      </c>
      <c r="K69" s="197" t="s">
        <v>93</v>
      </c>
      <c r="L69" s="198" t="s">
        <v>94</v>
      </c>
      <c r="M69" s="162" t="str">
        <f t="shared" si="8"/>
        <v>Prof 67</v>
      </c>
      <c r="N69" s="156" t="b">
        <f t="shared" ca="1" si="9"/>
        <v>0</v>
      </c>
      <c r="O69" s="154" t="s">
        <v>104</v>
      </c>
      <c r="P69" s="155" t="str">
        <f t="shared" si="6"/>
        <v>Prof 67 ~ Rapport.PDF</v>
      </c>
      <c r="Q69" s="155" t="str">
        <f t="shared" si="7"/>
        <v>C:\Dossier_Inspect-V1\Rapports\Prof 67 ~ Rapport.PDF</v>
      </c>
      <c r="V69" s="161"/>
      <c r="W69" s="161"/>
      <c r="X69" s="159"/>
      <c r="Z69" s="160"/>
      <c r="AA69" s="160"/>
    </row>
    <row r="70" spans="1:27" ht="16.5" x14ac:dyDescent="0.25">
      <c r="A70" s="219" t="s">
        <v>222</v>
      </c>
      <c r="B70" s="194" t="s">
        <v>1</v>
      </c>
      <c r="C70" s="193" t="s">
        <v>1</v>
      </c>
      <c r="D70" s="194" t="s">
        <v>1</v>
      </c>
      <c r="E70" s="195" t="s">
        <v>1</v>
      </c>
      <c r="F70" s="194" t="s">
        <v>1</v>
      </c>
      <c r="G70" s="194" t="s">
        <v>1</v>
      </c>
      <c r="H70" s="199" t="s">
        <v>1</v>
      </c>
      <c r="I70" s="196" t="s">
        <v>1</v>
      </c>
      <c r="J70" s="197" t="s">
        <v>129</v>
      </c>
      <c r="K70" s="197"/>
      <c r="L70" s="198" t="s">
        <v>1</v>
      </c>
      <c r="M70" s="162" t="str">
        <f t="shared" si="8"/>
        <v>Prof 68</v>
      </c>
      <c r="N70" s="156" t="b">
        <f t="shared" ca="1" si="9"/>
        <v>0</v>
      </c>
      <c r="O70" s="154" t="s">
        <v>104</v>
      </c>
      <c r="P70" s="155" t="str">
        <f t="shared" si="6"/>
        <v>Prof 68 ~ Rapport.PDF</v>
      </c>
      <c r="Q70" s="155" t="str">
        <f t="shared" si="7"/>
        <v>C:\Dossier_Inspect-V1\Rapports\Prof 68 ~ Rapport.PDF</v>
      </c>
      <c r="V70" s="161"/>
      <c r="W70" s="161"/>
      <c r="X70" s="159"/>
      <c r="Z70" s="160"/>
      <c r="AA70" s="160"/>
    </row>
    <row r="71" spans="1:27" ht="16.5" x14ac:dyDescent="0.25">
      <c r="A71" s="219" t="s">
        <v>223</v>
      </c>
      <c r="B71" s="194" t="s">
        <v>1</v>
      </c>
      <c r="C71" s="193" t="s">
        <v>1</v>
      </c>
      <c r="D71" s="194" t="s">
        <v>1</v>
      </c>
      <c r="E71" s="195" t="s">
        <v>1</v>
      </c>
      <c r="F71" s="194" t="s">
        <v>1</v>
      </c>
      <c r="G71" s="194" t="s">
        <v>1</v>
      </c>
      <c r="H71" s="199" t="s">
        <v>1</v>
      </c>
      <c r="I71" s="196" t="s">
        <v>1</v>
      </c>
      <c r="J71" s="197" t="s">
        <v>129</v>
      </c>
      <c r="K71" s="197"/>
      <c r="L71" s="198" t="s">
        <v>1</v>
      </c>
      <c r="M71" s="162" t="str">
        <f t="shared" si="8"/>
        <v>Prof 69</v>
      </c>
      <c r="N71" s="156" t="b">
        <f t="shared" ca="1" si="9"/>
        <v>0</v>
      </c>
      <c r="O71" s="154" t="s">
        <v>104</v>
      </c>
      <c r="P71" s="155" t="str">
        <f t="shared" si="6"/>
        <v>Prof 69 ~ Rapport.PDF</v>
      </c>
      <c r="Q71" s="155" t="str">
        <f t="shared" si="7"/>
        <v>C:\Dossier_Inspect-V1\Rapports\Prof 69 ~ Rapport.PDF</v>
      </c>
      <c r="V71" s="161"/>
      <c r="W71" s="161"/>
      <c r="X71" s="159"/>
      <c r="Z71" s="160"/>
      <c r="AA71" s="160"/>
    </row>
    <row r="72" spans="1:27" ht="16.5" x14ac:dyDescent="0.25">
      <c r="A72" s="219" t="s">
        <v>224</v>
      </c>
      <c r="B72" s="194">
        <v>30326</v>
      </c>
      <c r="C72" s="193" t="s">
        <v>1</v>
      </c>
      <c r="D72" s="194"/>
      <c r="E72" s="195">
        <v>0</v>
      </c>
      <c r="F72" s="194"/>
      <c r="G72" s="194" t="s">
        <v>1</v>
      </c>
      <c r="H72" s="199" t="s">
        <v>1</v>
      </c>
      <c r="I72" s="196" t="s">
        <v>128</v>
      </c>
      <c r="J72" s="197" t="s">
        <v>92</v>
      </c>
      <c r="K72" s="197" t="s">
        <v>93</v>
      </c>
      <c r="L72" s="198" t="s">
        <v>96</v>
      </c>
      <c r="M72" s="162" t="str">
        <f t="shared" si="8"/>
        <v>Prof 70</v>
      </c>
      <c r="N72" s="156" t="b">
        <f t="shared" ca="1" si="9"/>
        <v>0</v>
      </c>
      <c r="O72" s="154" t="s">
        <v>104</v>
      </c>
      <c r="P72" s="155" t="str">
        <f t="shared" si="6"/>
        <v>Prof 70 ~ Rapport.PDF</v>
      </c>
      <c r="Q72" s="155" t="str">
        <f t="shared" si="7"/>
        <v>C:\Dossier_Inspect-V1\Rapports\Prof 70 ~ Rapport.PDF</v>
      </c>
      <c r="V72" s="161"/>
      <c r="W72" s="161"/>
      <c r="X72" s="159"/>
      <c r="Z72" s="160"/>
      <c r="AA72" s="160"/>
    </row>
    <row r="73" spans="1:27" ht="16.5" x14ac:dyDescent="0.25">
      <c r="A73" s="219" t="s">
        <v>225</v>
      </c>
      <c r="B73" s="194">
        <v>26501</v>
      </c>
      <c r="C73" s="193" t="s">
        <v>102</v>
      </c>
      <c r="D73" s="194">
        <v>34220</v>
      </c>
      <c r="E73" s="195">
        <v>8</v>
      </c>
      <c r="F73" s="194"/>
      <c r="G73" s="194"/>
      <c r="H73" s="199">
        <v>12</v>
      </c>
      <c r="I73" s="196" t="s">
        <v>73</v>
      </c>
      <c r="J73" s="197" t="s">
        <v>130</v>
      </c>
      <c r="K73" s="197" t="s">
        <v>93</v>
      </c>
      <c r="L73" s="198"/>
      <c r="M73" s="162" t="str">
        <f t="shared" si="8"/>
        <v>Prof 71</v>
      </c>
      <c r="N73" s="156" t="b">
        <f t="shared" ca="1" si="9"/>
        <v>0</v>
      </c>
      <c r="O73" s="154" t="s">
        <v>104</v>
      </c>
      <c r="P73" s="155" t="str">
        <f t="shared" si="6"/>
        <v>Prof 71 ~ Rapport.PDF</v>
      </c>
      <c r="Q73" s="155" t="str">
        <f t="shared" si="7"/>
        <v>C:\Dossier_Inspect-V1\Rapports\Prof 71 ~ Rapport.PDF</v>
      </c>
      <c r="V73" s="161"/>
      <c r="W73" s="161"/>
      <c r="X73" s="159"/>
      <c r="Z73" s="160"/>
      <c r="AA73" s="160"/>
    </row>
    <row r="74" spans="1:27" ht="16.5" x14ac:dyDescent="0.25">
      <c r="A74" s="219" t="s">
        <v>226</v>
      </c>
      <c r="B74" s="194">
        <v>25652</v>
      </c>
      <c r="C74" s="193" t="s">
        <v>102</v>
      </c>
      <c r="D74" s="194">
        <v>34586</v>
      </c>
      <c r="E74" s="195">
        <v>8</v>
      </c>
      <c r="F74" s="194"/>
      <c r="G74" s="194"/>
      <c r="H74" s="199">
        <v>14.5</v>
      </c>
      <c r="I74" s="196" t="s">
        <v>73</v>
      </c>
      <c r="J74" s="197" t="s">
        <v>130</v>
      </c>
      <c r="K74" s="197" t="s">
        <v>93</v>
      </c>
      <c r="L74" s="198"/>
      <c r="M74" s="162" t="str">
        <f t="shared" si="8"/>
        <v>Prof 72</v>
      </c>
      <c r="N74" s="156" t="b">
        <f t="shared" ca="1" si="9"/>
        <v>0</v>
      </c>
      <c r="O74" s="154" t="s">
        <v>104</v>
      </c>
      <c r="P74" s="155" t="str">
        <f t="shared" si="6"/>
        <v>Prof 72 ~ Rapport.PDF</v>
      </c>
      <c r="Q74" s="155" t="str">
        <f t="shared" si="7"/>
        <v>C:\Dossier_Inspect-V1\Rapports\Prof 72 ~ Rapport.PDF</v>
      </c>
      <c r="V74" s="161"/>
      <c r="W74" s="161"/>
      <c r="X74" s="159"/>
      <c r="Z74" s="160"/>
      <c r="AA74" s="160"/>
    </row>
    <row r="75" spans="1:27" ht="16.5" x14ac:dyDescent="0.25">
      <c r="A75" s="219" t="s">
        <v>227</v>
      </c>
      <c r="B75" s="194">
        <v>31154</v>
      </c>
      <c r="C75" s="193"/>
      <c r="D75" s="194">
        <v>41161</v>
      </c>
      <c r="E75" s="195">
        <v>2</v>
      </c>
      <c r="F75" s="194"/>
      <c r="G75" s="194"/>
      <c r="H75" s="199">
        <v>12</v>
      </c>
      <c r="I75" s="196" t="s">
        <v>80</v>
      </c>
      <c r="J75" s="197" t="s">
        <v>131</v>
      </c>
      <c r="K75" s="197" t="s">
        <v>85</v>
      </c>
      <c r="L75" s="198"/>
      <c r="M75" s="162" t="str">
        <f t="shared" si="8"/>
        <v>Prof 73</v>
      </c>
      <c r="N75" s="156" t="b">
        <f t="shared" ca="1" si="9"/>
        <v>0</v>
      </c>
      <c r="O75" s="154" t="s">
        <v>104</v>
      </c>
      <c r="P75" s="155" t="str">
        <f t="shared" si="6"/>
        <v>Prof 73 ~ Rapport.PDF</v>
      </c>
      <c r="Q75" s="155" t="str">
        <f t="shared" si="7"/>
        <v>C:\Dossier_Inspect-V1\Rapports\Prof 73 ~ Rapport.PDF</v>
      </c>
      <c r="V75" s="161"/>
      <c r="W75" s="161"/>
      <c r="X75" s="159"/>
      <c r="Z75" s="160"/>
      <c r="AA75" s="160"/>
    </row>
    <row r="76" spans="1:27" ht="16.5" x14ac:dyDescent="0.25">
      <c r="A76" s="219" t="s">
        <v>228</v>
      </c>
      <c r="B76" s="194">
        <v>26328</v>
      </c>
      <c r="C76" s="193"/>
      <c r="D76" s="194">
        <v>41183</v>
      </c>
      <c r="E76" s="195">
        <v>2</v>
      </c>
      <c r="F76" s="194"/>
      <c r="G76" s="194"/>
      <c r="H76" s="199"/>
      <c r="I76" s="196" t="s">
        <v>80</v>
      </c>
      <c r="J76" s="197" t="s">
        <v>131</v>
      </c>
      <c r="K76" s="197" t="s">
        <v>85</v>
      </c>
      <c r="L76" s="198"/>
      <c r="M76" s="162" t="str">
        <f t="shared" si="8"/>
        <v>Prof 74</v>
      </c>
      <c r="N76" s="156" t="b">
        <f t="shared" ca="1" si="9"/>
        <v>0</v>
      </c>
      <c r="O76" s="154" t="s">
        <v>104</v>
      </c>
      <c r="P76" s="155" t="str">
        <f t="shared" si="6"/>
        <v>Prof 74 ~ Rapport.PDF</v>
      </c>
      <c r="Q76" s="155" t="str">
        <f t="shared" si="7"/>
        <v>C:\Dossier_Inspect-V1\Rapports\Prof 74 ~ Rapport.PDF</v>
      </c>
      <c r="V76" s="161"/>
      <c r="W76" s="161"/>
      <c r="X76" s="159"/>
      <c r="Z76" s="160"/>
      <c r="AA76" s="160"/>
    </row>
    <row r="77" spans="1:27" ht="16.5" x14ac:dyDescent="0.25">
      <c r="A77" s="219" t="s">
        <v>229</v>
      </c>
      <c r="B77" s="194">
        <v>33289</v>
      </c>
      <c r="C77" s="193"/>
      <c r="D77" s="194">
        <v>41287</v>
      </c>
      <c r="E77" s="195">
        <v>1</v>
      </c>
      <c r="F77" s="194"/>
      <c r="G77" s="194"/>
      <c r="H77" s="199"/>
      <c r="I77" s="196" t="s">
        <v>80</v>
      </c>
      <c r="J77" s="197" t="s">
        <v>131</v>
      </c>
      <c r="K77" s="197" t="s">
        <v>85</v>
      </c>
      <c r="L77" s="198"/>
      <c r="M77" s="162" t="str">
        <f t="shared" si="8"/>
        <v>Prof 75</v>
      </c>
      <c r="N77" s="156" t="b">
        <f t="shared" ca="1" si="9"/>
        <v>0</v>
      </c>
      <c r="O77" s="154" t="s">
        <v>104</v>
      </c>
      <c r="P77" s="155" t="str">
        <f t="shared" si="6"/>
        <v>Prof 75 ~ Rapport.PDF</v>
      </c>
      <c r="Q77" s="155" t="str">
        <f t="shared" si="7"/>
        <v>C:\Dossier_Inspect-V1\Rapports\Prof 75 ~ Rapport.PDF</v>
      </c>
      <c r="V77" s="161"/>
      <c r="W77" s="161"/>
      <c r="X77" s="159"/>
      <c r="Z77" s="160"/>
      <c r="AA77" s="160"/>
    </row>
    <row r="78" spans="1:27" ht="16.5" x14ac:dyDescent="0.25">
      <c r="A78" s="219" t="s">
        <v>230</v>
      </c>
      <c r="B78" s="194">
        <v>32646</v>
      </c>
      <c r="C78" s="193" t="s">
        <v>72</v>
      </c>
      <c r="D78" s="194">
        <v>41526</v>
      </c>
      <c r="E78" s="195">
        <v>1</v>
      </c>
      <c r="F78" s="194">
        <v>42370</v>
      </c>
      <c r="G78" s="194"/>
      <c r="H78" s="199"/>
      <c r="I78" s="196" t="s">
        <v>80</v>
      </c>
      <c r="J78" s="197" t="s">
        <v>114</v>
      </c>
      <c r="K78" s="197" t="s">
        <v>90</v>
      </c>
      <c r="L78" s="198"/>
      <c r="M78" s="162" t="str">
        <f t="shared" si="8"/>
        <v>Prof 76</v>
      </c>
      <c r="N78" s="156" t="b">
        <f t="shared" ca="1" si="9"/>
        <v>0</v>
      </c>
      <c r="O78" s="154" t="s">
        <v>104</v>
      </c>
      <c r="P78" s="155" t="str">
        <f t="shared" si="6"/>
        <v>Prof 76 ~ Rapport.PDF</v>
      </c>
      <c r="Q78" s="155" t="str">
        <f t="shared" si="7"/>
        <v>C:\Dossier_Inspect-V1\Rapports\Prof 76 ~ Rapport.PDF</v>
      </c>
      <c r="V78" s="161"/>
      <c r="W78" s="161"/>
      <c r="X78" s="159"/>
      <c r="Z78" s="160"/>
      <c r="AA78" s="160"/>
    </row>
    <row r="79" spans="1:27" ht="16.5" x14ac:dyDescent="0.25">
      <c r="A79" s="219" t="s">
        <v>231</v>
      </c>
      <c r="B79" s="194">
        <v>30301</v>
      </c>
      <c r="C79" s="193" t="s">
        <v>82</v>
      </c>
      <c r="D79" s="194">
        <v>41886</v>
      </c>
      <c r="E79" s="195">
        <v>1</v>
      </c>
      <c r="F79" s="194">
        <v>41886</v>
      </c>
      <c r="G79" s="194"/>
      <c r="H79" s="199"/>
      <c r="I79" s="196" t="s">
        <v>80</v>
      </c>
      <c r="J79" s="197" t="s">
        <v>130</v>
      </c>
      <c r="K79" s="197" t="s">
        <v>93</v>
      </c>
      <c r="L79" s="198"/>
      <c r="M79" s="162" t="str">
        <f t="shared" si="8"/>
        <v>Prof 77</v>
      </c>
      <c r="N79" s="156" t="b">
        <f t="shared" ca="1" si="9"/>
        <v>0</v>
      </c>
      <c r="O79" s="154" t="s">
        <v>104</v>
      </c>
      <c r="P79" s="155" t="str">
        <f t="shared" si="6"/>
        <v>Prof 77 ~ Rapport.PDF</v>
      </c>
      <c r="Q79" s="155" t="str">
        <f t="shared" si="7"/>
        <v>C:\Dossier_Inspect-V1\Rapports\Prof 77 ~ Rapport.PDF</v>
      </c>
      <c r="V79" s="161"/>
      <c r="W79" s="161"/>
      <c r="X79" s="159"/>
      <c r="Z79" s="160"/>
      <c r="AA79" s="160"/>
    </row>
    <row r="80" spans="1:27" ht="16.5" x14ac:dyDescent="0.25">
      <c r="A80" s="219" t="s">
        <v>232</v>
      </c>
      <c r="B80" s="194">
        <v>33582</v>
      </c>
      <c r="C80" s="193"/>
      <c r="D80" s="194">
        <v>42253</v>
      </c>
      <c r="E80" s="195"/>
      <c r="F80" s="194"/>
      <c r="G80" s="194"/>
      <c r="H80" s="199"/>
      <c r="I80" s="196" t="s">
        <v>80</v>
      </c>
      <c r="J80" s="197" t="s">
        <v>131</v>
      </c>
      <c r="K80" s="197" t="s">
        <v>85</v>
      </c>
      <c r="L80" s="198"/>
      <c r="M80" s="162" t="str">
        <f t="shared" si="8"/>
        <v>Prof 78</v>
      </c>
      <c r="N80" s="156" t="b">
        <f t="shared" ca="1" si="9"/>
        <v>0</v>
      </c>
      <c r="O80" s="154" t="s">
        <v>104</v>
      </c>
      <c r="P80" s="155" t="str">
        <f t="shared" si="6"/>
        <v>Prof 78 ~ Rapport.PDF</v>
      </c>
      <c r="Q80" s="155" t="str">
        <f t="shared" si="7"/>
        <v>C:\Dossier_Inspect-V1\Rapports\Prof 78 ~ Rapport.PDF</v>
      </c>
      <c r="V80" s="161"/>
      <c r="W80" s="161"/>
      <c r="X80" s="159"/>
      <c r="Z80" s="160"/>
      <c r="AA80" s="160"/>
    </row>
    <row r="81" spans="1:27" ht="16.5" x14ac:dyDescent="0.25">
      <c r="A81" s="219" t="s">
        <v>233</v>
      </c>
      <c r="B81" s="194">
        <v>28859</v>
      </c>
      <c r="C81" s="193" t="s">
        <v>72</v>
      </c>
      <c r="D81" s="194">
        <v>42624</v>
      </c>
      <c r="E81" s="195"/>
      <c r="F81" s="194"/>
      <c r="G81" s="194"/>
      <c r="H81" s="199"/>
      <c r="I81" s="196" t="s">
        <v>80</v>
      </c>
      <c r="J81" s="197" t="s">
        <v>112</v>
      </c>
      <c r="K81" s="197" t="s">
        <v>90</v>
      </c>
      <c r="L81" s="198"/>
      <c r="M81" s="162" t="str">
        <f t="shared" si="8"/>
        <v>Prof 79</v>
      </c>
      <c r="N81" s="156" t="b">
        <f t="shared" ca="1" si="9"/>
        <v>0</v>
      </c>
      <c r="O81" s="154" t="s">
        <v>104</v>
      </c>
      <c r="P81" s="155" t="str">
        <f t="shared" si="6"/>
        <v>Prof 79 ~ Rapport.PDF</v>
      </c>
      <c r="Q81" s="155" t="str">
        <f t="shared" si="7"/>
        <v>C:\Dossier_Inspect-V1\Rapports\Prof 79 ~ Rapport.PDF</v>
      </c>
      <c r="V81" s="161"/>
      <c r="W81" s="161"/>
      <c r="X81" s="159"/>
      <c r="Z81" s="160"/>
      <c r="AA81" s="160"/>
    </row>
    <row r="82" spans="1:27" ht="16.5" x14ac:dyDescent="0.25">
      <c r="A82" s="219" t="s">
        <v>234</v>
      </c>
      <c r="B82" s="194">
        <v>28317</v>
      </c>
      <c r="C82" s="193"/>
      <c r="D82" s="194">
        <v>42632</v>
      </c>
      <c r="E82" s="195"/>
      <c r="F82" s="194"/>
      <c r="G82" s="194"/>
      <c r="H82" s="199"/>
      <c r="I82" s="196" t="s">
        <v>80</v>
      </c>
      <c r="J82" s="197" t="s">
        <v>131</v>
      </c>
      <c r="K82" s="197" t="s">
        <v>85</v>
      </c>
      <c r="L82" s="198"/>
      <c r="M82" s="162" t="str">
        <f t="shared" si="8"/>
        <v>Prof 80</v>
      </c>
      <c r="N82" s="156" t="b">
        <f t="shared" ca="1" si="9"/>
        <v>0</v>
      </c>
      <c r="O82" s="154" t="s">
        <v>104</v>
      </c>
      <c r="P82" s="155" t="str">
        <f t="shared" si="6"/>
        <v>Prof 80 ~ Rapport.PDF</v>
      </c>
      <c r="Q82" s="155" t="str">
        <f t="shared" si="7"/>
        <v>C:\Dossier_Inspect-V1\Rapports\Prof 80 ~ Rapport.PDF</v>
      </c>
      <c r="V82" s="161"/>
      <c r="W82" s="161"/>
      <c r="X82" s="159"/>
      <c r="Z82" s="160"/>
      <c r="AA82" s="160"/>
    </row>
    <row r="83" spans="1:27" ht="16.5" x14ac:dyDescent="0.25">
      <c r="A83" s="219" t="s">
        <v>235</v>
      </c>
      <c r="B83" s="194">
        <v>33733</v>
      </c>
      <c r="C83" s="193"/>
      <c r="D83" s="194">
        <v>42632</v>
      </c>
      <c r="E83" s="195"/>
      <c r="F83" s="194"/>
      <c r="G83" s="194"/>
      <c r="H83" s="199"/>
      <c r="I83" s="196" t="s">
        <v>80</v>
      </c>
      <c r="J83" s="197" t="s">
        <v>131</v>
      </c>
      <c r="K83" s="197" t="s">
        <v>85</v>
      </c>
      <c r="L83" s="198"/>
      <c r="M83" s="162" t="str">
        <f t="shared" si="8"/>
        <v>Prof 81</v>
      </c>
      <c r="N83" s="156" t="b">
        <f t="shared" ca="1" si="9"/>
        <v>0</v>
      </c>
      <c r="O83" s="154" t="s">
        <v>104</v>
      </c>
      <c r="P83" s="155" t="str">
        <f t="shared" si="6"/>
        <v>Prof 81 ~ Rapport.PDF</v>
      </c>
      <c r="Q83" s="155" t="str">
        <f t="shared" si="7"/>
        <v>C:\Dossier_Inspect-V1\Rapports\Prof 81 ~ Rapport.PDF</v>
      </c>
      <c r="V83" s="161"/>
      <c r="W83" s="161"/>
      <c r="X83" s="159"/>
      <c r="Z83" s="160"/>
      <c r="AA83" s="160"/>
    </row>
    <row r="84" spans="1:27" ht="16.5" x14ac:dyDescent="0.25">
      <c r="A84" s="219" t="s">
        <v>236</v>
      </c>
      <c r="B84" s="194">
        <v>32617</v>
      </c>
      <c r="C84" s="193"/>
      <c r="D84" s="194"/>
      <c r="E84" s="195">
        <v>2</v>
      </c>
      <c r="F84" s="194">
        <v>42917</v>
      </c>
      <c r="G84" s="194"/>
      <c r="H84" s="199"/>
      <c r="I84" s="196" t="s">
        <v>80</v>
      </c>
      <c r="J84" s="197" t="s">
        <v>86</v>
      </c>
      <c r="K84" s="197" t="s">
        <v>78</v>
      </c>
      <c r="L84" s="198"/>
      <c r="M84" s="162" t="str">
        <f t="shared" si="8"/>
        <v>Prof 82</v>
      </c>
      <c r="N84" s="156" t="b">
        <f t="shared" ca="1" si="9"/>
        <v>0</v>
      </c>
      <c r="O84" s="154" t="s">
        <v>104</v>
      </c>
      <c r="P84" s="155" t="str">
        <f t="shared" si="6"/>
        <v>Prof 82 ~ Rapport.PDF</v>
      </c>
      <c r="Q84" s="155" t="str">
        <f t="shared" si="7"/>
        <v>C:\Dossier_Inspect-V1\Rapports\Prof 82 ~ Rapport.PDF</v>
      </c>
      <c r="V84" s="161"/>
      <c r="W84" s="161"/>
      <c r="X84" s="159"/>
      <c r="Z84" s="160"/>
      <c r="AA84" s="160"/>
    </row>
    <row r="85" spans="1:27" ht="16.5" x14ac:dyDescent="0.25">
      <c r="A85" s="219" t="s">
        <v>237</v>
      </c>
      <c r="B85" s="194">
        <v>32741</v>
      </c>
      <c r="C85" s="193" t="s">
        <v>103</v>
      </c>
      <c r="D85" s="194"/>
      <c r="E85" s="195">
        <v>2</v>
      </c>
      <c r="F85" s="194">
        <v>42731</v>
      </c>
      <c r="G85" s="194"/>
      <c r="H85" s="199">
        <v>12.5</v>
      </c>
      <c r="I85" s="196" t="s">
        <v>76</v>
      </c>
      <c r="J85" s="197" t="s">
        <v>77</v>
      </c>
      <c r="K85" s="197" t="s">
        <v>78</v>
      </c>
      <c r="L85" s="198"/>
      <c r="M85" s="162" t="str">
        <f t="shared" si="8"/>
        <v>Prof 83</v>
      </c>
      <c r="N85" s="156" t="b">
        <f t="shared" ca="1" si="9"/>
        <v>0</v>
      </c>
      <c r="O85" s="154" t="s">
        <v>104</v>
      </c>
      <c r="P85" s="155" t="str">
        <f t="shared" si="6"/>
        <v>Prof 83 ~ Rapport.PDF</v>
      </c>
      <c r="Q85" s="155" t="str">
        <f t="shared" si="7"/>
        <v>C:\Dossier_Inspect-V1\Rapports\Prof 83 ~ Rapport.PDF</v>
      </c>
      <c r="V85" s="161"/>
      <c r="W85" s="161"/>
      <c r="X85" s="159"/>
      <c r="Z85" s="160"/>
      <c r="AA85" s="160"/>
    </row>
    <row r="86" spans="1:27" ht="16.5" x14ac:dyDescent="0.25">
      <c r="A86" s="219" t="s">
        <v>238</v>
      </c>
      <c r="B86" s="194">
        <v>34325</v>
      </c>
      <c r="C86" s="193"/>
      <c r="D86" s="194"/>
      <c r="E86" s="195"/>
      <c r="F86" s="194"/>
      <c r="G86" s="194"/>
      <c r="H86" s="199"/>
      <c r="I86" s="196" t="s">
        <v>132</v>
      </c>
      <c r="J86" s="197" t="s">
        <v>131</v>
      </c>
      <c r="K86" s="197" t="s">
        <v>85</v>
      </c>
      <c r="L86" s="198"/>
      <c r="M86" s="162" t="str">
        <f t="shared" si="8"/>
        <v>Prof 84</v>
      </c>
      <c r="N86" s="156" t="b">
        <f t="shared" ca="1" si="9"/>
        <v>0</v>
      </c>
      <c r="O86" s="154" t="s">
        <v>104</v>
      </c>
      <c r="P86" s="155" t="str">
        <f t="shared" si="6"/>
        <v>Prof 84 ~ Rapport.PDF</v>
      </c>
      <c r="Q86" s="155" t="str">
        <f t="shared" si="7"/>
        <v>C:\Dossier_Inspect-V1\Rapports\Prof 84 ~ Rapport.PDF</v>
      </c>
      <c r="V86" s="161"/>
      <c r="W86" s="161"/>
      <c r="X86" s="159"/>
      <c r="Z86" s="160"/>
      <c r="AA86" s="160"/>
    </row>
    <row r="87" spans="1:27" ht="16.5" x14ac:dyDescent="0.25">
      <c r="A87" s="219" t="s">
        <v>239</v>
      </c>
      <c r="B87" s="194">
        <v>34371</v>
      </c>
      <c r="C87" s="193" t="s">
        <v>90</v>
      </c>
      <c r="D87" s="194"/>
      <c r="E87" s="195">
        <v>0</v>
      </c>
      <c r="F87" s="194"/>
      <c r="G87" s="194"/>
      <c r="H87" s="199"/>
      <c r="I87" s="196" t="s">
        <v>128</v>
      </c>
      <c r="J87" s="197" t="s">
        <v>100</v>
      </c>
      <c r="K87" s="197" t="s">
        <v>101</v>
      </c>
      <c r="L87" s="198"/>
      <c r="M87" s="162" t="str">
        <f t="shared" si="8"/>
        <v>Prof 85</v>
      </c>
      <c r="N87" s="156" t="b">
        <f t="shared" ca="1" si="9"/>
        <v>0</v>
      </c>
      <c r="O87" s="154" t="s">
        <v>104</v>
      </c>
      <c r="P87" s="155" t="str">
        <f t="shared" si="6"/>
        <v>Prof 85 ~ Rapport.PDF</v>
      </c>
      <c r="Q87" s="155" t="str">
        <f t="shared" si="7"/>
        <v>C:\Dossier_Inspect-V1\Rapports\Prof 85 ~ Rapport.PDF</v>
      </c>
      <c r="V87" s="161"/>
      <c r="W87" s="161"/>
      <c r="X87" s="159"/>
      <c r="Z87" s="160"/>
      <c r="AA87" s="160"/>
    </row>
    <row r="88" spans="1:27" ht="16.5" x14ac:dyDescent="0.25">
      <c r="A88" s="219" t="s">
        <v>240</v>
      </c>
      <c r="B88" s="194">
        <v>34457</v>
      </c>
      <c r="C88" s="193" t="s">
        <v>72</v>
      </c>
      <c r="D88" s="194"/>
      <c r="E88" s="195">
        <v>0</v>
      </c>
      <c r="F88" s="194"/>
      <c r="G88" s="194"/>
      <c r="H88" s="199"/>
      <c r="I88" s="196" t="s">
        <v>128</v>
      </c>
      <c r="J88" s="197" t="s">
        <v>100</v>
      </c>
      <c r="K88" s="197" t="s">
        <v>101</v>
      </c>
      <c r="L88" s="198">
        <v>776703846</v>
      </c>
      <c r="M88" s="162" t="str">
        <f t="shared" si="8"/>
        <v>Prof 86</v>
      </c>
      <c r="N88" s="156" t="b">
        <f t="shared" ca="1" si="9"/>
        <v>0</v>
      </c>
      <c r="O88" s="154" t="s">
        <v>104</v>
      </c>
      <c r="P88" s="155" t="str">
        <f t="shared" si="6"/>
        <v>Prof 86 ~ Rapport.PDF</v>
      </c>
      <c r="Q88" s="155" t="str">
        <f t="shared" si="7"/>
        <v>C:\Dossier_Inspect-V1\Rapports\Prof 86 ~ Rapport.PDF</v>
      </c>
      <c r="V88" s="161"/>
      <c r="W88" s="161"/>
      <c r="X88" s="159"/>
      <c r="Z88" s="160"/>
      <c r="AA88" s="160"/>
    </row>
    <row r="89" spans="1:27" ht="16.5" x14ac:dyDescent="0.25">
      <c r="A89" s="219" t="s">
        <v>241</v>
      </c>
      <c r="B89" s="194">
        <v>34520</v>
      </c>
      <c r="C89" s="193" t="s">
        <v>72</v>
      </c>
      <c r="D89" s="194"/>
      <c r="E89" s="195">
        <v>0</v>
      </c>
      <c r="F89" s="194"/>
      <c r="G89" s="194"/>
      <c r="H89" s="199"/>
      <c r="I89" s="196" t="s">
        <v>128</v>
      </c>
      <c r="J89" s="197" t="s">
        <v>100</v>
      </c>
      <c r="K89" s="197" t="s">
        <v>101</v>
      </c>
      <c r="L89" s="198"/>
      <c r="M89" s="162" t="str">
        <f t="shared" si="8"/>
        <v>Prof 87</v>
      </c>
      <c r="N89" s="156" t="b">
        <f t="shared" ca="1" si="9"/>
        <v>0</v>
      </c>
      <c r="O89" s="154" t="s">
        <v>104</v>
      </c>
      <c r="P89" s="155" t="str">
        <f t="shared" si="6"/>
        <v>Prof 87 ~ Rapport.PDF</v>
      </c>
      <c r="Q89" s="155" t="str">
        <f t="shared" si="7"/>
        <v>C:\Dossier_Inspect-V1\Rapports\Prof 87 ~ Rapport.PDF</v>
      </c>
      <c r="V89" s="161"/>
      <c r="W89" s="161"/>
      <c r="X89" s="159"/>
      <c r="Z89" s="160"/>
      <c r="AA89" s="160"/>
    </row>
    <row r="90" spans="1:27" ht="16.5" x14ac:dyDescent="0.25">
      <c r="A90" s="219" t="s">
        <v>242</v>
      </c>
      <c r="B90" s="194">
        <v>34873</v>
      </c>
      <c r="C90" s="193" t="s">
        <v>102</v>
      </c>
      <c r="D90" s="194"/>
      <c r="E90" s="195">
        <v>0</v>
      </c>
      <c r="F90" s="194"/>
      <c r="G90" s="194"/>
      <c r="H90" s="199"/>
      <c r="I90" s="196" t="s">
        <v>128</v>
      </c>
      <c r="J90" s="197" t="s">
        <v>100</v>
      </c>
      <c r="K90" s="197" t="s">
        <v>101</v>
      </c>
      <c r="L90" s="198">
        <v>778664948</v>
      </c>
      <c r="M90" s="162" t="str">
        <f t="shared" si="8"/>
        <v>Prof 88</v>
      </c>
      <c r="N90" s="156" t="b">
        <f t="shared" ca="1" si="9"/>
        <v>0</v>
      </c>
      <c r="O90" s="154" t="s">
        <v>104</v>
      </c>
      <c r="P90" s="155" t="str">
        <f t="shared" si="6"/>
        <v>Prof 88 ~ Rapport.PDF</v>
      </c>
      <c r="Q90" s="155" t="str">
        <f t="shared" si="7"/>
        <v>C:\Dossier_Inspect-V1\Rapports\Prof 88 ~ Rapport.PDF</v>
      </c>
      <c r="V90" s="161"/>
      <c r="W90" s="161"/>
      <c r="X90" s="159"/>
      <c r="Z90" s="160"/>
      <c r="AA90" s="160"/>
    </row>
    <row r="91" spans="1:27" ht="16.5" x14ac:dyDescent="0.25">
      <c r="A91" s="219" t="s">
        <v>243</v>
      </c>
      <c r="B91" s="235"/>
      <c r="C91" s="234"/>
      <c r="D91" s="235"/>
      <c r="E91" s="237"/>
      <c r="F91" s="235"/>
      <c r="G91" s="235"/>
      <c r="H91" s="238"/>
      <c r="I91" s="239"/>
      <c r="J91" s="240"/>
      <c r="K91" s="241"/>
      <c r="L91" s="242"/>
      <c r="M91" s="243" t="str">
        <f t="shared" si="8"/>
        <v>Prof 89</v>
      </c>
      <c r="N91" s="244" t="b">
        <f t="shared" ca="1" si="9"/>
        <v>0</v>
      </c>
      <c r="O91" s="154" t="s">
        <v>104</v>
      </c>
      <c r="P91" s="155" t="str">
        <f t="shared" si="6"/>
        <v>Prof 89 ~ Rapport.PDF</v>
      </c>
      <c r="Q91" s="155" t="str">
        <f t="shared" si="7"/>
        <v>C:\Dossier_Inspect-V1\Rapports\Prof 89 ~ Rapport.PDF</v>
      </c>
      <c r="V91" s="161"/>
      <c r="W91" s="161"/>
      <c r="X91" s="159"/>
      <c r="Z91" s="160"/>
      <c r="AA91" s="160"/>
    </row>
    <row r="92" spans="1:27" ht="16.5" x14ac:dyDescent="0.25">
      <c r="A92" s="234"/>
      <c r="B92" s="235"/>
      <c r="C92" s="234"/>
      <c r="D92" s="235"/>
      <c r="E92" s="237"/>
      <c r="F92" s="235"/>
      <c r="G92" s="235"/>
      <c r="H92" s="238"/>
      <c r="I92" s="239"/>
      <c r="J92" s="240"/>
      <c r="K92" s="241"/>
      <c r="L92" s="242"/>
      <c r="M92" s="243">
        <f t="shared" si="8"/>
        <v>0</v>
      </c>
      <c r="N92" s="244" t="b">
        <f t="shared" ca="1" si="9"/>
        <v>0</v>
      </c>
      <c r="O92" s="154" t="s">
        <v>104</v>
      </c>
      <c r="P92" s="155" t="str">
        <f t="shared" si="6"/>
        <v xml:space="preserve"> ~ Rapport.PDF</v>
      </c>
      <c r="Q92" s="155" t="str">
        <f t="shared" si="7"/>
        <v>C:\Dossier_Inspect-V1\Rapports\ ~ Rapport.PDF</v>
      </c>
      <c r="V92" s="161"/>
      <c r="W92" s="161"/>
      <c r="X92" s="159"/>
      <c r="Z92" s="160"/>
      <c r="AA92" s="160"/>
    </row>
    <row r="93" spans="1:27" ht="16.5" x14ac:dyDescent="0.25">
      <c r="A93" s="234"/>
      <c r="B93" s="235"/>
      <c r="C93" s="236"/>
      <c r="D93" s="235"/>
      <c r="E93" s="237"/>
      <c r="F93" s="235"/>
      <c r="G93" s="235"/>
      <c r="H93" s="238"/>
      <c r="I93" s="239"/>
      <c r="J93" s="240"/>
      <c r="K93" s="241"/>
      <c r="L93" s="242"/>
      <c r="M93" s="243">
        <f t="shared" si="8"/>
        <v>0</v>
      </c>
      <c r="N93" s="244" t="b">
        <f t="shared" ca="1" si="9"/>
        <v>0</v>
      </c>
      <c r="O93" s="154" t="s">
        <v>104</v>
      </c>
      <c r="P93" s="155" t="str">
        <f t="shared" si="6"/>
        <v xml:space="preserve"> ~ Rapport.PDF</v>
      </c>
      <c r="Q93" s="155" t="str">
        <f t="shared" si="7"/>
        <v>C:\Dossier_Inspect-V1\Rapports\ ~ Rapport.PDF</v>
      </c>
      <c r="V93" s="161"/>
      <c r="W93" s="161"/>
      <c r="X93" s="159"/>
      <c r="Z93" s="160"/>
      <c r="AA93" s="160"/>
    </row>
    <row r="94" spans="1:27" ht="16.5" x14ac:dyDescent="0.25">
      <c r="A94" s="234"/>
      <c r="B94" s="235"/>
      <c r="C94" s="234"/>
      <c r="D94" s="235"/>
      <c r="E94" s="237"/>
      <c r="F94" s="235"/>
      <c r="G94" s="235"/>
      <c r="H94" s="238"/>
      <c r="I94" s="239"/>
      <c r="J94" s="240"/>
      <c r="K94" s="241"/>
      <c r="L94" s="242"/>
      <c r="M94" s="243">
        <f t="shared" si="8"/>
        <v>0</v>
      </c>
      <c r="N94" s="244" t="b">
        <f t="shared" ca="1" si="9"/>
        <v>0</v>
      </c>
      <c r="O94" s="154" t="s">
        <v>104</v>
      </c>
      <c r="P94" s="155" t="str">
        <f t="shared" si="6"/>
        <v xml:space="preserve"> ~ Rapport.PDF</v>
      </c>
      <c r="Q94" s="155" t="str">
        <f t="shared" si="7"/>
        <v>C:\Dossier_Inspect-V1\Rapports\ ~ Rapport.PDF</v>
      </c>
      <c r="V94" s="161"/>
      <c r="W94" s="161"/>
      <c r="X94" s="159"/>
      <c r="Z94" s="160"/>
      <c r="AA94" s="160"/>
    </row>
    <row r="95" spans="1:27" ht="16.5" x14ac:dyDescent="0.25">
      <c r="A95" s="234"/>
      <c r="B95" s="235"/>
      <c r="C95" s="234"/>
      <c r="D95" s="235"/>
      <c r="E95" s="237"/>
      <c r="F95" s="235"/>
      <c r="G95" s="235"/>
      <c r="H95" s="238"/>
      <c r="I95" s="239"/>
      <c r="J95" s="240"/>
      <c r="K95" s="241"/>
      <c r="L95" s="242"/>
      <c r="M95" s="243">
        <f t="shared" si="8"/>
        <v>0</v>
      </c>
      <c r="N95" s="244" t="b">
        <f t="shared" ca="1" si="9"/>
        <v>0</v>
      </c>
      <c r="O95" s="154" t="s">
        <v>104</v>
      </c>
      <c r="P95" s="155" t="str">
        <f t="shared" si="6"/>
        <v xml:space="preserve"> ~ Rapport.PDF</v>
      </c>
      <c r="Q95" s="155" t="str">
        <f t="shared" si="7"/>
        <v>C:\Dossier_Inspect-V1\Rapports\ ~ Rapport.PDF</v>
      </c>
      <c r="V95" s="161"/>
      <c r="W95" s="161"/>
      <c r="X95" s="159"/>
      <c r="Z95" s="160"/>
      <c r="AA95" s="160"/>
    </row>
    <row r="96" spans="1:27" ht="16.5" x14ac:dyDescent="0.25">
      <c r="A96" s="234"/>
      <c r="B96" s="235"/>
      <c r="C96" s="234"/>
      <c r="D96" s="235"/>
      <c r="E96" s="237"/>
      <c r="F96" s="235"/>
      <c r="G96" s="235"/>
      <c r="H96" s="238"/>
      <c r="I96" s="239"/>
      <c r="J96" s="240"/>
      <c r="K96" s="241"/>
      <c r="L96" s="242"/>
      <c r="M96" s="243">
        <f t="shared" si="8"/>
        <v>0</v>
      </c>
      <c r="N96" s="244" t="b">
        <f t="shared" ca="1" si="9"/>
        <v>0</v>
      </c>
      <c r="O96" s="154" t="s">
        <v>104</v>
      </c>
      <c r="P96" s="155" t="str">
        <f t="shared" si="6"/>
        <v xml:space="preserve"> ~ Rapport.PDF</v>
      </c>
      <c r="Q96" s="155" t="str">
        <f t="shared" si="7"/>
        <v>C:\Dossier_Inspect-V1\Rapports\ ~ Rapport.PDF</v>
      </c>
      <c r="V96" s="161"/>
      <c r="W96" s="161"/>
      <c r="X96" s="159"/>
      <c r="Z96" s="160"/>
      <c r="AA96" s="160"/>
    </row>
    <row r="97" spans="1:27" ht="16.5" x14ac:dyDescent="0.25">
      <c r="A97" s="234"/>
      <c r="B97" s="235"/>
      <c r="C97" s="234"/>
      <c r="D97" s="235"/>
      <c r="E97" s="237"/>
      <c r="F97" s="235"/>
      <c r="G97" s="235"/>
      <c r="H97" s="238"/>
      <c r="I97" s="239"/>
      <c r="J97" s="240"/>
      <c r="K97" s="241"/>
      <c r="L97" s="242"/>
      <c r="M97" s="243">
        <f t="shared" si="8"/>
        <v>0</v>
      </c>
      <c r="N97" s="244" t="b">
        <f t="shared" ca="1" si="9"/>
        <v>0</v>
      </c>
      <c r="O97" s="154" t="s">
        <v>104</v>
      </c>
      <c r="P97" s="155" t="str">
        <f t="shared" si="6"/>
        <v xml:space="preserve"> ~ Rapport.PDF</v>
      </c>
      <c r="Q97" s="155" t="str">
        <f t="shared" si="7"/>
        <v>C:\Dossier_Inspect-V1\Rapports\ ~ Rapport.PDF</v>
      </c>
      <c r="V97" s="161"/>
      <c r="W97" s="161"/>
      <c r="X97" s="159"/>
      <c r="Z97" s="160"/>
      <c r="AA97" s="160"/>
    </row>
    <row r="98" spans="1:27" ht="16.5" x14ac:dyDescent="0.25">
      <c r="A98" s="234"/>
      <c r="B98" s="235"/>
      <c r="C98" s="234"/>
      <c r="D98" s="235"/>
      <c r="E98" s="237"/>
      <c r="F98" s="235"/>
      <c r="G98" s="235"/>
      <c r="H98" s="238"/>
      <c r="I98" s="239"/>
      <c r="J98" s="240"/>
      <c r="K98" s="241"/>
      <c r="L98" s="242"/>
      <c r="M98" s="243">
        <f t="shared" si="8"/>
        <v>0</v>
      </c>
      <c r="N98" s="244" t="b">
        <f t="shared" ca="1" si="9"/>
        <v>0</v>
      </c>
      <c r="O98" s="154" t="s">
        <v>104</v>
      </c>
      <c r="P98" s="155" t="str">
        <f t="shared" si="6"/>
        <v xml:space="preserve"> ~ Rapport.PDF</v>
      </c>
      <c r="Q98" s="155" t="str">
        <f t="shared" si="7"/>
        <v>C:\Dossier_Inspect-V1\Rapports\ ~ Rapport.PDF</v>
      </c>
      <c r="V98" s="161"/>
      <c r="W98" s="161"/>
      <c r="X98" s="159"/>
      <c r="Z98" s="160"/>
      <c r="AA98" s="160"/>
    </row>
    <row r="99" spans="1:27" ht="16.5" x14ac:dyDescent="0.25">
      <c r="A99" s="234"/>
      <c r="B99" s="235"/>
      <c r="C99" s="234"/>
      <c r="D99" s="235"/>
      <c r="E99" s="237"/>
      <c r="F99" s="235"/>
      <c r="G99" s="235"/>
      <c r="H99" s="238"/>
      <c r="I99" s="239"/>
      <c r="J99" s="240"/>
      <c r="K99" s="241"/>
      <c r="L99" s="242"/>
      <c r="M99" s="243">
        <f t="shared" ref="M99:M130" si="10">HYPERLINK(O99 &amp;"\"&amp; P99,A99)</f>
        <v>0</v>
      </c>
      <c r="N99" s="244" t="b">
        <f t="shared" ref="N99:N130" ca="1" si="11">existefichier(Q99)</f>
        <v>0</v>
      </c>
      <c r="O99" s="154" t="s">
        <v>104</v>
      </c>
      <c r="P99" s="155" t="str">
        <f t="shared" si="6"/>
        <v xml:space="preserve"> ~ Rapport.PDF</v>
      </c>
      <c r="Q99" s="155" t="str">
        <f t="shared" si="7"/>
        <v>C:\Dossier_Inspect-V1\Rapports\ ~ Rapport.PDF</v>
      </c>
      <c r="V99" s="161"/>
      <c r="W99" s="161"/>
      <c r="X99" s="159"/>
      <c r="Z99" s="160"/>
      <c r="AA99" s="160"/>
    </row>
    <row r="100" spans="1:27" ht="16.5" x14ac:dyDescent="0.25">
      <c r="A100" s="234"/>
      <c r="B100" s="235"/>
      <c r="C100" s="234"/>
      <c r="D100" s="235"/>
      <c r="E100" s="237"/>
      <c r="F100" s="235"/>
      <c r="G100" s="235"/>
      <c r="H100" s="238"/>
      <c r="I100" s="239"/>
      <c r="J100" s="240"/>
      <c r="K100" s="241"/>
      <c r="L100" s="242"/>
      <c r="M100" s="243">
        <f t="shared" si="10"/>
        <v>0</v>
      </c>
      <c r="N100" s="244" t="b">
        <f t="shared" ca="1" si="11"/>
        <v>0</v>
      </c>
      <c r="O100" s="154" t="s">
        <v>104</v>
      </c>
      <c r="P100" s="155" t="str">
        <f t="shared" si="6"/>
        <v xml:space="preserve"> ~ Rapport.PDF</v>
      </c>
      <c r="Q100" s="155" t="str">
        <f t="shared" si="7"/>
        <v>C:\Dossier_Inspect-V1\Rapports\ ~ Rapport.PDF</v>
      </c>
      <c r="V100" s="161"/>
      <c r="W100" s="161"/>
      <c r="X100" s="159"/>
      <c r="Z100" s="160"/>
      <c r="AA100" s="160"/>
    </row>
    <row r="101" spans="1:27" ht="16.5" x14ac:dyDescent="0.25">
      <c r="A101" s="234"/>
      <c r="B101" s="235"/>
      <c r="C101" s="234"/>
      <c r="D101" s="235"/>
      <c r="E101" s="237"/>
      <c r="F101" s="235"/>
      <c r="G101" s="235"/>
      <c r="H101" s="238"/>
      <c r="I101" s="239"/>
      <c r="J101" s="240"/>
      <c r="K101" s="241"/>
      <c r="L101" s="242"/>
      <c r="M101" s="243">
        <f t="shared" si="10"/>
        <v>0</v>
      </c>
      <c r="N101" s="244" t="b">
        <f t="shared" ca="1" si="11"/>
        <v>0</v>
      </c>
      <c r="O101" s="154" t="s">
        <v>104</v>
      </c>
      <c r="P101" s="155" t="str">
        <f t="shared" si="6"/>
        <v xml:space="preserve"> ~ Rapport.PDF</v>
      </c>
      <c r="Q101" s="155" t="str">
        <f t="shared" si="7"/>
        <v>C:\Dossier_Inspect-V1\Rapports\ ~ Rapport.PDF</v>
      </c>
      <c r="V101" s="161"/>
      <c r="W101" s="161"/>
      <c r="X101" s="159"/>
      <c r="Z101" s="160"/>
      <c r="AA101" s="160"/>
    </row>
    <row r="102" spans="1:27" ht="16.5" x14ac:dyDescent="0.25">
      <c r="A102" s="234"/>
      <c r="B102" s="235"/>
      <c r="C102" s="234"/>
      <c r="D102" s="235"/>
      <c r="E102" s="237"/>
      <c r="F102" s="235"/>
      <c r="G102" s="235"/>
      <c r="H102" s="238"/>
      <c r="I102" s="239"/>
      <c r="J102" s="240"/>
      <c r="K102" s="241"/>
      <c r="L102" s="242"/>
      <c r="M102" s="243">
        <f t="shared" si="10"/>
        <v>0</v>
      </c>
      <c r="N102" s="244" t="b">
        <f t="shared" ca="1" si="11"/>
        <v>0</v>
      </c>
      <c r="O102" s="154" t="s">
        <v>104</v>
      </c>
      <c r="P102" s="155" t="str">
        <f t="shared" si="6"/>
        <v xml:space="preserve"> ~ Rapport.PDF</v>
      </c>
      <c r="Q102" s="155" t="str">
        <f t="shared" si="7"/>
        <v>C:\Dossier_Inspect-V1\Rapports\ ~ Rapport.PDF</v>
      </c>
      <c r="V102" s="161"/>
      <c r="W102" s="161"/>
      <c r="X102" s="159"/>
      <c r="Z102" s="160"/>
      <c r="AA102" s="160"/>
    </row>
    <row r="103" spans="1:27" ht="16.5" x14ac:dyDescent="0.25">
      <c r="A103" s="234"/>
      <c r="B103" s="235"/>
      <c r="C103" s="234"/>
      <c r="D103" s="235"/>
      <c r="E103" s="237"/>
      <c r="F103" s="235"/>
      <c r="G103" s="235"/>
      <c r="H103" s="238"/>
      <c r="I103" s="239"/>
      <c r="J103" s="240"/>
      <c r="K103" s="241"/>
      <c r="L103" s="242"/>
      <c r="M103" s="243">
        <f t="shared" si="10"/>
        <v>0</v>
      </c>
      <c r="N103" s="244" t="b">
        <f t="shared" ca="1" si="11"/>
        <v>0</v>
      </c>
      <c r="O103" s="154" t="s">
        <v>104</v>
      </c>
      <c r="P103" s="155" t="str">
        <f t="shared" si="6"/>
        <v xml:space="preserve"> ~ Rapport.PDF</v>
      </c>
      <c r="Q103" s="155" t="str">
        <f t="shared" si="7"/>
        <v>C:\Dossier_Inspect-V1\Rapports\ ~ Rapport.PDF</v>
      </c>
      <c r="V103" s="161"/>
      <c r="W103" s="161"/>
      <c r="X103" s="159"/>
      <c r="Z103" s="160"/>
      <c r="AA103" s="160"/>
    </row>
    <row r="104" spans="1:27" ht="16.5" x14ac:dyDescent="0.25">
      <c r="A104" s="234"/>
      <c r="B104" s="235"/>
      <c r="C104" s="234"/>
      <c r="D104" s="235"/>
      <c r="E104" s="237"/>
      <c r="F104" s="235"/>
      <c r="G104" s="235"/>
      <c r="H104" s="238"/>
      <c r="I104" s="239"/>
      <c r="J104" s="240"/>
      <c r="K104" s="241"/>
      <c r="L104" s="242"/>
      <c r="M104" s="243">
        <f t="shared" si="10"/>
        <v>0</v>
      </c>
      <c r="N104" s="244" t="b">
        <f t="shared" ca="1" si="11"/>
        <v>0</v>
      </c>
      <c r="O104" s="154" t="s">
        <v>104</v>
      </c>
      <c r="P104" s="155" t="str">
        <f t="shared" si="6"/>
        <v xml:space="preserve"> ~ Rapport.PDF</v>
      </c>
      <c r="Q104" s="155" t="str">
        <f t="shared" si="7"/>
        <v>C:\Dossier_Inspect-V1\Rapports\ ~ Rapport.PDF</v>
      </c>
      <c r="V104" s="161"/>
      <c r="W104" s="161"/>
      <c r="X104" s="159"/>
      <c r="Z104" s="160"/>
      <c r="AA104" s="160"/>
    </row>
    <row r="105" spans="1:27" ht="16.5" x14ac:dyDescent="0.25">
      <c r="A105" s="234"/>
      <c r="B105" s="235"/>
      <c r="C105" s="234"/>
      <c r="D105" s="235"/>
      <c r="E105" s="237"/>
      <c r="F105" s="235"/>
      <c r="G105" s="235"/>
      <c r="H105" s="238"/>
      <c r="I105" s="239"/>
      <c r="J105" s="240"/>
      <c r="K105" s="241"/>
      <c r="L105" s="242"/>
      <c r="M105" s="243">
        <f t="shared" si="10"/>
        <v>0</v>
      </c>
      <c r="N105" s="244" t="b">
        <f t="shared" ca="1" si="11"/>
        <v>0</v>
      </c>
      <c r="O105" s="154" t="s">
        <v>104</v>
      </c>
      <c r="P105" s="155" t="str">
        <f t="shared" si="6"/>
        <v xml:space="preserve"> ~ Rapport.PDF</v>
      </c>
      <c r="Q105" s="155" t="str">
        <f t="shared" si="7"/>
        <v>C:\Dossier_Inspect-V1\Rapports\ ~ Rapport.PDF</v>
      </c>
      <c r="V105" s="161"/>
      <c r="W105" s="161"/>
      <c r="X105" s="159"/>
      <c r="Z105" s="160"/>
      <c r="AA105" s="160"/>
    </row>
    <row r="106" spans="1:27" ht="16.5" x14ac:dyDescent="0.25">
      <c r="A106" s="234"/>
      <c r="B106" s="235"/>
      <c r="C106" s="234"/>
      <c r="D106" s="235"/>
      <c r="E106" s="237"/>
      <c r="F106" s="235"/>
      <c r="G106" s="235"/>
      <c r="H106" s="238"/>
      <c r="I106" s="239"/>
      <c r="J106" s="240"/>
      <c r="K106" s="241"/>
      <c r="L106" s="242"/>
      <c r="M106" s="243">
        <f t="shared" si="10"/>
        <v>0</v>
      </c>
      <c r="N106" s="244" t="b">
        <f t="shared" ca="1" si="11"/>
        <v>0</v>
      </c>
      <c r="O106" s="154" t="s">
        <v>104</v>
      </c>
      <c r="P106" s="155" t="str">
        <f t="shared" ref="P106:P150" si="12">A106 &amp; " ~ Rapport.PDF"</f>
        <v xml:space="preserve"> ~ Rapport.PDF</v>
      </c>
      <c r="Q106" s="155" t="str">
        <f t="shared" ref="Q106:Q150" si="13">O106&amp;"\"&amp;P106</f>
        <v>C:\Dossier_Inspect-V1\Rapports\ ~ Rapport.PDF</v>
      </c>
      <c r="V106" s="161"/>
      <c r="W106" s="161"/>
      <c r="X106" s="159"/>
      <c r="Z106" s="160"/>
      <c r="AA106" s="160"/>
    </row>
    <row r="107" spans="1:27" ht="16.5" x14ac:dyDescent="0.25">
      <c r="A107" s="234"/>
      <c r="B107" s="235"/>
      <c r="C107" s="234"/>
      <c r="D107" s="235"/>
      <c r="E107" s="237"/>
      <c r="F107" s="235"/>
      <c r="G107" s="235"/>
      <c r="H107" s="238"/>
      <c r="I107" s="239"/>
      <c r="J107" s="240"/>
      <c r="K107" s="241"/>
      <c r="L107" s="242"/>
      <c r="M107" s="243">
        <f t="shared" si="10"/>
        <v>0</v>
      </c>
      <c r="N107" s="244" t="b">
        <f t="shared" ca="1" si="11"/>
        <v>0</v>
      </c>
      <c r="O107" s="154" t="s">
        <v>104</v>
      </c>
      <c r="P107" s="155" t="str">
        <f t="shared" si="12"/>
        <v xml:space="preserve"> ~ Rapport.PDF</v>
      </c>
      <c r="Q107" s="155" t="str">
        <f t="shared" si="13"/>
        <v>C:\Dossier_Inspect-V1\Rapports\ ~ Rapport.PDF</v>
      </c>
      <c r="V107" s="161"/>
      <c r="W107" s="161"/>
      <c r="X107" s="159"/>
      <c r="Z107" s="160"/>
      <c r="AA107" s="160"/>
    </row>
    <row r="108" spans="1:27" ht="16.5" x14ac:dyDescent="0.25">
      <c r="A108" s="234"/>
      <c r="B108" s="235"/>
      <c r="C108" s="234"/>
      <c r="D108" s="235"/>
      <c r="E108" s="237"/>
      <c r="F108" s="235"/>
      <c r="G108" s="235"/>
      <c r="H108" s="238"/>
      <c r="I108" s="239"/>
      <c r="J108" s="240"/>
      <c r="K108" s="241"/>
      <c r="L108" s="242"/>
      <c r="M108" s="243">
        <f t="shared" si="10"/>
        <v>0</v>
      </c>
      <c r="N108" s="244" t="b">
        <f t="shared" ca="1" si="11"/>
        <v>0</v>
      </c>
      <c r="O108" s="154" t="s">
        <v>104</v>
      </c>
      <c r="P108" s="155" t="str">
        <f t="shared" si="12"/>
        <v xml:space="preserve"> ~ Rapport.PDF</v>
      </c>
      <c r="Q108" s="155" t="str">
        <f t="shared" si="13"/>
        <v>C:\Dossier_Inspect-V1\Rapports\ ~ Rapport.PDF</v>
      </c>
      <c r="V108" s="161"/>
      <c r="W108" s="161"/>
      <c r="X108" s="159"/>
      <c r="Z108" s="160"/>
      <c r="AA108" s="160"/>
    </row>
    <row r="109" spans="1:27" ht="16.5" x14ac:dyDescent="0.25">
      <c r="A109" s="234"/>
      <c r="B109" s="235"/>
      <c r="C109" s="234"/>
      <c r="D109" s="235"/>
      <c r="E109" s="237"/>
      <c r="F109" s="235"/>
      <c r="G109" s="235"/>
      <c r="H109" s="238"/>
      <c r="I109" s="239"/>
      <c r="J109" s="240"/>
      <c r="K109" s="241"/>
      <c r="L109" s="242"/>
      <c r="M109" s="243">
        <f t="shared" si="10"/>
        <v>0</v>
      </c>
      <c r="N109" s="244" t="b">
        <f t="shared" ca="1" si="11"/>
        <v>0</v>
      </c>
      <c r="O109" s="154" t="s">
        <v>104</v>
      </c>
      <c r="P109" s="155" t="str">
        <f t="shared" si="12"/>
        <v xml:space="preserve"> ~ Rapport.PDF</v>
      </c>
      <c r="Q109" s="155" t="str">
        <f t="shared" si="13"/>
        <v>C:\Dossier_Inspect-V1\Rapports\ ~ Rapport.PDF</v>
      </c>
      <c r="V109" s="161"/>
      <c r="W109" s="161"/>
      <c r="X109" s="159"/>
      <c r="Z109" s="160"/>
      <c r="AA109" s="160"/>
    </row>
    <row r="110" spans="1:27" ht="16.5" x14ac:dyDescent="0.25">
      <c r="A110" s="234"/>
      <c r="B110" s="235"/>
      <c r="C110" s="234"/>
      <c r="D110" s="235"/>
      <c r="E110" s="237"/>
      <c r="F110" s="235"/>
      <c r="G110" s="235"/>
      <c r="H110" s="238"/>
      <c r="I110" s="239"/>
      <c r="J110" s="240"/>
      <c r="K110" s="241"/>
      <c r="L110" s="242"/>
      <c r="M110" s="243">
        <f t="shared" si="10"/>
        <v>0</v>
      </c>
      <c r="N110" s="244" t="b">
        <f t="shared" ca="1" si="11"/>
        <v>0</v>
      </c>
      <c r="O110" s="154" t="s">
        <v>104</v>
      </c>
      <c r="P110" s="155" t="str">
        <f t="shared" si="12"/>
        <v xml:space="preserve"> ~ Rapport.PDF</v>
      </c>
      <c r="Q110" s="155" t="str">
        <f t="shared" si="13"/>
        <v>C:\Dossier_Inspect-V1\Rapports\ ~ Rapport.PDF</v>
      </c>
      <c r="V110" s="161"/>
      <c r="W110" s="161"/>
      <c r="X110" s="159"/>
      <c r="Z110" s="160"/>
      <c r="AA110" s="160"/>
    </row>
    <row r="111" spans="1:27" ht="16.5" x14ac:dyDescent="0.25">
      <c r="A111" s="234"/>
      <c r="B111" s="235"/>
      <c r="C111" s="234"/>
      <c r="D111" s="235"/>
      <c r="E111" s="237"/>
      <c r="F111" s="235"/>
      <c r="G111" s="235"/>
      <c r="H111" s="238"/>
      <c r="I111" s="239"/>
      <c r="J111" s="240"/>
      <c r="K111" s="241"/>
      <c r="L111" s="242"/>
      <c r="M111" s="243">
        <f t="shared" si="10"/>
        <v>0</v>
      </c>
      <c r="N111" s="244" t="b">
        <f t="shared" ca="1" si="11"/>
        <v>0</v>
      </c>
      <c r="O111" s="154" t="s">
        <v>104</v>
      </c>
      <c r="P111" s="155" t="str">
        <f t="shared" si="12"/>
        <v xml:space="preserve"> ~ Rapport.PDF</v>
      </c>
      <c r="Q111" s="155" t="str">
        <f t="shared" si="13"/>
        <v>C:\Dossier_Inspect-V1\Rapports\ ~ Rapport.PDF</v>
      </c>
      <c r="V111" s="161"/>
      <c r="W111" s="161"/>
      <c r="X111" s="159"/>
      <c r="Z111" s="160"/>
      <c r="AA111" s="160"/>
    </row>
    <row r="112" spans="1:27" ht="16.5" x14ac:dyDescent="0.25">
      <c r="A112" s="234"/>
      <c r="B112" s="235"/>
      <c r="C112" s="234"/>
      <c r="D112" s="235"/>
      <c r="E112" s="237"/>
      <c r="F112" s="235"/>
      <c r="G112" s="235"/>
      <c r="H112" s="238"/>
      <c r="I112" s="239"/>
      <c r="J112" s="240"/>
      <c r="K112" s="241"/>
      <c r="L112" s="242"/>
      <c r="M112" s="243">
        <f t="shared" si="10"/>
        <v>0</v>
      </c>
      <c r="N112" s="244" t="b">
        <f t="shared" ca="1" si="11"/>
        <v>0</v>
      </c>
      <c r="O112" s="154" t="s">
        <v>104</v>
      </c>
      <c r="P112" s="155" t="str">
        <f t="shared" si="12"/>
        <v xml:space="preserve"> ~ Rapport.PDF</v>
      </c>
      <c r="Q112" s="155" t="str">
        <f t="shared" si="13"/>
        <v>C:\Dossier_Inspect-V1\Rapports\ ~ Rapport.PDF</v>
      </c>
      <c r="V112" s="161"/>
      <c r="W112" s="161"/>
      <c r="X112" s="159"/>
      <c r="Z112" s="160"/>
      <c r="AA112" s="160"/>
    </row>
    <row r="113" spans="1:27" ht="16.5" x14ac:dyDescent="0.25">
      <c r="A113" s="234"/>
      <c r="B113" s="235"/>
      <c r="C113" s="234"/>
      <c r="D113" s="235"/>
      <c r="E113" s="237"/>
      <c r="F113" s="235"/>
      <c r="G113" s="235"/>
      <c r="H113" s="238"/>
      <c r="I113" s="239"/>
      <c r="J113" s="240"/>
      <c r="K113" s="241"/>
      <c r="L113" s="242"/>
      <c r="M113" s="243">
        <f t="shared" si="10"/>
        <v>0</v>
      </c>
      <c r="N113" s="244" t="b">
        <f t="shared" ca="1" si="11"/>
        <v>0</v>
      </c>
      <c r="O113" s="154" t="s">
        <v>104</v>
      </c>
      <c r="P113" s="155" t="str">
        <f t="shared" si="12"/>
        <v xml:space="preserve"> ~ Rapport.PDF</v>
      </c>
      <c r="Q113" s="155" t="str">
        <f t="shared" si="13"/>
        <v>C:\Dossier_Inspect-V1\Rapports\ ~ Rapport.PDF</v>
      </c>
      <c r="V113" s="161"/>
      <c r="W113" s="161"/>
      <c r="X113" s="159"/>
      <c r="Z113" s="160"/>
      <c r="AA113" s="160"/>
    </row>
    <row r="114" spans="1:27" ht="16.5" x14ac:dyDescent="0.25">
      <c r="A114" s="234"/>
      <c r="B114" s="235"/>
      <c r="C114" s="234"/>
      <c r="D114" s="235"/>
      <c r="E114" s="237"/>
      <c r="F114" s="235"/>
      <c r="G114" s="235"/>
      <c r="H114" s="238"/>
      <c r="I114" s="239"/>
      <c r="J114" s="240"/>
      <c r="K114" s="241"/>
      <c r="L114" s="242"/>
      <c r="M114" s="243">
        <f t="shared" si="10"/>
        <v>0</v>
      </c>
      <c r="N114" s="244" t="b">
        <f t="shared" ca="1" si="11"/>
        <v>0</v>
      </c>
      <c r="O114" s="154" t="s">
        <v>104</v>
      </c>
      <c r="P114" s="155" t="str">
        <f t="shared" si="12"/>
        <v xml:space="preserve"> ~ Rapport.PDF</v>
      </c>
      <c r="Q114" s="155" t="str">
        <f t="shared" si="13"/>
        <v>C:\Dossier_Inspect-V1\Rapports\ ~ Rapport.PDF</v>
      </c>
      <c r="V114" s="161"/>
      <c r="W114" s="161"/>
      <c r="X114" s="159"/>
      <c r="Z114" s="160"/>
      <c r="AA114" s="160"/>
    </row>
    <row r="115" spans="1:27" ht="16.5" x14ac:dyDescent="0.25">
      <c r="A115" s="234"/>
      <c r="B115" s="235"/>
      <c r="C115" s="234"/>
      <c r="D115" s="235"/>
      <c r="E115" s="237"/>
      <c r="F115" s="235"/>
      <c r="G115" s="235"/>
      <c r="H115" s="238"/>
      <c r="I115" s="239"/>
      <c r="J115" s="240"/>
      <c r="K115" s="241"/>
      <c r="L115" s="242"/>
      <c r="M115" s="243">
        <f t="shared" si="10"/>
        <v>0</v>
      </c>
      <c r="N115" s="244" t="b">
        <f t="shared" ca="1" si="11"/>
        <v>0</v>
      </c>
      <c r="O115" s="154" t="s">
        <v>104</v>
      </c>
      <c r="P115" s="155" t="str">
        <f t="shared" si="12"/>
        <v xml:space="preserve"> ~ Rapport.PDF</v>
      </c>
      <c r="Q115" s="155" t="str">
        <f t="shared" si="13"/>
        <v>C:\Dossier_Inspect-V1\Rapports\ ~ Rapport.PDF</v>
      </c>
      <c r="V115" s="161"/>
      <c r="W115" s="161"/>
      <c r="X115" s="159"/>
      <c r="Z115" s="160"/>
      <c r="AA115" s="160"/>
    </row>
    <row r="116" spans="1:27" ht="16.5" x14ac:dyDescent="0.25">
      <c r="A116" s="234"/>
      <c r="B116" s="235"/>
      <c r="C116" s="234"/>
      <c r="D116" s="235"/>
      <c r="E116" s="237"/>
      <c r="F116" s="235"/>
      <c r="G116" s="235"/>
      <c r="H116" s="238"/>
      <c r="I116" s="239"/>
      <c r="J116" s="240"/>
      <c r="K116" s="241"/>
      <c r="L116" s="242"/>
      <c r="M116" s="243">
        <f t="shared" si="10"/>
        <v>0</v>
      </c>
      <c r="N116" s="244" t="b">
        <f t="shared" ca="1" si="11"/>
        <v>0</v>
      </c>
      <c r="O116" s="154" t="s">
        <v>104</v>
      </c>
      <c r="P116" s="155" t="str">
        <f t="shared" si="12"/>
        <v xml:space="preserve"> ~ Rapport.PDF</v>
      </c>
      <c r="Q116" s="155" t="str">
        <f t="shared" si="13"/>
        <v>C:\Dossier_Inspect-V1\Rapports\ ~ Rapport.PDF</v>
      </c>
      <c r="V116" s="161"/>
      <c r="W116" s="161"/>
      <c r="X116" s="159"/>
      <c r="Z116" s="160"/>
      <c r="AA116" s="160"/>
    </row>
    <row r="117" spans="1:27" ht="16.5" x14ac:dyDescent="0.25">
      <c r="A117" s="234"/>
      <c r="B117" s="235"/>
      <c r="C117" s="234"/>
      <c r="D117" s="235"/>
      <c r="E117" s="237"/>
      <c r="F117" s="235"/>
      <c r="G117" s="235"/>
      <c r="H117" s="238"/>
      <c r="I117" s="239"/>
      <c r="J117" s="240"/>
      <c r="K117" s="241"/>
      <c r="L117" s="242"/>
      <c r="M117" s="243">
        <f t="shared" si="10"/>
        <v>0</v>
      </c>
      <c r="N117" s="244" t="b">
        <f t="shared" ca="1" si="11"/>
        <v>0</v>
      </c>
      <c r="O117" s="154" t="s">
        <v>104</v>
      </c>
      <c r="P117" s="155" t="str">
        <f t="shared" si="12"/>
        <v xml:space="preserve"> ~ Rapport.PDF</v>
      </c>
      <c r="Q117" s="155" t="str">
        <f t="shared" si="13"/>
        <v>C:\Dossier_Inspect-V1\Rapports\ ~ Rapport.PDF</v>
      </c>
      <c r="V117" s="161"/>
      <c r="W117" s="161"/>
      <c r="X117" s="159"/>
      <c r="Z117" s="160"/>
      <c r="AA117" s="160"/>
    </row>
    <row r="118" spans="1:27" ht="16.5" x14ac:dyDescent="0.25">
      <c r="A118" s="234"/>
      <c r="B118" s="235"/>
      <c r="C118" s="234"/>
      <c r="D118" s="235"/>
      <c r="E118" s="237"/>
      <c r="F118" s="235"/>
      <c r="G118" s="235"/>
      <c r="H118" s="238"/>
      <c r="I118" s="239"/>
      <c r="J118" s="240"/>
      <c r="K118" s="241"/>
      <c r="L118" s="242"/>
      <c r="M118" s="243">
        <f t="shared" si="10"/>
        <v>0</v>
      </c>
      <c r="N118" s="244" t="b">
        <f t="shared" ca="1" si="11"/>
        <v>0</v>
      </c>
      <c r="O118" s="154" t="s">
        <v>104</v>
      </c>
      <c r="P118" s="155" t="str">
        <f t="shared" si="12"/>
        <v xml:space="preserve"> ~ Rapport.PDF</v>
      </c>
      <c r="Q118" s="155" t="str">
        <f t="shared" si="13"/>
        <v>C:\Dossier_Inspect-V1\Rapports\ ~ Rapport.PDF</v>
      </c>
      <c r="V118" s="161"/>
      <c r="W118" s="161"/>
      <c r="X118" s="159"/>
      <c r="Z118" s="160"/>
      <c r="AA118" s="160"/>
    </row>
    <row r="119" spans="1:27" ht="16.5" x14ac:dyDescent="0.25">
      <c r="A119" s="234"/>
      <c r="B119" s="235"/>
      <c r="C119" s="234"/>
      <c r="D119" s="235"/>
      <c r="E119" s="237"/>
      <c r="F119" s="235"/>
      <c r="G119" s="235"/>
      <c r="H119" s="238"/>
      <c r="I119" s="239"/>
      <c r="J119" s="240"/>
      <c r="K119" s="241"/>
      <c r="L119" s="242"/>
      <c r="M119" s="243">
        <f t="shared" si="10"/>
        <v>0</v>
      </c>
      <c r="N119" s="244" t="b">
        <f t="shared" ca="1" si="11"/>
        <v>0</v>
      </c>
      <c r="O119" s="154" t="s">
        <v>104</v>
      </c>
      <c r="P119" s="155" t="str">
        <f t="shared" si="12"/>
        <v xml:space="preserve"> ~ Rapport.PDF</v>
      </c>
      <c r="Q119" s="155" t="str">
        <f t="shared" si="13"/>
        <v>C:\Dossier_Inspect-V1\Rapports\ ~ Rapport.PDF</v>
      </c>
      <c r="V119" s="161"/>
      <c r="W119" s="161"/>
      <c r="X119" s="159"/>
      <c r="Z119" s="160"/>
      <c r="AA119" s="160"/>
    </row>
    <row r="120" spans="1:27" ht="16.5" x14ac:dyDescent="0.25">
      <c r="A120" s="234"/>
      <c r="B120" s="235"/>
      <c r="C120" s="234"/>
      <c r="D120" s="235"/>
      <c r="E120" s="237"/>
      <c r="F120" s="235"/>
      <c r="G120" s="235"/>
      <c r="H120" s="238"/>
      <c r="I120" s="239"/>
      <c r="J120" s="240"/>
      <c r="K120" s="241"/>
      <c r="L120" s="242"/>
      <c r="M120" s="243">
        <f t="shared" si="10"/>
        <v>0</v>
      </c>
      <c r="N120" s="244" t="b">
        <f t="shared" ca="1" si="11"/>
        <v>0</v>
      </c>
      <c r="O120" s="154" t="s">
        <v>104</v>
      </c>
      <c r="P120" s="155" t="str">
        <f t="shared" si="12"/>
        <v xml:space="preserve"> ~ Rapport.PDF</v>
      </c>
      <c r="Q120" s="155" t="str">
        <f t="shared" si="13"/>
        <v>C:\Dossier_Inspect-V1\Rapports\ ~ Rapport.PDF</v>
      </c>
      <c r="V120" s="161"/>
      <c r="W120" s="161"/>
      <c r="X120" s="159"/>
      <c r="Z120" s="160"/>
      <c r="AA120" s="160"/>
    </row>
    <row r="121" spans="1:27" ht="16.5" x14ac:dyDescent="0.25">
      <c r="A121" s="234"/>
      <c r="B121" s="235"/>
      <c r="C121" s="234"/>
      <c r="D121" s="235"/>
      <c r="E121" s="237"/>
      <c r="F121" s="235"/>
      <c r="G121" s="235"/>
      <c r="H121" s="238"/>
      <c r="I121" s="239"/>
      <c r="J121" s="240"/>
      <c r="K121" s="241"/>
      <c r="L121" s="242"/>
      <c r="M121" s="243">
        <f t="shared" si="10"/>
        <v>0</v>
      </c>
      <c r="N121" s="244" t="b">
        <f t="shared" ca="1" si="11"/>
        <v>0</v>
      </c>
      <c r="O121" s="154" t="s">
        <v>104</v>
      </c>
      <c r="P121" s="155" t="str">
        <f t="shared" si="12"/>
        <v xml:space="preserve"> ~ Rapport.PDF</v>
      </c>
      <c r="Q121" s="155" t="str">
        <f t="shared" si="13"/>
        <v>C:\Dossier_Inspect-V1\Rapports\ ~ Rapport.PDF</v>
      </c>
      <c r="V121" s="161"/>
      <c r="W121" s="161"/>
      <c r="X121" s="159"/>
      <c r="Z121" s="160"/>
      <c r="AA121" s="160"/>
    </row>
    <row r="122" spans="1:27" ht="16.5" x14ac:dyDescent="0.25">
      <c r="A122" s="234"/>
      <c r="B122" s="235"/>
      <c r="C122" s="234"/>
      <c r="D122" s="235"/>
      <c r="E122" s="237"/>
      <c r="F122" s="235"/>
      <c r="G122" s="235"/>
      <c r="H122" s="238"/>
      <c r="I122" s="239"/>
      <c r="J122" s="240"/>
      <c r="K122" s="241"/>
      <c r="L122" s="242"/>
      <c r="M122" s="243">
        <f t="shared" si="10"/>
        <v>0</v>
      </c>
      <c r="N122" s="244" t="b">
        <f t="shared" ca="1" si="11"/>
        <v>0</v>
      </c>
      <c r="O122" s="154" t="s">
        <v>104</v>
      </c>
      <c r="P122" s="155" t="str">
        <f t="shared" si="12"/>
        <v xml:space="preserve"> ~ Rapport.PDF</v>
      </c>
      <c r="Q122" s="155" t="str">
        <f t="shared" si="13"/>
        <v>C:\Dossier_Inspect-V1\Rapports\ ~ Rapport.PDF</v>
      </c>
      <c r="V122" s="161"/>
      <c r="W122" s="161"/>
      <c r="X122" s="159"/>
      <c r="Z122" s="160"/>
      <c r="AA122" s="160"/>
    </row>
    <row r="123" spans="1:27" ht="16.5" x14ac:dyDescent="0.25">
      <c r="A123" s="234"/>
      <c r="B123" s="235"/>
      <c r="C123" s="234"/>
      <c r="D123" s="235"/>
      <c r="E123" s="237"/>
      <c r="F123" s="235"/>
      <c r="G123" s="235"/>
      <c r="H123" s="238"/>
      <c r="I123" s="239"/>
      <c r="J123" s="240"/>
      <c r="K123" s="241"/>
      <c r="L123" s="242"/>
      <c r="M123" s="243">
        <f t="shared" si="10"/>
        <v>0</v>
      </c>
      <c r="N123" s="244" t="b">
        <f t="shared" ca="1" si="11"/>
        <v>0</v>
      </c>
      <c r="O123" s="154" t="s">
        <v>104</v>
      </c>
      <c r="P123" s="155" t="str">
        <f t="shared" si="12"/>
        <v xml:space="preserve"> ~ Rapport.PDF</v>
      </c>
      <c r="Q123" s="155" t="str">
        <f t="shared" si="13"/>
        <v>C:\Dossier_Inspect-V1\Rapports\ ~ Rapport.PDF</v>
      </c>
      <c r="V123" s="161"/>
      <c r="W123" s="161"/>
      <c r="X123" s="159"/>
      <c r="Z123" s="160"/>
      <c r="AA123" s="160"/>
    </row>
    <row r="124" spans="1:27" ht="16.5" x14ac:dyDescent="0.25">
      <c r="A124" s="234"/>
      <c r="B124" s="235"/>
      <c r="C124" s="234"/>
      <c r="D124" s="235"/>
      <c r="E124" s="237"/>
      <c r="F124" s="235"/>
      <c r="G124" s="235"/>
      <c r="H124" s="238"/>
      <c r="I124" s="239"/>
      <c r="J124" s="240"/>
      <c r="K124" s="241"/>
      <c r="L124" s="242"/>
      <c r="M124" s="243">
        <f t="shared" si="10"/>
        <v>0</v>
      </c>
      <c r="N124" s="244" t="b">
        <f t="shared" ca="1" si="11"/>
        <v>0</v>
      </c>
      <c r="O124" s="154" t="s">
        <v>104</v>
      </c>
      <c r="P124" s="155" t="str">
        <f t="shared" si="12"/>
        <v xml:space="preserve"> ~ Rapport.PDF</v>
      </c>
      <c r="Q124" s="155" t="str">
        <f t="shared" si="13"/>
        <v>C:\Dossier_Inspect-V1\Rapports\ ~ Rapport.PDF</v>
      </c>
      <c r="V124" s="161"/>
      <c r="W124" s="161"/>
      <c r="X124" s="159"/>
      <c r="Z124" s="160"/>
      <c r="AA124" s="160"/>
    </row>
    <row r="125" spans="1:27" ht="16.5" x14ac:dyDescent="0.25">
      <c r="A125" s="234"/>
      <c r="B125" s="235"/>
      <c r="C125" s="234"/>
      <c r="D125" s="235"/>
      <c r="E125" s="237"/>
      <c r="F125" s="235"/>
      <c r="G125" s="235"/>
      <c r="H125" s="238"/>
      <c r="I125" s="239"/>
      <c r="J125" s="240"/>
      <c r="K125" s="241"/>
      <c r="L125" s="242"/>
      <c r="M125" s="243">
        <f t="shared" si="10"/>
        <v>0</v>
      </c>
      <c r="N125" s="244" t="b">
        <f t="shared" ca="1" si="11"/>
        <v>0</v>
      </c>
      <c r="O125" s="154" t="s">
        <v>104</v>
      </c>
      <c r="P125" s="155" t="str">
        <f t="shared" si="12"/>
        <v xml:space="preserve"> ~ Rapport.PDF</v>
      </c>
      <c r="Q125" s="155" t="str">
        <f t="shared" si="13"/>
        <v>C:\Dossier_Inspect-V1\Rapports\ ~ Rapport.PDF</v>
      </c>
      <c r="V125" s="161"/>
      <c r="W125" s="161"/>
      <c r="X125" s="159"/>
      <c r="Z125" s="160"/>
      <c r="AA125" s="160"/>
    </row>
    <row r="126" spans="1:27" ht="16.5" x14ac:dyDescent="0.25">
      <c r="A126" s="234"/>
      <c r="B126" s="235"/>
      <c r="C126" s="234"/>
      <c r="D126" s="235"/>
      <c r="E126" s="237"/>
      <c r="F126" s="235"/>
      <c r="G126" s="235"/>
      <c r="H126" s="238"/>
      <c r="I126" s="239"/>
      <c r="J126" s="240"/>
      <c r="K126" s="241"/>
      <c r="L126" s="242"/>
      <c r="M126" s="243">
        <f t="shared" si="10"/>
        <v>0</v>
      </c>
      <c r="N126" s="244" t="b">
        <f t="shared" ca="1" si="11"/>
        <v>0</v>
      </c>
      <c r="O126" s="154" t="s">
        <v>104</v>
      </c>
      <c r="P126" s="155" t="str">
        <f t="shared" si="12"/>
        <v xml:space="preserve"> ~ Rapport.PDF</v>
      </c>
      <c r="Q126" s="155" t="str">
        <f t="shared" si="13"/>
        <v>C:\Dossier_Inspect-V1\Rapports\ ~ Rapport.PDF</v>
      </c>
      <c r="V126" s="161"/>
      <c r="W126" s="161"/>
      <c r="X126" s="159"/>
      <c r="Z126" s="160"/>
      <c r="AA126" s="160"/>
    </row>
    <row r="127" spans="1:27" ht="16.5" x14ac:dyDescent="0.25">
      <c r="A127" s="234"/>
      <c r="B127" s="235"/>
      <c r="C127" s="234"/>
      <c r="D127" s="235"/>
      <c r="E127" s="237"/>
      <c r="F127" s="235"/>
      <c r="G127" s="235"/>
      <c r="H127" s="238"/>
      <c r="I127" s="239"/>
      <c r="J127" s="240"/>
      <c r="K127" s="241"/>
      <c r="L127" s="242"/>
      <c r="M127" s="243">
        <f t="shared" si="10"/>
        <v>0</v>
      </c>
      <c r="N127" s="244" t="b">
        <f t="shared" ca="1" si="11"/>
        <v>0</v>
      </c>
      <c r="O127" s="154" t="s">
        <v>104</v>
      </c>
      <c r="P127" s="155" t="str">
        <f t="shared" si="12"/>
        <v xml:space="preserve"> ~ Rapport.PDF</v>
      </c>
      <c r="Q127" s="155" t="str">
        <f t="shared" si="13"/>
        <v>C:\Dossier_Inspect-V1\Rapports\ ~ Rapport.PDF</v>
      </c>
      <c r="V127" s="161"/>
      <c r="W127" s="161"/>
      <c r="X127" s="159"/>
      <c r="Z127" s="160"/>
      <c r="AA127" s="160"/>
    </row>
    <row r="128" spans="1:27" ht="16.5" x14ac:dyDescent="0.25">
      <c r="A128" s="234"/>
      <c r="B128" s="235"/>
      <c r="C128" s="234"/>
      <c r="D128" s="235"/>
      <c r="E128" s="237"/>
      <c r="F128" s="235"/>
      <c r="G128" s="235"/>
      <c r="H128" s="238"/>
      <c r="I128" s="239"/>
      <c r="J128" s="240"/>
      <c r="K128" s="241"/>
      <c r="L128" s="242"/>
      <c r="M128" s="243">
        <f t="shared" si="10"/>
        <v>0</v>
      </c>
      <c r="N128" s="244" t="b">
        <f t="shared" ca="1" si="11"/>
        <v>0</v>
      </c>
      <c r="O128" s="154" t="s">
        <v>104</v>
      </c>
      <c r="P128" s="155" t="str">
        <f t="shared" si="12"/>
        <v xml:space="preserve"> ~ Rapport.PDF</v>
      </c>
      <c r="Q128" s="155" t="str">
        <f t="shared" si="13"/>
        <v>C:\Dossier_Inspect-V1\Rapports\ ~ Rapport.PDF</v>
      </c>
      <c r="V128" s="161"/>
      <c r="W128" s="161"/>
      <c r="X128" s="159"/>
      <c r="Z128" s="160"/>
      <c r="AA128" s="160"/>
    </row>
    <row r="129" spans="1:27" ht="16.5" x14ac:dyDescent="0.25">
      <c r="A129" s="234"/>
      <c r="B129" s="235"/>
      <c r="C129" s="234"/>
      <c r="D129" s="235"/>
      <c r="E129" s="237"/>
      <c r="F129" s="235"/>
      <c r="G129" s="235"/>
      <c r="H129" s="238"/>
      <c r="I129" s="239"/>
      <c r="J129" s="240"/>
      <c r="K129" s="241"/>
      <c r="L129" s="242"/>
      <c r="M129" s="243">
        <f t="shared" si="10"/>
        <v>0</v>
      </c>
      <c r="N129" s="244" t="b">
        <f t="shared" ca="1" si="11"/>
        <v>0</v>
      </c>
      <c r="O129" s="154" t="s">
        <v>104</v>
      </c>
      <c r="P129" s="155" t="str">
        <f t="shared" si="12"/>
        <v xml:space="preserve"> ~ Rapport.PDF</v>
      </c>
      <c r="Q129" s="155" t="str">
        <f t="shared" si="13"/>
        <v>C:\Dossier_Inspect-V1\Rapports\ ~ Rapport.PDF</v>
      </c>
      <c r="V129" s="161"/>
      <c r="W129" s="161"/>
      <c r="X129" s="159"/>
      <c r="Z129" s="160"/>
      <c r="AA129" s="160"/>
    </row>
    <row r="130" spans="1:27" ht="16.5" x14ac:dyDescent="0.25">
      <c r="A130" s="234"/>
      <c r="B130" s="235"/>
      <c r="C130" s="234"/>
      <c r="D130" s="235"/>
      <c r="E130" s="237"/>
      <c r="F130" s="235"/>
      <c r="G130" s="235"/>
      <c r="H130" s="238"/>
      <c r="I130" s="239"/>
      <c r="J130" s="240"/>
      <c r="K130" s="241"/>
      <c r="L130" s="242"/>
      <c r="M130" s="243">
        <f t="shared" si="10"/>
        <v>0</v>
      </c>
      <c r="N130" s="244" t="b">
        <f t="shared" ca="1" si="11"/>
        <v>0</v>
      </c>
      <c r="O130" s="154" t="s">
        <v>104</v>
      </c>
      <c r="P130" s="155" t="str">
        <f t="shared" si="12"/>
        <v xml:space="preserve"> ~ Rapport.PDF</v>
      </c>
      <c r="Q130" s="155" t="str">
        <f t="shared" si="13"/>
        <v>C:\Dossier_Inspect-V1\Rapports\ ~ Rapport.PDF</v>
      </c>
      <c r="V130" s="161"/>
      <c r="W130" s="161"/>
      <c r="X130" s="159"/>
      <c r="Z130" s="160"/>
      <c r="AA130" s="160"/>
    </row>
    <row r="131" spans="1:27" ht="16.5" x14ac:dyDescent="0.25">
      <c r="A131" s="234"/>
      <c r="B131" s="235"/>
      <c r="C131" s="234"/>
      <c r="D131" s="235"/>
      <c r="E131" s="237"/>
      <c r="F131" s="235"/>
      <c r="G131" s="235"/>
      <c r="H131" s="238"/>
      <c r="I131" s="239"/>
      <c r="J131" s="240"/>
      <c r="K131" s="241"/>
      <c r="L131" s="242"/>
      <c r="M131" s="243">
        <f t="shared" ref="M131:M150" si="14">HYPERLINK(O131 &amp;"\"&amp; P131,A131)</f>
        <v>0</v>
      </c>
      <c r="N131" s="244" t="b">
        <f t="shared" ref="N131:N150" ca="1" si="15">existefichier(Q131)</f>
        <v>0</v>
      </c>
      <c r="O131" s="154" t="s">
        <v>104</v>
      </c>
      <c r="P131" s="155" t="str">
        <f t="shared" si="12"/>
        <v xml:space="preserve"> ~ Rapport.PDF</v>
      </c>
      <c r="Q131" s="155" t="str">
        <f t="shared" si="13"/>
        <v>C:\Dossier_Inspect-V1\Rapports\ ~ Rapport.PDF</v>
      </c>
      <c r="V131" s="161"/>
      <c r="W131" s="161"/>
      <c r="X131" s="159"/>
      <c r="Z131" s="160"/>
      <c r="AA131" s="160"/>
    </row>
    <row r="132" spans="1:27" ht="16.5" x14ac:dyDescent="0.25">
      <c r="A132" s="234"/>
      <c r="B132" s="235"/>
      <c r="C132" s="234"/>
      <c r="D132" s="235"/>
      <c r="E132" s="237"/>
      <c r="F132" s="235"/>
      <c r="G132" s="235"/>
      <c r="H132" s="238"/>
      <c r="I132" s="239"/>
      <c r="J132" s="240"/>
      <c r="K132" s="241"/>
      <c r="L132" s="242"/>
      <c r="M132" s="243">
        <f t="shared" si="14"/>
        <v>0</v>
      </c>
      <c r="N132" s="244" t="b">
        <f t="shared" ca="1" si="15"/>
        <v>0</v>
      </c>
      <c r="O132" s="154" t="s">
        <v>104</v>
      </c>
      <c r="P132" s="155" t="str">
        <f t="shared" si="12"/>
        <v xml:space="preserve"> ~ Rapport.PDF</v>
      </c>
      <c r="Q132" s="155" t="str">
        <f t="shared" si="13"/>
        <v>C:\Dossier_Inspect-V1\Rapports\ ~ Rapport.PDF</v>
      </c>
      <c r="V132" s="161"/>
      <c r="W132" s="161"/>
      <c r="X132" s="159"/>
      <c r="Z132" s="160"/>
      <c r="AA132" s="160"/>
    </row>
    <row r="133" spans="1:27" ht="16.5" x14ac:dyDescent="0.25">
      <c r="A133" s="234"/>
      <c r="B133" s="235"/>
      <c r="C133" s="234"/>
      <c r="D133" s="235"/>
      <c r="E133" s="237"/>
      <c r="F133" s="235"/>
      <c r="G133" s="235"/>
      <c r="H133" s="238"/>
      <c r="I133" s="239"/>
      <c r="J133" s="240"/>
      <c r="K133" s="241"/>
      <c r="L133" s="242"/>
      <c r="M133" s="243">
        <f t="shared" si="14"/>
        <v>0</v>
      </c>
      <c r="N133" s="244" t="b">
        <f t="shared" ca="1" si="15"/>
        <v>0</v>
      </c>
      <c r="O133" s="154" t="s">
        <v>104</v>
      </c>
      <c r="P133" s="155" t="str">
        <f t="shared" si="12"/>
        <v xml:space="preserve"> ~ Rapport.PDF</v>
      </c>
      <c r="Q133" s="155" t="str">
        <f t="shared" si="13"/>
        <v>C:\Dossier_Inspect-V1\Rapports\ ~ Rapport.PDF</v>
      </c>
      <c r="V133" s="161"/>
      <c r="W133" s="161"/>
      <c r="X133" s="159"/>
      <c r="Z133" s="160"/>
      <c r="AA133" s="160"/>
    </row>
    <row r="134" spans="1:27" ht="16.5" x14ac:dyDescent="0.25">
      <c r="A134" s="234"/>
      <c r="B134" s="235"/>
      <c r="C134" s="234"/>
      <c r="D134" s="235"/>
      <c r="E134" s="237"/>
      <c r="F134" s="235"/>
      <c r="G134" s="235"/>
      <c r="H134" s="238"/>
      <c r="I134" s="239"/>
      <c r="J134" s="240"/>
      <c r="K134" s="241"/>
      <c r="L134" s="242"/>
      <c r="M134" s="243">
        <f t="shared" si="14"/>
        <v>0</v>
      </c>
      <c r="N134" s="244" t="b">
        <f t="shared" ca="1" si="15"/>
        <v>0</v>
      </c>
      <c r="O134" s="154" t="s">
        <v>104</v>
      </c>
      <c r="P134" s="155" t="str">
        <f t="shared" si="12"/>
        <v xml:space="preserve"> ~ Rapport.PDF</v>
      </c>
      <c r="Q134" s="155" t="str">
        <f t="shared" si="13"/>
        <v>C:\Dossier_Inspect-V1\Rapports\ ~ Rapport.PDF</v>
      </c>
      <c r="V134" s="161"/>
      <c r="W134" s="161"/>
      <c r="X134" s="159"/>
      <c r="Z134" s="160"/>
      <c r="AA134" s="160"/>
    </row>
    <row r="135" spans="1:27" ht="16.5" x14ac:dyDescent="0.25">
      <c r="A135" s="234"/>
      <c r="B135" s="235"/>
      <c r="C135" s="234"/>
      <c r="D135" s="235"/>
      <c r="E135" s="237"/>
      <c r="F135" s="235"/>
      <c r="G135" s="235"/>
      <c r="H135" s="238"/>
      <c r="I135" s="239"/>
      <c r="J135" s="240"/>
      <c r="K135" s="241"/>
      <c r="L135" s="242"/>
      <c r="M135" s="243">
        <f t="shared" si="14"/>
        <v>0</v>
      </c>
      <c r="N135" s="244" t="b">
        <f t="shared" ca="1" si="15"/>
        <v>0</v>
      </c>
      <c r="O135" s="154" t="s">
        <v>104</v>
      </c>
      <c r="P135" s="155" t="str">
        <f t="shared" si="12"/>
        <v xml:space="preserve"> ~ Rapport.PDF</v>
      </c>
      <c r="Q135" s="155" t="str">
        <f t="shared" si="13"/>
        <v>C:\Dossier_Inspect-V1\Rapports\ ~ Rapport.PDF</v>
      </c>
      <c r="V135" s="161"/>
      <c r="W135" s="161"/>
      <c r="X135" s="159"/>
      <c r="Z135" s="160"/>
      <c r="AA135" s="160"/>
    </row>
    <row r="136" spans="1:27" ht="16.5" x14ac:dyDescent="0.25">
      <c r="A136" s="234"/>
      <c r="B136" s="235"/>
      <c r="C136" s="234"/>
      <c r="D136" s="235"/>
      <c r="E136" s="237"/>
      <c r="F136" s="235"/>
      <c r="G136" s="235"/>
      <c r="H136" s="238"/>
      <c r="I136" s="239"/>
      <c r="J136" s="240"/>
      <c r="K136" s="241"/>
      <c r="L136" s="242"/>
      <c r="M136" s="243">
        <f t="shared" si="14"/>
        <v>0</v>
      </c>
      <c r="N136" s="244" t="b">
        <f t="shared" ca="1" si="15"/>
        <v>0</v>
      </c>
      <c r="O136" s="154" t="s">
        <v>104</v>
      </c>
      <c r="P136" s="155" t="str">
        <f t="shared" si="12"/>
        <v xml:space="preserve"> ~ Rapport.PDF</v>
      </c>
      <c r="Q136" s="155" t="str">
        <f t="shared" si="13"/>
        <v>C:\Dossier_Inspect-V1\Rapports\ ~ Rapport.PDF</v>
      </c>
      <c r="V136" s="161"/>
      <c r="W136" s="161"/>
      <c r="X136" s="159"/>
      <c r="Z136" s="160"/>
      <c r="AA136" s="160"/>
    </row>
    <row r="137" spans="1:27" ht="16.5" x14ac:dyDescent="0.25">
      <c r="A137" s="234"/>
      <c r="B137" s="235"/>
      <c r="C137" s="234"/>
      <c r="D137" s="235"/>
      <c r="E137" s="237"/>
      <c r="F137" s="235"/>
      <c r="G137" s="235"/>
      <c r="H137" s="238"/>
      <c r="I137" s="239"/>
      <c r="J137" s="240"/>
      <c r="K137" s="241"/>
      <c r="L137" s="242"/>
      <c r="M137" s="243">
        <f t="shared" si="14"/>
        <v>0</v>
      </c>
      <c r="N137" s="244" t="b">
        <f t="shared" ca="1" si="15"/>
        <v>0</v>
      </c>
      <c r="O137" s="154" t="s">
        <v>104</v>
      </c>
      <c r="P137" s="155" t="str">
        <f t="shared" si="12"/>
        <v xml:space="preserve"> ~ Rapport.PDF</v>
      </c>
      <c r="Q137" s="155" t="str">
        <f t="shared" si="13"/>
        <v>C:\Dossier_Inspect-V1\Rapports\ ~ Rapport.PDF</v>
      </c>
      <c r="V137" s="161"/>
      <c r="W137" s="161"/>
      <c r="X137" s="159"/>
      <c r="Z137" s="160"/>
      <c r="AA137" s="160"/>
    </row>
    <row r="138" spans="1:27" ht="16.5" x14ac:dyDescent="0.25">
      <c r="A138" s="234"/>
      <c r="B138" s="235"/>
      <c r="C138" s="234"/>
      <c r="D138" s="235"/>
      <c r="E138" s="237"/>
      <c r="F138" s="235"/>
      <c r="G138" s="235"/>
      <c r="H138" s="238"/>
      <c r="I138" s="239"/>
      <c r="J138" s="240"/>
      <c r="K138" s="241"/>
      <c r="L138" s="242"/>
      <c r="M138" s="243">
        <f t="shared" si="14"/>
        <v>0</v>
      </c>
      <c r="N138" s="244" t="b">
        <f t="shared" ca="1" si="15"/>
        <v>0</v>
      </c>
      <c r="O138" s="154" t="s">
        <v>104</v>
      </c>
      <c r="P138" s="155" t="str">
        <f t="shared" si="12"/>
        <v xml:space="preserve"> ~ Rapport.PDF</v>
      </c>
      <c r="Q138" s="155" t="str">
        <f t="shared" si="13"/>
        <v>C:\Dossier_Inspect-V1\Rapports\ ~ Rapport.PDF</v>
      </c>
      <c r="V138" s="161"/>
      <c r="W138" s="161"/>
      <c r="X138" s="159"/>
      <c r="Z138" s="160"/>
      <c r="AA138" s="160"/>
    </row>
    <row r="139" spans="1:27" ht="16.5" x14ac:dyDescent="0.25">
      <c r="A139" s="234"/>
      <c r="B139" s="235"/>
      <c r="C139" s="234"/>
      <c r="D139" s="235"/>
      <c r="E139" s="237"/>
      <c r="F139" s="235"/>
      <c r="G139" s="235"/>
      <c r="H139" s="238"/>
      <c r="I139" s="239"/>
      <c r="J139" s="240"/>
      <c r="K139" s="241"/>
      <c r="L139" s="242"/>
      <c r="M139" s="243">
        <f t="shared" si="14"/>
        <v>0</v>
      </c>
      <c r="N139" s="244" t="b">
        <f t="shared" ca="1" si="15"/>
        <v>0</v>
      </c>
      <c r="O139" s="154" t="s">
        <v>104</v>
      </c>
      <c r="P139" s="155" t="str">
        <f t="shared" si="12"/>
        <v xml:space="preserve"> ~ Rapport.PDF</v>
      </c>
      <c r="Q139" s="155" t="str">
        <f t="shared" si="13"/>
        <v>C:\Dossier_Inspect-V1\Rapports\ ~ Rapport.PDF</v>
      </c>
      <c r="V139" s="161"/>
      <c r="W139" s="161"/>
      <c r="X139" s="159"/>
      <c r="Z139" s="160"/>
      <c r="AA139" s="160"/>
    </row>
    <row r="140" spans="1:27" ht="16.5" x14ac:dyDescent="0.25">
      <c r="A140" s="234"/>
      <c r="B140" s="235"/>
      <c r="C140" s="234"/>
      <c r="D140" s="235"/>
      <c r="E140" s="237"/>
      <c r="F140" s="235"/>
      <c r="G140" s="235"/>
      <c r="H140" s="238"/>
      <c r="I140" s="239"/>
      <c r="J140" s="240"/>
      <c r="K140" s="241"/>
      <c r="L140" s="242"/>
      <c r="M140" s="243">
        <f t="shared" si="14"/>
        <v>0</v>
      </c>
      <c r="N140" s="244" t="b">
        <f t="shared" ca="1" si="15"/>
        <v>0</v>
      </c>
      <c r="O140" s="154" t="s">
        <v>104</v>
      </c>
      <c r="P140" s="155" t="str">
        <f t="shared" si="12"/>
        <v xml:space="preserve"> ~ Rapport.PDF</v>
      </c>
      <c r="Q140" s="155" t="str">
        <f t="shared" si="13"/>
        <v>C:\Dossier_Inspect-V1\Rapports\ ~ Rapport.PDF</v>
      </c>
      <c r="V140" s="161"/>
      <c r="W140" s="161"/>
      <c r="X140" s="159"/>
      <c r="Z140" s="160"/>
      <c r="AA140" s="160"/>
    </row>
    <row r="141" spans="1:27" ht="16.5" x14ac:dyDescent="0.25">
      <c r="A141" s="234"/>
      <c r="B141" s="235"/>
      <c r="C141" s="234"/>
      <c r="D141" s="235"/>
      <c r="E141" s="237"/>
      <c r="F141" s="235"/>
      <c r="G141" s="235"/>
      <c r="H141" s="238"/>
      <c r="I141" s="239"/>
      <c r="J141" s="240"/>
      <c r="K141" s="241"/>
      <c r="L141" s="242"/>
      <c r="M141" s="243">
        <f t="shared" si="14"/>
        <v>0</v>
      </c>
      <c r="N141" s="244" t="b">
        <f t="shared" ca="1" si="15"/>
        <v>0</v>
      </c>
      <c r="O141" s="154" t="s">
        <v>104</v>
      </c>
      <c r="P141" s="155" t="str">
        <f t="shared" si="12"/>
        <v xml:space="preserve"> ~ Rapport.PDF</v>
      </c>
      <c r="Q141" s="155" t="str">
        <f t="shared" si="13"/>
        <v>C:\Dossier_Inspect-V1\Rapports\ ~ Rapport.PDF</v>
      </c>
      <c r="V141" s="161"/>
      <c r="W141" s="161"/>
      <c r="X141" s="159"/>
      <c r="Z141" s="160"/>
      <c r="AA141" s="160"/>
    </row>
    <row r="142" spans="1:27" ht="16.5" x14ac:dyDescent="0.25">
      <c r="A142" s="234"/>
      <c r="B142" s="235"/>
      <c r="C142" s="234"/>
      <c r="D142" s="235"/>
      <c r="E142" s="237"/>
      <c r="F142" s="235"/>
      <c r="G142" s="235"/>
      <c r="H142" s="238"/>
      <c r="I142" s="239"/>
      <c r="J142" s="240"/>
      <c r="K142" s="241"/>
      <c r="L142" s="242"/>
      <c r="M142" s="243">
        <f t="shared" si="14"/>
        <v>0</v>
      </c>
      <c r="N142" s="244" t="b">
        <f t="shared" ca="1" si="15"/>
        <v>0</v>
      </c>
      <c r="O142" s="154" t="s">
        <v>104</v>
      </c>
      <c r="P142" s="155" t="str">
        <f t="shared" si="12"/>
        <v xml:space="preserve"> ~ Rapport.PDF</v>
      </c>
      <c r="Q142" s="155" t="str">
        <f t="shared" si="13"/>
        <v>C:\Dossier_Inspect-V1\Rapports\ ~ Rapport.PDF</v>
      </c>
      <c r="V142" s="161"/>
      <c r="W142" s="161"/>
      <c r="X142" s="159"/>
      <c r="Z142" s="160"/>
      <c r="AA142" s="160"/>
    </row>
    <row r="143" spans="1:27" ht="16.5" x14ac:dyDescent="0.25">
      <c r="A143" s="234"/>
      <c r="B143" s="235"/>
      <c r="C143" s="234"/>
      <c r="D143" s="235"/>
      <c r="E143" s="237"/>
      <c r="F143" s="235"/>
      <c r="G143" s="235"/>
      <c r="H143" s="238"/>
      <c r="I143" s="239"/>
      <c r="J143" s="240"/>
      <c r="K143" s="241"/>
      <c r="L143" s="242"/>
      <c r="M143" s="243">
        <f t="shared" si="14"/>
        <v>0</v>
      </c>
      <c r="N143" s="244" t="b">
        <f t="shared" ca="1" si="15"/>
        <v>0</v>
      </c>
      <c r="O143" s="154" t="s">
        <v>104</v>
      </c>
      <c r="P143" s="155" t="str">
        <f t="shared" si="12"/>
        <v xml:space="preserve"> ~ Rapport.PDF</v>
      </c>
      <c r="Q143" s="155" t="str">
        <f t="shared" si="13"/>
        <v>C:\Dossier_Inspect-V1\Rapports\ ~ Rapport.PDF</v>
      </c>
      <c r="V143" s="161"/>
      <c r="W143" s="161"/>
      <c r="X143" s="159"/>
      <c r="Z143" s="160"/>
      <c r="AA143" s="160"/>
    </row>
    <row r="144" spans="1:27" ht="16.5" x14ac:dyDescent="0.25">
      <c r="A144" s="234"/>
      <c r="B144" s="235"/>
      <c r="C144" s="234"/>
      <c r="D144" s="235"/>
      <c r="E144" s="237"/>
      <c r="F144" s="235"/>
      <c r="G144" s="235"/>
      <c r="H144" s="238"/>
      <c r="I144" s="239"/>
      <c r="J144" s="240"/>
      <c r="K144" s="241"/>
      <c r="L144" s="242"/>
      <c r="M144" s="243">
        <f t="shared" si="14"/>
        <v>0</v>
      </c>
      <c r="N144" s="244" t="b">
        <f t="shared" ca="1" si="15"/>
        <v>0</v>
      </c>
      <c r="O144" s="154" t="s">
        <v>104</v>
      </c>
      <c r="P144" s="155" t="str">
        <f t="shared" si="12"/>
        <v xml:space="preserve"> ~ Rapport.PDF</v>
      </c>
      <c r="Q144" s="155" t="str">
        <f t="shared" si="13"/>
        <v>C:\Dossier_Inspect-V1\Rapports\ ~ Rapport.PDF</v>
      </c>
      <c r="V144" s="161"/>
      <c r="W144" s="161"/>
      <c r="X144" s="159"/>
      <c r="Z144" s="160"/>
      <c r="AA144" s="160"/>
    </row>
    <row r="145" spans="1:27" ht="16.5" x14ac:dyDescent="0.25">
      <c r="A145" s="234"/>
      <c r="B145" s="235"/>
      <c r="C145" s="234"/>
      <c r="D145" s="235"/>
      <c r="E145" s="237"/>
      <c r="F145" s="235"/>
      <c r="G145" s="235"/>
      <c r="H145" s="238"/>
      <c r="I145" s="239"/>
      <c r="J145" s="240"/>
      <c r="K145" s="241"/>
      <c r="L145" s="242"/>
      <c r="M145" s="243">
        <f t="shared" si="14"/>
        <v>0</v>
      </c>
      <c r="N145" s="244" t="b">
        <f t="shared" ca="1" si="15"/>
        <v>0</v>
      </c>
      <c r="O145" s="154" t="s">
        <v>104</v>
      </c>
      <c r="P145" s="155" t="str">
        <f t="shared" si="12"/>
        <v xml:space="preserve"> ~ Rapport.PDF</v>
      </c>
      <c r="Q145" s="155" t="str">
        <f t="shared" si="13"/>
        <v>C:\Dossier_Inspect-V1\Rapports\ ~ Rapport.PDF</v>
      </c>
      <c r="V145" s="161"/>
      <c r="W145" s="161"/>
      <c r="X145" s="159"/>
      <c r="Z145" s="160"/>
      <c r="AA145" s="160"/>
    </row>
    <row r="146" spans="1:27" ht="16.5" x14ac:dyDescent="0.25">
      <c r="A146" s="234"/>
      <c r="B146" s="235"/>
      <c r="C146" s="234"/>
      <c r="D146" s="235"/>
      <c r="E146" s="237"/>
      <c r="F146" s="235"/>
      <c r="G146" s="235"/>
      <c r="H146" s="238"/>
      <c r="I146" s="239"/>
      <c r="J146" s="240"/>
      <c r="K146" s="241"/>
      <c r="L146" s="242"/>
      <c r="M146" s="243">
        <f t="shared" si="14"/>
        <v>0</v>
      </c>
      <c r="N146" s="244" t="b">
        <f t="shared" ca="1" si="15"/>
        <v>0</v>
      </c>
      <c r="O146" s="154" t="s">
        <v>104</v>
      </c>
      <c r="P146" s="155" t="str">
        <f t="shared" si="12"/>
        <v xml:space="preserve"> ~ Rapport.PDF</v>
      </c>
      <c r="Q146" s="155" t="str">
        <f t="shared" si="13"/>
        <v>C:\Dossier_Inspect-V1\Rapports\ ~ Rapport.PDF</v>
      </c>
      <c r="V146" s="161"/>
      <c r="W146" s="161"/>
      <c r="X146" s="159"/>
      <c r="Z146" s="160"/>
      <c r="AA146" s="160"/>
    </row>
    <row r="147" spans="1:27" ht="16.5" x14ac:dyDescent="0.25">
      <c r="A147" s="234"/>
      <c r="B147" s="235"/>
      <c r="C147" s="234"/>
      <c r="D147" s="235"/>
      <c r="E147" s="237"/>
      <c r="F147" s="235"/>
      <c r="G147" s="235"/>
      <c r="H147" s="238"/>
      <c r="I147" s="239"/>
      <c r="J147" s="240"/>
      <c r="K147" s="241"/>
      <c r="L147" s="242"/>
      <c r="M147" s="243">
        <f t="shared" si="14"/>
        <v>0</v>
      </c>
      <c r="N147" s="244" t="b">
        <f t="shared" ca="1" si="15"/>
        <v>0</v>
      </c>
      <c r="O147" s="154" t="s">
        <v>104</v>
      </c>
      <c r="P147" s="155" t="str">
        <f t="shared" si="12"/>
        <v xml:space="preserve"> ~ Rapport.PDF</v>
      </c>
      <c r="Q147" s="155" t="str">
        <f t="shared" si="13"/>
        <v>C:\Dossier_Inspect-V1\Rapports\ ~ Rapport.PDF</v>
      </c>
      <c r="V147" s="161"/>
      <c r="W147" s="161"/>
      <c r="X147" s="159"/>
      <c r="Z147" s="160"/>
      <c r="AA147" s="160"/>
    </row>
    <row r="148" spans="1:27" ht="16.5" x14ac:dyDescent="0.25">
      <c r="A148" s="234"/>
      <c r="B148" s="235"/>
      <c r="C148" s="234"/>
      <c r="D148" s="235"/>
      <c r="E148" s="237"/>
      <c r="F148" s="235"/>
      <c r="G148" s="235"/>
      <c r="H148" s="238"/>
      <c r="I148" s="239"/>
      <c r="J148" s="240"/>
      <c r="K148" s="241"/>
      <c r="L148" s="242"/>
      <c r="M148" s="243">
        <f t="shared" si="14"/>
        <v>0</v>
      </c>
      <c r="N148" s="244" t="b">
        <f t="shared" ca="1" si="15"/>
        <v>0</v>
      </c>
      <c r="O148" s="154" t="s">
        <v>104</v>
      </c>
      <c r="P148" s="155" t="str">
        <f t="shared" si="12"/>
        <v xml:space="preserve"> ~ Rapport.PDF</v>
      </c>
      <c r="Q148" s="155" t="str">
        <f t="shared" si="13"/>
        <v>C:\Dossier_Inspect-V1\Rapports\ ~ Rapport.PDF</v>
      </c>
      <c r="V148" s="161"/>
      <c r="W148" s="161"/>
      <c r="X148" s="159"/>
      <c r="Z148" s="160"/>
      <c r="AA148" s="160"/>
    </row>
    <row r="149" spans="1:27" ht="16.5" x14ac:dyDescent="0.25">
      <c r="A149" s="234"/>
      <c r="B149" s="235"/>
      <c r="C149" s="234"/>
      <c r="D149" s="235"/>
      <c r="E149" s="237"/>
      <c r="F149" s="235"/>
      <c r="G149" s="235"/>
      <c r="H149" s="238"/>
      <c r="I149" s="239"/>
      <c r="J149" s="240"/>
      <c r="K149" s="241"/>
      <c r="L149" s="242"/>
      <c r="M149" s="243">
        <f t="shared" si="14"/>
        <v>0</v>
      </c>
      <c r="N149" s="244" t="b">
        <f t="shared" ca="1" si="15"/>
        <v>0</v>
      </c>
      <c r="O149" s="154" t="s">
        <v>104</v>
      </c>
      <c r="P149" s="155" t="str">
        <f t="shared" si="12"/>
        <v xml:space="preserve"> ~ Rapport.PDF</v>
      </c>
      <c r="Q149" s="155" t="str">
        <f t="shared" si="13"/>
        <v>C:\Dossier_Inspect-V1\Rapports\ ~ Rapport.PDF</v>
      </c>
      <c r="V149" s="161"/>
      <c r="W149" s="161"/>
      <c r="X149" s="159"/>
      <c r="Z149" s="160"/>
      <c r="AA149" s="160"/>
    </row>
    <row r="150" spans="1:27" ht="16.5" x14ac:dyDescent="0.25">
      <c r="A150" s="234"/>
      <c r="B150" s="235"/>
      <c r="C150" s="234"/>
      <c r="D150" s="235"/>
      <c r="E150" s="237"/>
      <c r="F150" s="235"/>
      <c r="G150" s="235"/>
      <c r="H150" s="238"/>
      <c r="I150" s="239"/>
      <c r="J150" s="240"/>
      <c r="K150" s="241"/>
      <c r="L150" s="242"/>
      <c r="M150" s="243">
        <f t="shared" si="14"/>
        <v>0</v>
      </c>
      <c r="N150" s="244" t="b">
        <f t="shared" ca="1" si="15"/>
        <v>0</v>
      </c>
      <c r="O150" s="154" t="s">
        <v>104</v>
      </c>
      <c r="P150" s="155" t="str">
        <f t="shared" si="12"/>
        <v xml:space="preserve"> ~ Rapport.PDF</v>
      </c>
      <c r="Q150" s="155" t="str">
        <f t="shared" si="13"/>
        <v>C:\Dossier_Inspect-V1\Rapports\ ~ Rapport.PDF</v>
      </c>
      <c r="V150" s="161"/>
      <c r="W150" s="161"/>
    </row>
    <row r="151" spans="1:27" ht="18.75" x14ac:dyDescent="0.3">
      <c r="A151" s="163"/>
      <c r="B151" s="164"/>
      <c r="C151" s="163"/>
      <c r="D151" s="165"/>
      <c r="E151" s="166"/>
      <c r="F151" s="165"/>
      <c r="G151" s="165"/>
      <c r="H151" s="167"/>
      <c r="I151" s="168"/>
      <c r="J151" s="169"/>
      <c r="K151" s="169"/>
      <c r="L151" s="170"/>
      <c r="M151" s="171"/>
    </row>
    <row r="152" spans="1:27" ht="18.75" x14ac:dyDescent="0.3">
      <c r="A152" s="163"/>
      <c r="B152" s="164"/>
      <c r="C152" s="163"/>
      <c r="D152" s="165"/>
      <c r="E152" s="166"/>
      <c r="F152" s="165"/>
      <c r="G152" s="165"/>
      <c r="H152" s="167"/>
      <c r="I152" s="168"/>
      <c r="J152" s="169"/>
      <c r="K152" s="169"/>
      <c r="L152" s="170"/>
      <c r="M152" s="171"/>
    </row>
    <row r="153" spans="1:27" ht="18.75" x14ac:dyDescent="0.3">
      <c r="A153" s="163"/>
      <c r="B153" s="164"/>
      <c r="C153" s="163"/>
      <c r="D153" s="165"/>
      <c r="E153" s="166"/>
      <c r="F153" s="165"/>
      <c r="G153" s="165"/>
      <c r="H153" s="167"/>
      <c r="I153" s="168"/>
      <c r="J153" s="169"/>
      <c r="K153" s="169"/>
      <c r="L153" s="170"/>
      <c r="M153" s="171"/>
    </row>
    <row r="154" spans="1:27" ht="18.75" x14ac:dyDescent="0.3">
      <c r="A154" s="163"/>
      <c r="B154" s="164"/>
      <c r="C154" s="163"/>
      <c r="D154" s="165"/>
      <c r="E154" s="166"/>
      <c r="F154" s="165"/>
      <c r="G154" s="165"/>
      <c r="H154" s="167"/>
      <c r="I154" s="168"/>
      <c r="J154" s="169"/>
      <c r="K154" s="169"/>
      <c r="L154" s="170"/>
      <c r="M154" s="171"/>
    </row>
    <row r="155" spans="1:27" ht="18.75" x14ac:dyDescent="0.3">
      <c r="A155" s="163"/>
      <c r="B155" s="164"/>
      <c r="C155" s="163"/>
      <c r="D155" s="165"/>
      <c r="E155" s="166"/>
      <c r="F155" s="165"/>
      <c r="G155" s="165"/>
      <c r="H155" s="167"/>
      <c r="I155" s="168"/>
      <c r="J155" s="169"/>
      <c r="K155" s="169"/>
      <c r="L155" s="170"/>
      <c r="M155" s="171"/>
    </row>
    <row r="156" spans="1:27" ht="18.75" x14ac:dyDescent="0.3">
      <c r="A156" s="163"/>
      <c r="B156" s="164"/>
      <c r="C156" s="163"/>
      <c r="D156" s="165"/>
      <c r="E156" s="166"/>
      <c r="F156" s="165"/>
      <c r="G156" s="165"/>
      <c r="H156" s="167"/>
      <c r="I156" s="168"/>
      <c r="J156" s="169"/>
      <c r="K156" s="169"/>
      <c r="L156" s="170"/>
      <c r="M156" s="171"/>
    </row>
    <row r="157" spans="1:27" ht="18.75" x14ac:dyDescent="0.3">
      <c r="A157" s="163"/>
      <c r="B157" s="164"/>
      <c r="C157" s="163"/>
      <c r="D157" s="165"/>
      <c r="E157" s="166"/>
      <c r="F157" s="165"/>
      <c r="G157" s="165"/>
      <c r="H157" s="167"/>
      <c r="I157" s="168"/>
      <c r="J157" s="169"/>
      <c r="K157" s="169"/>
      <c r="L157" s="170"/>
      <c r="M157" s="171"/>
    </row>
    <row r="158" spans="1:27" ht="18.75" x14ac:dyDescent="0.3">
      <c r="A158" s="163"/>
      <c r="B158" s="164"/>
      <c r="C158" s="163"/>
      <c r="D158" s="165"/>
      <c r="E158" s="166"/>
      <c r="F158" s="165"/>
      <c r="G158" s="165"/>
      <c r="H158" s="167"/>
      <c r="I158" s="168"/>
      <c r="J158" s="169"/>
      <c r="K158" s="169"/>
      <c r="L158" s="170"/>
      <c r="M158" s="171"/>
    </row>
    <row r="159" spans="1:27" ht="18.75" x14ac:dyDescent="0.3">
      <c r="A159" s="163"/>
      <c r="B159" s="164"/>
      <c r="C159" s="163"/>
      <c r="D159" s="165"/>
      <c r="E159" s="166"/>
      <c r="F159" s="165"/>
      <c r="G159" s="165"/>
      <c r="H159" s="167"/>
      <c r="I159" s="168"/>
      <c r="J159" s="169"/>
      <c r="K159" s="169"/>
      <c r="L159" s="170"/>
      <c r="M159" s="171"/>
    </row>
    <row r="160" spans="1:27" ht="18.75" x14ac:dyDescent="0.3">
      <c r="A160" s="163"/>
      <c r="B160" s="164"/>
      <c r="C160" s="163"/>
      <c r="D160" s="165"/>
      <c r="E160" s="166"/>
      <c r="F160" s="165"/>
      <c r="G160" s="165"/>
      <c r="H160" s="167"/>
      <c r="I160" s="168"/>
      <c r="J160" s="169"/>
      <c r="K160" s="169"/>
      <c r="L160" s="170"/>
      <c r="M160" s="171"/>
    </row>
    <row r="161" spans="1:13" ht="18.75" x14ac:dyDescent="0.3">
      <c r="A161" s="163"/>
      <c r="B161" s="164"/>
      <c r="C161" s="163"/>
      <c r="D161" s="165"/>
      <c r="E161" s="166"/>
      <c r="F161" s="165"/>
      <c r="G161" s="165"/>
      <c r="H161" s="167"/>
      <c r="I161" s="168"/>
      <c r="J161" s="169"/>
      <c r="K161" s="169"/>
      <c r="L161" s="170"/>
      <c r="M161" s="171"/>
    </row>
    <row r="162" spans="1:13" ht="18.75" x14ac:dyDescent="0.3">
      <c r="A162" s="163"/>
      <c r="B162" s="164"/>
      <c r="C162" s="163"/>
      <c r="D162" s="165"/>
      <c r="E162" s="166"/>
      <c r="F162" s="165"/>
      <c r="G162" s="165"/>
      <c r="H162" s="167"/>
      <c r="I162" s="168"/>
      <c r="J162" s="169"/>
      <c r="K162" s="169"/>
      <c r="L162" s="170"/>
      <c r="M162" s="171"/>
    </row>
    <row r="163" spans="1:13" ht="18.75" x14ac:dyDescent="0.3">
      <c r="A163" s="163"/>
      <c r="B163" s="164"/>
      <c r="C163" s="163"/>
      <c r="D163" s="165"/>
      <c r="E163" s="166"/>
      <c r="F163" s="165"/>
      <c r="G163" s="165"/>
      <c r="H163" s="167"/>
      <c r="I163" s="168"/>
      <c r="J163" s="169"/>
      <c r="K163" s="169"/>
      <c r="L163" s="170"/>
      <c r="M163" s="171"/>
    </row>
    <row r="164" spans="1:13" ht="18.75" x14ac:dyDescent="0.3">
      <c r="A164" s="163"/>
      <c r="B164" s="164"/>
      <c r="C164" s="163"/>
      <c r="D164" s="165"/>
      <c r="E164" s="166"/>
      <c r="F164" s="165"/>
      <c r="G164" s="165"/>
      <c r="H164" s="167"/>
      <c r="I164" s="168"/>
      <c r="J164" s="169"/>
      <c r="K164" s="169"/>
      <c r="L164" s="170"/>
      <c r="M164" s="171"/>
    </row>
    <row r="165" spans="1:13" ht="18.75" x14ac:dyDescent="0.3">
      <c r="A165" s="163"/>
      <c r="B165" s="164"/>
      <c r="C165" s="163"/>
      <c r="D165" s="165"/>
      <c r="E165" s="166"/>
      <c r="F165" s="165"/>
      <c r="G165" s="165"/>
      <c r="H165" s="167"/>
      <c r="I165" s="168"/>
      <c r="J165" s="169"/>
      <c r="K165" s="169"/>
      <c r="L165" s="170"/>
      <c r="M165" s="171"/>
    </row>
    <row r="166" spans="1:13" ht="18.75" x14ac:dyDescent="0.3">
      <c r="A166" s="163"/>
      <c r="B166" s="164"/>
      <c r="C166" s="163"/>
      <c r="D166" s="165"/>
      <c r="E166" s="166"/>
      <c r="F166" s="165"/>
      <c r="G166" s="165"/>
      <c r="H166" s="167"/>
      <c r="I166" s="168"/>
      <c r="J166" s="169"/>
      <c r="K166" s="169"/>
      <c r="L166" s="170"/>
      <c r="M166" s="171"/>
    </row>
    <row r="167" spans="1:13" ht="18.75" x14ac:dyDescent="0.3">
      <c r="A167" s="163"/>
      <c r="B167" s="164"/>
      <c r="C167" s="163"/>
      <c r="D167" s="165"/>
      <c r="E167" s="166"/>
      <c r="F167" s="165"/>
      <c r="G167" s="165"/>
      <c r="H167" s="167"/>
      <c r="I167" s="168"/>
      <c r="J167" s="169"/>
      <c r="K167" s="169"/>
      <c r="L167" s="170"/>
      <c r="M167" s="171"/>
    </row>
    <row r="168" spans="1:13" ht="18.75" x14ac:dyDescent="0.3">
      <c r="A168" s="163"/>
      <c r="B168" s="164"/>
      <c r="C168" s="163"/>
      <c r="D168" s="165"/>
      <c r="E168" s="166"/>
      <c r="F168" s="165"/>
      <c r="G168" s="165"/>
      <c r="H168" s="167"/>
      <c r="I168" s="168"/>
      <c r="J168" s="169"/>
      <c r="K168" s="169"/>
      <c r="L168" s="170"/>
      <c r="M168" s="171"/>
    </row>
    <row r="169" spans="1:13" ht="18.75" x14ac:dyDescent="0.3">
      <c r="A169" s="163"/>
      <c r="B169" s="164"/>
      <c r="C169" s="163"/>
      <c r="D169" s="165"/>
      <c r="E169" s="166"/>
      <c r="F169" s="165"/>
      <c r="G169" s="165"/>
      <c r="H169" s="167"/>
      <c r="I169" s="168"/>
      <c r="J169" s="169"/>
      <c r="K169" s="169"/>
      <c r="L169" s="170"/>
      <c r="M169" s="171"/>
    </row>
    <row r="170" spans="1:13" ht="18.75" x14ac:dyDescent="0.3">
      <c r="A170" s="163"/>
      <c r="B170" s="164"/>
      <c r="C170" s="163"/>
      <c r="D170" s="165"/>
      <c r="E170" s="166"/>
      <c r="F170" s="165"/>
      <c r="G170" s="165"/>
      <c r="H170" s="167"/>
      <c r="I170" s="168"/>
      <c r="J170" s="169"/>
      <c r="K170" s="169"/>
      <c r="L170" s="170"/>
      <c r="M170" s="171"/>
    </row>
    <row r="171" spans="1:13" ht="18.75" x14ac:dyDescent="0.3">
      <c r="A171" s="163"/>
      <c r="B171" s="164"/>
      <c r="C171" s="163"/>
      <c r="D171" s="165"/>
      <c r="E171" s="166"/>
      <c r="F171" s="165"/>
      <c r="G171" s="165"/>
      <c r="H171" s="167"/>
      <c r="I171" s="168"/>
      <c r="J171" s="169"/>
      <c r="K171" s="169"/>
      <c r="L171" s="170"/>
      <c r="M171" s="171"/>
    </row>
    <row r="172" spans="1:13" ht="18.75" x14ac:dyDescent="0.3">
      <c r="A172" s="163"/>
      <c r="B172" s="164"/>
      <c r="C172" s="163"/>
      <c r="D172" s="165"/>
      <c r="E172" s="166"/>
      <c r="F172" s="165"/>
      <c r="G172" s="165"/>
      <c r="H172" s="167"/>
      <c r="I172" s="168"/>
      <c r="J172" s="169"/>
      <c r="K172" s="169"/>
      <c r="L172" s="170"/>
      <c r="M172" s="171"/>
    </row>
    <row r="173" spans="1:13" ht="18.75" x14ac:dyDescent="0.3">
      <c r="A173" s="163"/>
      <c r="B173" s="164"/>
      <c r="C173" s="163"/>
      <c r="D173" s="165"/>
      <c r="E173" s="166"/>
      <c r="F173" s="165"/>
      <c r="G173" s="165"/>
      <c r="H173" s="167"/>
      <c r="I173" s="168"/>
      <c r="J173" s="169"/>
      <c r="K173" s="169"/>
      <c r="L173" s="170"/>
      <c r="M173" s="171"/>
    </row>
    <row r="174" spans="1:13" ht="18.75" x14ac:dyDescent="0.3">
      <c r="A174" s="163"/>
      <c r="B174" s="164"/>
      <c r="C174" s="163"/>
      <c r="D174" s="165"/>
      <c r="E174" s="166"/>
      <c r="F174" s="165"/>
      <c r="G174" s="165"/>
      <c r="H174" s="167"/>
      <c r="I174" s="168"/>
      <c r="J174" s="169"/>
      <c r="K174" s="169"/>
      <c r="L174" s="170"/>
      <c r="M174" s="171"/>
    </row>
    <row r="175" spans="1:13" ht="18.75" x14ac:dyDescent="0.3">
      <c r="A175" s="163"/>
      <c r="B175" s="164"/>
      <c r="C175" s="163"/>
      <c r="D175" s="165"/>
      <c r="E175" s="166"/>
      <c r="F175" s="165"/>
      <c r="G175" s="165"/>
      <c r="H175" s="167"/>
      <c r="I175" s="168"/>
      <c r="J175" s="169"/>
      <c r="K175" s="169"/>
      <c r="L175" s="170"/>
      <c r="M175" s="171"/>
    </row>
    <row r="176" spans="1:13" ht="18.75" x14ac:dyDescent="0.3">
      <c r="A176" s="163"/>
      <c r="B176" s="164"/>
      <c r="C176" s="163"/>
      <c r="D176" s="165"/>
      <c r="E176" s="166"/>
      <c r="F176" s="165"/>
      <c r="G176" s="165"/>
      <c r="H176" s="167"/>
      <c r="I176" s="168"/>
      <c r="J176" s="169"/>
      <c r="K176" s="169"/>
      <c r="L176" s="170"/>
      <c r="M176" s="171"/>
    </row>
    <row r="177" spans="1:13" ht="18.75" x14ac:dyDescent="0.3">
      <c r="A177" s="163"/>
      <c r="B177" s="164"/>
      <c r="C177" s="163"/>
      <c r="D177" s="165"/>
      <c r="E177" s="166"/>
      <c r="F177" s="165"/>
      <c r="G177" s="165"/>
      <c r="H177" s="167"/>
      <c r="I177" s="168"/>
      <c r="J177" s="169"/>
      <c r="K177" s="169"/>
      <c r="L177" s="170"/>
      <c r="M177" s="171"/>
    </row>
    <row r="178" spans="1:13" ht="18.75" x14ac:dyDescent="0.3">
      <c r="A178" s="163"/>
      <c r="B178" s="164"/>
      <c r="C178" s="163"/>
      <c r="D178" s="165"/>
      <c r="E178" s="166"/>
      <c r="F178" s="165"/>
      <c r="G178" s="165"/>
      <c r="H178" s="167"/>
      <c r="I178" s="168"/>
      <c r="J178" s="169"/>
      <c r="K178" s="169"/>
      <c r="L178" s="170"/>
      <c r="M178" s="171"/>
    </row>
    <row r="179" spans="1:13" ht="18.75" x14ac:dyDescent="0.3">
      <c r="A179" s="163"/>
      <c r="B179" s="164"/>
      <c r="C179" s="163"/>
      <c r="D179" s="165"/>
      <c r="E179" s="166"/>
      <c r="F179" s="165"/>
      <c r="G179" s="165"/>
      <c r="H179" s="167"/>
      <c r="I179" s="168"/>
      <c r="J179" s="169"/>
      <c r="K179" s="169"/>
      <c r="L179" s="170"/>
      <c r="M179" s="171"/>
    </row>
    <row r="180" spans="1:13" ht="18.75" x14ac:dyDescent="0.3">
      <c r="A180" s="163"/>
      <c r="B180" s="164"/>
      <c r="C180" s="163"/>
      <c r="D180" s="165"/>
      <c r="E180" s="166"/>
      <c r="F180" s="165"/>
      <c r="G180" s="165"/>
      <c r="H180" s="167"/>
      <c r="I180" s="168"/>
      <c r="J180" s="169"/>
      <c r="K180" s="169"/>
      <c r="L180" s="170"/>
      <c r="M180" s="171"/>
    </row>
    <row r="181" spans="1:13" ht="18.75" x14ac:dyDescent="0.3">
      <c r="A181" s="163"/>
      <c r="B181" s="164"/>
      <c r="C181" s="163"/>
      <c r="D181" s="165"/>
      <c r="E181" s="166"/>
      <c r="F181" s="165"/>
      <c r="G181" s="165"/>
      <c r="H181" s="167"/>
      <c r="I181" s="168"/>
      <c r="J181" s="169"/>
      <c r="K181" s="169"/>
      <c r="L181" s="170"/>
      <c r="M181" s="171"/>
    </row>
    <row r="182" spans="1:13" ht="18.75" x14ac:dyDescent="0.3">
      <c r="A182" s="163"/>
      <c r="B182" s="164"/>
      <c r="C182" s="163"/>
      <c r="D182" s="165"/>
      <c r="E182" s="166"/>
      <c r="F182" s="165"/>
      <c r="G182" s="165"/>
      <c r="H182" s="167"/>
      <c r="I182" s="168"/>
      <c r="J182" s="169"/>
      <c r="K182" s="169"/>
      <c r="L182" s="170"/>
      <c r="M182" s="171"/>
    </row>
    <row r="183" spans="1:13" ht="18.75" x14ac:dyDescent="0.3">
      <c r="A183" s="163"/>
      <c r="B183" s="164"/>
      <c r="C183" s="163"/>
      <c r="D183" s="165"/>
      <c r="E183" s="166"/>
      <c r="F183" s="165"/>
      <c r="G183" s="165"/>
      <c r="H183" s="167"/>
      <c r="I183" s="168"/>
      <c r="J183" s="169"/>
      <c r="K183" s="169"/>
      <c r="L183" s="170"/>
      <c r="M183" s="171"/>
    </row>
    <row r="184" spans="1:13" ht="18.75" x14ac:dyDescent="0.3">
      <c r="A184" s="163"/>
      <c r="B184" s="164"/>
      <c r="C184" s="163"/>
      <c r="D184" s="165"/>
      <c r="E184" s="166"/>
      <c r="F184" s="165"/>
      <c r="G184" s="165"/>
      <c r="H184" s="167"/>
      <c r="I184" s="168"/>
      <c r="J184" s="169"/>
      <c r="K184" s="169"/>
      <c r="L184" s="170"/>
      <c r="M184" s="171"/>
    </row>
    <row r="185" spans="1:13" ht="18.75" x14ac:dyDescent="0.3">
      <c r="A185" s="163"/>
      <c r="B185" s="164"/>
      <c r="C185" s="163"/>
      <c r="D185" s="165"/>
      <c r="E185" s="166"/>
      <c r="F185" s="165"/>
      <c r="G185" s="165"/>
      <c r="H185" s="167"/>
      <c r="I185" s="168"/>
      <c r="J185" s="169"/>
      <c r="K185" s="169"/>
      <c r="L185" s="170"/>
      <c r="M185" s="171"/>
    </row>
    <row r="186" spans="1:13" ht="18.75" x14ac:dyDescent="0.3">
      <c r="A186" s="163"/>
      <c r="B186" s="164"/>
      <c r="C186" s="163"/>
      <c r="D186" s="165"/>
      <c r="E186" s="166"/>
      <c r="F186" s="165"/>
      <c r="G186" s="165"/>
      <c r="H186" s="167"/>
      <c r="I186" s="168"/>
      <c r="J186" s="169"/>
      <c r="K186" s="169"/>
      <c r="L186" s="170"/>
      <c r="M186" s="171"/>
    </row>
    <row r="187" spans="1:13" ht="18.75" x14ac:dyDescent="0.3">
      <c r="A187" s="163"/>
      <c r="B187" s="164"/>
      <c r="C187" s="163"/>
      <c r="D187" s="165"/>
      <c r="E187" s="166"/>
      <c r="F187" s="165"/>
      <c r="G187" s="165"/>
      <c r="H187" s="167"/>
      <c r="I187" s="168"/>
      <c r="J187" s="169"/>
      <c r="K187" s="169"/>
      <c r="L187" s="170"/>
      <c r="M187" s="171"/>
    </row>
    <row r="188" spans="1:13" ht="18.75" x14ac:dyDescent="0.3">
      <c r="A188" s="163"/>
      <c r="B188" s="164"/>
      <c r="C188" s="163"/>
      <c r="D188" s="165"/>
      <c r="E188" s="166"/>
      <c r="F188" s="165"/>
      <c r="G188" s="165"/>
      <c r="H188" s="167"/>
      <c r="I188" s="168"/>
      <c r="J188" s="169"/>
      <c r="K188" s="169"/>
      <c r="L188" s="170"/>
      <c r="M188" s="171"/>
    </row>
    <row r="189" spans="1:13" ht="18.75" x14ac:dyDescent="0.3">
      <c r="A189" s="163"/>
      <c r="B189" s="164"/>
      <c r="C189" s="163"/>
      <c r="D189" s="165"/>
      <c r="E189" s="166"/>
      <c r="F189" s="165"/>
      <c r="G189" s="165"/>
      <c r="H189" s="167"/>
      <c r="I189" s="168"/>
      <c r="J189" s="169"/>
      <c r="K189" s="169"/>
      <c r="L189" s="170"/>
      <c r="M189" s="171"/>
    </row>
    <row r="190" spans="1:13" ht="18.75" x14ac:dyDescent="0.3">
      <c r="A190" s="163"/>
      <c r="B190" s="164"/>
      <c r="C190" s="163"/>
      <c r="D190" s="165"/>
      <c r="E190" s="166"/>
      <c r="F190" s="165"/>
      <c r="G190" s="165"/>
      <c r="H190" s="167"/>
      <c r="I190" s="168"/>
      <c r="J190" s="169"/>
      <c r="K190" s="169"/>
      <c r="L190" s="170"/>
      <c r="M190" s="171"/>
    </row>
    <row r="191" spans="1:13" ht="18.75" x14ac:dyDescent="0.3">
      <c r="A191" s="163"/>
      <c r="B191" s="164"/>
      <c r="C191" s="163"/>
      <c r="D191" s="165"/>
      <c r="E191" s="166"/>
      <c r="F191" s="165"/>
      <c r="G191" s="165"/>
      <c r="H191" s="167"/>
      <c r="I191" s="168"/>
      <c r="J191" s="169"/>
      <c r="K191" s="169"/>
      <c r="L191" s="170"/>
      <c r="M191" s="171"/>
    </row>
    <row r="192" spans="1:13" ht="18.75" x14ac:dyDescent="0.3">
      <c r="A192" s="163"/>
      <c r="B192" s="164"/>
      <c r="C192" s="163"/>
      <c r="D192" s="165"/>
      <c r="E192" s="166"/>
      <c r="F192" s="165"/>
      <c r="G192" s="165"/>
      <c r="H192" s="167"/>
      <c r="I192" s="168"/>
      <c r="J192" s="169"/>
      <c r="K192" s="169"/>
      <c r="L192" s="170"/>
      <c r="M192" s="171"/>
    </row>
    <row r="193" spans="1:13" ht="18.75" x14ac:dyDescent="0.3">
      <c r="A193" s="163"/>
      <c r="B193" s="164"/>
      <c r="C193" s="163"/>
      <c r="D193" s="165"/>
      <c r="E193" s="166"/>
      <c r="F193" s="165"/>
      <c r="G193" s="165"/>
      <c r="H193" s="167"/>
      <c r="I193" s="168"/>
      <c r="J193" s="169"/>
      <c r="K193" s="169"/>
      <c r="L193" s="170"/>
      <c r="M193" s="171"/>
    </row>
    <row r="194" spans="1:13" ht="18.75" x14ac:dyDescent="0.3">
      <c r="A194" s="163"/>
      <c r="B194" s="164"/>
      <c r="C194" s="163"/>
      <c r="D194" s="165"/>
      <c r="E194" s="166"/>
      <c r="F194" s="165"/>
      <c r="G194" s="165"/>
      <c r="H194" s="167"/>
      <c r="I194" s="168"/>
      <c r="J194" s="169"/>
      <c r="K194" s="169"/>
      <c r="L194" s="170"/>
      <c r="M194" s="171"/>
    </row>
    <row r="195" spans="1:13" ht="18.75" x14ac:dyDescent="0.3">
      <c r="A195" s="163"/>
      <c r="B195" s="164"/>
      <c r="C195" s="163"/>
      <c r="D195" s="165"/>
      <c r="E195" s="166"/>
      <c r="F195" s="165"/>
      <c r="G195" s="165"/>
      <c r="H195" s="167"/>
      <c r="I195" s="168"/>
      <c r="J195" s="169"/>
      <c r="K195" s="169"/>
      <c r="L195" s="170"/>
      <c r="M195" s="171"/>
    </row>
    <row r="196" spans="1:13" ht="18.75" x14ac:dyDescent="0.3">
      <c r="A196" s="163"/>
      <c r="B196" s="164"/>
      <c r="C196" s="163"/>
      <c r="D196" s="165"/>
      <c r="E196" s="166"/>
      <c r="F196" s="165"/>
      <c r="G196" s="165"/>
      <c r="H196" s="167"/>
      <c r="I196" s="168"/>
      <c r="J196" s="169"/>
      <c r="K196" s="169"/>
      <c r="L196" s="170"/>
      <c r="M196" s="171"/>
    </row>
    <row r="197" spans="1:13" ht="18.75" x14ac:dyDescent="0.3">
      <c r="A197" s="163"/>
      <c r="B197" s="164"/>
      <c r="C197" s="163"/>
      <c r="D197" s="165"/>
      <c r="E197" s="166"/>
      <c r="F197" s="165"/>
      <c r="G197" s="165"/>
      <c r="H197" s="167"/>
      <c r="I197" s="168"/>
      <c r="J197" s="169"/>
      <c r="K197" s="169"/>
      <c r="L197" s="170"/>
      <c r="M197" s="171"/>
    </row>
    <row r="198" spans="1:13" ht="18.75" x14ac:dyDescent="0.3">
      <c r="A198" s="163"/>
      <c r="B198" s="164"/>
      <c r="C198" s="163"/>
      <c r="D198" s="165"/>
      <c r="E198" s="166"/>
      <c r="F198" s="165"/>
      <c r="G198" s="165"/>
      <c r="H198" s="167"/>
      <c r="I198" s="168"/>
      <c r="J198" s="169"/>
      <c r="K198" s="169"/>
      <c r="L198" s="170"/>
      <c r="M198" s="171"/>
    </row>
    <row r="199" spans="1:13" ht="18.75" x14ac:dyDescent="0.3">
      <c r="A199" s="163"/>
      <c r="B199" s="164"/>
      <c r="C199" s="163"/>
      <c r="D199" s="165"/>
      <c r="E199" s="166"/>
      <c r="F199" s="165"/>
      <c r="G199" s="165"/>
      <c r="H199" s="167"/>
      <c r="I199" s="168"/>
      <c r="J199" s="169"/>
      <c r="K199" s="169"/>
      <c r="L199" s="170"/>
      <c r="M199" s="171"/>
    </row>
    <row r="200" spans="1:13" ht="18.75" x14ac:dyDescent="0.3">
      <c r="A200" s="163"/>
      <c r="B200" s="164"/>
      <c r="C200" s="163"/>
      <c r="D200" s="165"/>
      <c r="E200" s="166"/>
      <c r="F200" s="165"/>
      <c r="G200" s="165"/>
      <c r="H200" s="167"/>
      <c r="I200" s="168"/>
      <c r="J200" s="169"/>
      <c r="K200" s="169"/>
      <c r="L200" s="170"/>
      <c r="M200" s="171"/>
    </row>
    <row r="201" spans="1:13" ht="18.75" x14ac:dyDescent="0.3">
      <c r="A201" s="163"/>
      <c r="B201" s="164"/>
      <c r="C201" s="163"/>
      <c r="D201" s="165"/>
      <c r="E201" s="166"/>
      <c r="F201" s="165"/>
      <c r="G201" s="165"/>
      <c r="H201" s="167"/>
      <c r="I201" s="168"/>
      <c r="J201" s="169"/>
      <c r="K201" s="169"/>
      <c r="L201" s="170"/>
      <c r="M201" s="171"/>
    </row>
    <row r="202" spans="1:13" ht="18.75" x14ac:dyDescent="0.3">
      <c r="A202" s="163"/>
      <c r="B202" s="164"/>
      <c r="C202" s="163"/>
      <c r="D202" s="165"/>
      <c r="E202" s="166"/>
      <c r="F202" s="165"/>
      <c r="G202" s="165"/>
      <c r="H202" s="167"/>
      <c r="I202" s="168"/>
      <c r="J202" s="169"/>
      <c r="K202" s="169"/>
      <c r="L202" s="170"/>
      <c r="M202" s="171"/>
    </row>
    <row r="203" spans="1:13" ht="18.75" x14ac:dyDescent="0.3">
      <c r="A203" s="163"/>
      <c r="B203" s="164"/>
      <c r="C203" s="163"/>
      <c r="D203" s="165"/>
      <c r="E203" s="166"/>
      <c r="F203" s="165"/>
      <c r="G203" s="165"/>
      <c r="H203" s="167"/>
      <c r="I203" s="168"/>
      <c r="J203" s="169"/>
      <c r="K203" s="169"/>
      <c r="L203" s="170"/>
      <c r="M203" s="171"/>
    </row>
    <row r="204" spans="1:13" ht="18.75" x14ac:dyDescent="0.3">
      <c r="A204" s="163"/>
      <c r="B204" s="164"/>
      <c r="C204" s="163"/>
      <c r="D204" s="165"/>
      <c r="E204" s="166"/>
      <c r="F204" s="165"/>
      <c r="G204" s="165"/>
      <c r="H204" s="167"/>
      <c r="I204" s="168"/>
      <c r="J204" s="169"/>
      <c r="K204" s="169"/>
      <c r="L204" s="170"/>
      <c r="M204" s="171"/>
    </row>
    <row r="205" spans="1:13" ht="18.75" x14ac:dyDescent="0.3">
      <c r="A205" s="163"/>
      <c r="B205" s="164"/>
      <c r="C205" s="163"/>
      <c r="D205" s="165"/>
      <c r="E205" s="166"/>
      <c r="F205" s="165"/>
      <c r="G205" s="165"/>
      <c r="H205" s="167"/>
      <c r="I205" s="168"/>
      <c r="J205" s="169"/>
      <c r="K205" s="169"/>
      <c r="L205" s="170"/>
      <c r="M205" s="171"/>
    </row>
    <row r="206" spans="1:13" ht="18.75" x14ac:dyDescent="0.3">
      <c r="A206" s="163"/>
      <c r="B206" s="164"/>
      <c r="C206" s="163"/>
      <c r="D206" s="165"/>
      <c r="E206" s="166"/>
      <c r="F206" s="165"/>
      <c r="G206" s="165"/>
      <c r="H206" s="167"/>
      <c r="I206" s="168"/>
      <c r="J206" s="169"/>
      <c r="K206" s="169"/>
      <c r="L206" s="170"/>
      <c r="M206" s="171"/>
    </row>
    <row r="207" spans="1:13" ht="18.75" x14ac:dyDescent="0.3">
      <c r="A207" s="163"/>
      <c r="B207" s="164"/>
      <c r="C207" s="163"/>
      <c r="D207" s="165"/>
      <c r="E207" s="166"/>
      <c r="F207" s="165"/>
      <c r="G207" s="165"/>
      <c r="H207" s="167"/>
      <c r="I207" s="168"/>
      <c r="J207" s="169"/>
      <c r="K207" s="169"/>
      <c r="L207" s="170"/>
      <c r="M207" s="171"/>
    </row>
    <row r="208" spans="1:13" ht="18.75" x14ac:dyDescent="0.3">
      <c r="A208" s="163"/>
      <c r="B208" s="164"/>
      <c r="C208" s="163"/>
      <c r="D208" s="165"/>
      <c r="E208" s="166"/>
      <c r="F208" s="165"/>
      <c r="G208" s="165"/>
      <c r="H208" s="167"/>
      <c r="I208" s="168"/>
      <c r="J208" s="169"/>
      <c r="K208" s="169"/>
      <c r="L208" s="170"/>
      <c r="M208" s="171"/>
    </row>
    <row r="209" spans="1:13" ht="18.75" x14ac:dyDescent="0.3">
      <c r="A209" s="163"/>
      <c r="B209" s="164"/>
      <c r="C209" s="163"/>
      <c r="D209" s="165"/>
      <c r="E209" s="166"/>
      <c r="F209" s="165"/>
      <c r="G209" s="165"/>
      <c r="H209" s="167"/>
      <c r="I209" s="168"/>
      <c r="J209" s="169"/>
      <c r="K209" s="169"/>
      <c r="L209" s="170"/>
      <c r="M209" s="171"/>
    </row>
    <row r="210" spans="1:13" ht="18.75" x14ac:dyDescent="0.3">
      <c r="A210" s="163"/>
      <c r="B210" s="164"/>
      <c r="C210" s="163"/>
      <c r="D210" s="165"/>
      <c r="E210" s="166"/>
      <c r="F210" s="165"/>
      <c r="G210" s="165"/>
      <c r="H210" s="167"/>
      <c r="I210" s="168"/>
      <c r="J210" s="169"/>
      <c r="K210" s="169"/>
      <c r="L210" s="170"/>
      <c r="M210" s="171"/>
    </row>
    <row r="211" spans="1:13" ht="18.75" x14ac:dyDescent="0.3">
      <c r="A211" s="163"/>
      <c r="B211" s="164"/>
      <c r="C211" s="163"/>
      <c r="D211" s="165"/>
      <c r="E211" s="166"/>
      <c r="F211" s="165"/>
      <c r="G211" s="165"/>
      <c r="H211" s="167"/>
      <c r="I211" s="168"/>
      <c r="J211" s="169"/>
      <c r="K211" s="169"/>
      <c r="L211" s="170"/>
      <c r="M211" s="171"/>
    </row>
    <row r="212" spans="1:13" ht="18.75" x14ac:dyDescent="0.3">
      <c r="A212" s="163"/>
      <c r="B212" s="164"/>
      <c r="C212" s="163"/>
      <c r="D212" s="165"/>
      <c r="E212" s="166"/>
      <c r="F212" s="165"/>
      <c r="G212" s="165"/>
      <c r="H212" s="167"/>
      <c r="I212" s="168"/>
      <c r="J212" s="169"/>
      <c r="K212" s="169"/>
      <c r="L212" s="170"/>
      <c r="M212" s="171"/>
    </row>
    <row r="213" spans="1:13" ht="18.75" x14ac:dyDescent="0.3">
      <c r="A213" s="163"/>
      <c r="B213" s="164"/>
      <c r="C213" s="163"/>
      <c r="D213" s="165"/>
      <c r="E213" s="166"/>
      <c r="F213" s="165"/>
      <c r="G213" s="165"/>
      <c r="H213" s="167"/>
      <c r="I213" s="168"/>
      <c r="J213" s="169"/>
      <c r="K213" s="169"/>
      <c r="L213" s="170"/>
      <c r="M213" s="171"/>
    </row>
    <row r="214" spans="1:13" ht="18.75" x14ac:dyDescent="0.3">
      <c r="A214" s="163"/>
      <c r="B214" s="164"/>
      <c r="C214" s="163"/>
      <c r="D214" s="165"/>
      <c r="E214" s="166"/>
      <c r="F214" s="165"/>
      <c r="G214" s="165"/>
      <c r="H214" s="167"/>
      <c r="I214" s="168"/>
      <c r="J214" s="169"/>
      <c r="K214" s="169"/>
      <c r="L214" s="170"/>
      <c r="M214" s="171"/>
    </row>
    <row r="215" spans="1:13" ht="18.75" x14ac:dyDescent="0.3">
      <c r="A215" s="163"/>
      <c r="B215" s="164"/>
      <c r="C215" s="163"/>
      <c r="D215" s="165"/>
      <c r="E215" s="166"/>
      <c r="F215" s="165"/>
      <c r="G215" s="165"/>
      <c r="H215" s="167"/>
      <c r="I215" s="168"/>
      <c r="J215" s="169"/>
      <c r="K215" s="169"/>
      <c r="L215" s="170"/>
      <c r="M215" s="171"/>
    </row>
    <row r="216" spans="1:13" ht="18.75" x14ac:dyDescent="0.3">
      <c r="A216" s="163"/>
      <c r="B216" s="164"/>
      <c r="C216" s="163"/>
      <c r="D216" s="165"/>
      <c r="E216" s="166"/>
      <c r="F216" s="165"/>
      <c r="G216" s="165"/>
      <c r="H216" s="167"/>
      <c r="I216" s="168"/>
      <c r="J216" s="169"/>
      <c r="K216" s="169"/>
      <c r="L216" s="170"/>
      <c r="M216" s="171"/>
    </row>
    <row r="217" spans="1:13" ht="18.75" x14ac:dyDescent="0.3">
      <c r="A217" s="163"/>
      <c r="B217" s="164"/>
      <c r="C217" s="163"/>
      <c r="D217" s="165"/>
      <c r="E217" s="166"/>
      <c r="F217" s="165"/>
      <c r="G217" s="165"/>
      <c r="H217" s="167"/>
      <c r="I217" s="168"/>
      <c r="J217" s="169"/>
      <c r="K217" s="169"/>
      <c r="L217" s="170"/>
      <c r="M217" s="171"/>
    </row>
    <row r="218" spans="1:13" ht="18.75" x14ac:dyDescent="0.3">
      <c r="A218" s="163"/>
      <c r="B218" s="164"/>
      <c r="C218" s="163"/>
      <c r="D218" s="165"/>
      <c r="E218" s="166"/>
      <c r="F218" s="165"/>
      <c r="G218" s="165"/>
      <c r="H218" s="167"/>
      <c r="I218" s="168"/>
      <c r="J218" s="169"/>
      <c r="K218" s="169"/>
      <c r="L218" s="170"/>
      <c r="M218" s="171"/>
    </row>
    <row r="219" spans="1:13" ht="18.75" x14ac:dyDescent="0.3">
      <c r="A219" s="163"/>
      <c r="B219" s="164"/>
      <c r="C219" s="163"/>
      <c r="D219" s="165"/>
      <c r="E219" s="166"/>
      <c r="F219" s="165"/>
      <c r="G219" s="165"/>
      <c r="H219" s="167"/>
      <c r="I219" s="168"/>
      <c r="J219" s="169"/>
      <c r="K219" s="169"/>
      <c r="L219" s="170"/>
      <c r="M219" s="171"/>
    </row>
    <row r="220" spans="1:13" ht="18.75" x14ac:dyDescent="0.3">
      <c r="A220" s="163"/>
      <c r="B220" s="164"/>
      <c r="C220" s="163"/>
      <c r="D220" s="165"/>
      <c r="E220" s="166"/>
      <c r="F220" s="165"/>
      <c r="G220" s="165"/>
      <c r="H220" s="167"/>
      <c r="I220" s="168"/>
      <c r="J220" s="169"/>
      <c r="K220" s="169"/>
      <c r="L220" s="170"/>
      <c r="M220" s="171"/>
    </row>
    <row r="221" spans="1:13" ht="18.75" x14ac:dyDescent="0.3">
      <c r="A221" s="163"/>
      <c r="B221" s="164"/>
      <c r="C221" s="163"/>
      <c r="D221" s="165"/>
      <c r="E221" s="166"/>
      <c r="F221" s="165"/>
      <c r="G221" s="165"/>
      <c r="H221" s="167"/>
      <c r="I221" s="168"/>
      <c r="J221" s="169"/>
      <c r="K221" s="169"/>
      <c r="L221" s="170"/>
      <c r="M221" s="171"/>
    </row>
    <row r="222" spans="1:13" ht="18.75" x14ac:dyDescent="0.3">
      <c r="A222" s="163"/>
      <c r="B222" s="164"/>
      <c r="C222" s="163"/>
      <c r="D222" s="165"/>
      <c r="E222" s="166"/>
      <c r="F222" s="165"/>
      <c r="G222" s="165"/>
      <c r="H222" s="167"/>
      <c r="I222" s="168"/>
      <c r="J222" s="169"/>
      <c r="K222" s="169"/>
      <c r="L222" s="170"/>
      <c r="M222" s="171"/>
    </row>
    <row r="223" spans="1:13" ht="18.75" x14ac:dyDescent="0.3">
      <c r="A223" s="163"/>
      <c r="B223" s="164"/>
      <c r="C223" s="163"/>
      <c r="D223" s="165"/>
      <c r="E223" s="166"/>
      <c r="F223" s="165"/>
      <c r="G223" s="165"/>
      <c r="H223" s="167"/>
      <c r="I223" s="168"/>
      <c r="J223" s="169"/>
      <c r="K223" s="169"/>
      <c r="L223" s="170"/>
      <c r="M223" s="171"/>
    </row>
    <row r="224" spans="1:13" ht="18.75" x14ac:dyDescent="0.3">
      <c r="A224" s="163"/>
      <c r="B224" s="164"/>
      <c r="C224" s="163"/>
      <c r="D224" s="165"/>
      <c r="E224" s="166"/>
      <c r="F224" s="165"/>
      <c r="G224" s="165"/>
      <c r="H224" s="167"/>
      <c r="I224" s="168"/>
      <c r="J224" s="169"/>
      <c r="K224" s="169"/>
      <c r="L224" s="170"/>
      <c r="M224" s="171"/>
    </row>
    <row r="225" spans="1:13" ht="18.75" x14ac:dyDescent="0.3">
      <c r="A225" s="163"/>
      <c r="B225" s="164"/>
      <c r="C225" s="163"/>
      <c r="D225" s="165"/>
      <c r="E225" s="166"/>
      <c r="F225" s="165"/>
      <c r="G225" s="165"/>
      <c r="H225" s="167"/>
      <c r="I225" s="168"/>
      <c r="J225" s="169"/>
      <c r="K225" s="169"/>
      <c r="L225" s="170"/>
      <c r="M225" s="171"/>
    </row>
    <row r="226" spans="1:13" ht="18.75" x14ac:dyDescent="0.3">
      <c r="A226" s="163"/>
      <c r="B226" s="164"/>
      <c r="C226" s="163"/>
      <c r="D226" s="165"/>
      <c r="E226" s="166"/>
      <c r="F226" s="165"/>
      <c r="G226" s="165"/>
      <c r="H226" s="167"/>
      <c r="I226" s="168"/>
      <c r="J226" s="169"/>
      <c r="K226" s="169"/>
      <c r="L226" s="170"/>
      <c r="M226" s="171"/>
    </row>
    <row r="227" spans="1:13" ht="18.75" x14ac:dyDescent="0.3">
      <c r="A227" s="163"/>
      <c r="B227" s="164"/>
      <c r="C227" s="163"/>
      <c r="D227" s="165"/>
      <c r="E227" s="166"/>
      <c r="F227" s="165"/>
      <c r="G227" s="165"/>
      <c r="H227" s="167"/>
      <c r="I227" s="168"/>
      <c r="J227" s="169"/>
      <c r="K227" s="169"/>
      <c r="L227" s="170"/>
      <c r="M227" s="171"/>
    </row>
    <row r="228" spans="1:13" ht="18.75" x14ac:dyDescent="0.3">
      <c r="A228" s="163"/>
      <c r="B228" s="164"/>
      <c r="C228" s="163"/>
      <c r="D228" s="165"/>
      <c r="E228" s="166"/>
      <c r="F228" s="165"/>
      <c r="G228" s="165"/>
      <c r="H228" s="167"/>
      <c r="I228" s="168"/>
      <c r="J228" s="169"/>
      <c r="K228" s="169"/>
      <c r="L228" s="170"/>
      <c r="M228" s="171"/>
    </row>
    <row r="229" spans="1:13" ht="18.75" x14ac:dyDescent="0.3">
      <c r="A229" s="163"/>
      <c r="B229" s="164"/>
      <c r="C229" s="163"/>
      <c r="D229" s="165"/>
      <c r="E229" s="166"/>
      <c r="F229" s="165"/>
      <c r="G229" s="165"/>
      <c r="H229" s="167"/>
      <c r="I229" s="168"/>
      <c r="J229" s="169"/>
      <c r="K229" s="169"/>
      <c r="L229" s="170"/>
      <c r="M229" s="171"/>
    </row>
    <row r="230" spans="1:13" ht="18.75" x14ac:dyDescent="0.3">
      <c r="A230" s="163"/>
      <c r="B230" s="164"/>
      <c r="C230" s="163"/>
      <c r="D230" s="165"/>
      <c r="E230" s="166"/>
      <c r="F230" s="165"/>
      <c r="G230" s="165"/>
      <c r="H230" s="167"/>
      <c r="I230" s="168"/>
      <c r="J230" s="169"/>
      <c r="K230" s="169"/>
      <c r="L230" s="170"/>
      <c r="M230" s="171"/>
    </row>
    <row r="231" spans="1:13" ht="18.75" x14ac:dyDescent="0.3">
      <c r="A231" s="163"/>
      <c r="B231" s="164"/>
      <c r="C231" s="163"/>
      <c r="D231" s="165"/>
      <c r="E231" s="166"/>
      <c r="F231" s="165"/>
      <c r="G231" s="165"/>
      <c r="H231" s="167"/>
      <c r="I231" s="168"/>
      <c r="J231" s="169"/>
      <c r="K231" s="169"/>
      <c r="L231" s="170"/>
      <c r="M231" s="171"/>
    </row>
    <row r="232" spans="1:13" ht="18.75" x14ac:dyDescent="0.3">
      <c r="A232" s="163"/>
      <c r="B232" s="164"/>
      <c r="C232" s="163"/>
      <c r="D232" s="165"/>
      <c r="E232" s="166"/>
      <c r="F232" s="165"/>
      <c r="G232" s="165"/>
      <c r="H232" s="167"/>
      <c r="I232" s="168"/>
      <c r="J232" s="169"/>
      <c r="K232" s="169"/>
      <c r="L232" s="170"/>
      <c r="M232" s="171"/>
    </row>
    <row r="233" spans="1:13" ht="18.75" x14ac:dyDescent="0.3">
      <c r="A233" s="163"/>
      <c r="B233" s="164"/>
      <c r="C233" s="163"/>
      <c r="D233" s="165"/>
      <c r="E233" s="166"/>
      <c r="F233" s="165"/>
      <c r="G233" s="165"/>
      <c r="H233" s="167"/>
      <c r="I233" s="168"/>
      <c r="J233" s="169"/>
      <c r="K233" s="169"/>
      <c r="L233" s="170"/>
      <c r="M233" s="171"/>
    </row>
    <row r="234" spans="1:13" ht="18.75" x14ac:dyDescent="0.3">
      <c r="A234" s="163"/>
      <c r="B234" s="164"/>
      <c r="C234" s="163"/>
      <c r="D234" s="165"/>
      <c r="E234" s="166"/>
      <c r="F234" s="165"/>
      <c r="G234" s="165"/>
      <c r="H234" s="167"/>
      <c r="I234" s="168"/>
      <c r="J234" s="169"/>
      <c r="K234" s="169"/>
      <c r="L234" s="170"/>
      <c r="M234" s="171"/>
    </row>
    <row r="235" spans="1:13" ht="18.75" x14ac:dyDescent="0.3">
      <c r="A235" s="163"/>
      <c r="B235" s="164"/>
      <c r="C235" s="163"/>
      <c r="D235" s="165"/>
      <c r="E235" s="166"/>
      <c r="F235" s="165"/>
      <c r="G235" s="165"/>
      <c r="H235" s="167"/>
      <c r="I235" s="168"/>
      <c r="J235" s="169"/>
      <c r="K235" s="169"/>
      <c r="L235" s="170"/>
      <c r="M235" s="171"/>
    </row>
    <row r="236" spans="1:13" ht="18.75" x14ac:dyDescent="0.3">
      <c r="A236" s="163"/>
      <c r="B236" s="164"/>
      <c r="C236" s="163"/>
      <c r="D236" s="165"/>
      <c r="E236" s="166"/>
      <c r="F236" s="165"/>
      <c r="G236" s="165"/>
      <c r="H236" s="167"/>
      <c r="I236" s="168"/>
      <c r="J236" s="169"/>
      <c r="K236" s="169"/>
      <c r="L236" s="170"/>
      <c r="M236" s="171"/>
    </row>
    <row r="237" spans="1:13" ht="18.75" x14ac:dyDescent="0.3">
      <c r="A237" s="163"/>
      <c r="B237" s="164"/>
      <c r="C237" s="163"/>
      <c r="D237" s="165"/>
      <c r="E237" s="166"/>
      <c r="F237" s="165"/>
      <c r="G237" s="165"/>
      <c r="H237" s="167"/>
      <c r="I237" s="168"/>
      <c r="J237" s="169"/>
      <c r="K237" s="169"/>
      <c r="L237" s="170"/>
      <c r="M237" s="171"/>
    </row>
    <row r="238" spans="1:13" ht="18.75" x14ac:dyDescent="0.3">
      <c r="A238" s="163"/>
      <c r="B238" s="164"/>
      <c r="C238" s="163"/>
      <c r="D238" s="165"/>
      <c r="E238" s="166"/>
      <c r="F238" s="165"/>
      <c r="G238" s="165"/>
      <c r="H238" s="167"/>
      <c r="I238" s="168"/>
      <c r="J238" s="169"/>
      <c r="K238" s="169"/>
      <c r="L238" s="170"/>
      <c r="M238" s="171"/>
    </row>
    <row r="239" spans="1:13" ht="18.75" x14ac:dyDescent="0.3">
      <c r="A239" s="163"/>
      <c r="B239" s="164"/>
      <c r="C239" s="163"/>
      <c r="D239" s="165"/>
      <c r="E239" s="166"/>
      <c r="F239" s="165"/>
      <c r="G239" s="165"/>
      <c r="H239" s="167"/>
      <c r="I239" s="168"/>
      <c r="J239" s="169"/>
      <c r="K239" s="169"/>
      <c r="L239" s="170"/>
      <c r="M239" s="171"/>
    </row>
    <row r="240" spans="1:13" ht="18.75" x14ac:dyDescent="0.3">
      <c r="A240" s="163"/>
      <c r="B240" s="164"/>
      <c r="C240" s="163"/>
      <c r="D240" s="165"/>
      <c r="E240" s="166"/>
      <c r="F240" s="165"/>
      <c r="G240" s="165"/>
      <c r="H240" s="167"/>
      <c r="I240" s="168"/>
      <c r="J240" s="169"/>
      <c r="K240" s="169"/>
      <c r="L240" s="170"/>
      <c r="M240" s="171"/>
    </row>
    <row r="241" spans="1:13" ht="18.75" x14ac:dyDescent="0.3">
      <c r="A241" s="163"/>
      <c r="B241" s="164"/>
      <c r="C241" s="163"/>
      <c r="D241" s="165"/>
      <c r="E241" s="166"/>
      <c r="F241" s="165"/>
      <c r="G241" s="165"/>
      <c r="H241" s="167"/>
      <c r="I241" s="168"/>
      <c r="J241" s="169"/>
      <c r="K241" s="169"/>
      <c r="L241" s="170"/>
      <c r="M241" s="171"/>
    </row>
    <row r="242" spans="1:13" ht="18.75" x14ac:dyDescent="0.3">
      <c r="A242" s="163"/>
      <c r="B242" s="164"/>
      <c r="C242" s="163"/>
      <c r="D242" s="165"/>
      <c r="E242" s="166"/>
      <c r="F242" s="165"/>
      <c r="G242" s="165"/>
      <c r="H242" s="167"/>
      <c r="I242" s="168"/>
      <c r="J242" s="169"/>
      <c r="K242" s="169"/>
      <c r="L242" s="170"/>
      <c r="M242" s="171"/>
    </row>
    <row r="243" spans="1:13" ht="18.75" x14ac:dyDescent="0.3">
      <c r="A243" s="163"/>
      <c r="B243" s="164"/>
      <c r="C243" s="163"/>
      <c r="D243" s="165"/>
      <c r="E243" s="166"/>
      <c r="F243" s="165"/>
      <c r="G243" s="165"/>
      <c r="H243" s="167"/>
      <c r="I243" s="168"/>
      <c r="J243" s="169"/>
      <c r="K243" s="169"/>
      <c r="L243" s="170"/>
      <c r="M243" s="171"/>
    </row>
    <row r="244" spans="1:13" ht="18.75" x14ac:dyDescent="0.3">
      <c r="A244" s="163"/>
      <c r="B244" s="164"/>
      <c r="C244" s="163"/>
      <c r="D244" s="165"/>
      <c r="E244" s="166"/>
      <c r="F244" s="165"/>
      <c r="G244" s="165"/>
      <c r="H244" s="167"/>
      <c r="I244" s="168"/>
      <c r="J244" s="169"/>
      <c r="K244" s="169"/>
      <c r="L244" s="170"/>
      <c r="M244" s="171"/>
    </row>
    <row r="245" spans="1:13" ht="18.75" x14ac:dyDescent="0.3">
      <c r="A245" s="163"/>
      <c r="B245" s="164"/>
      <c r="C245" s="163"/>
      <c r="D245" s="165"/>
      <c r="E245" s="166"/>
      <c r="F245" s="165"/>
      <c r="G245" s="165"/>
      <c r="H245" s="167"/>
      <c r="I245" s="168"/>
      <c r="J245" s="169"/>
      <c r="K245" s="169"/>
      <c r="L245" s="170"/>
      <c r="M245" s="171"/>
    </row>
    <row r="246" spans="1:13" ht="18.75" x14ac:dyDescent="0.3">
      <c r="A246" s="163"/>
      <c r="B246" s="164"/>
      <c r="C246" s="163"/>
      <c r="D246" s="165"/>
      <c r="E246" s="166"/>
      <c r="F246" s="165"/>
      <c r="G246" s="165"/>
      <c r="H246" s="167"/>
      <c r="I246" s="168"/>
      <c r="J246" s="169"/>
      <c r="K246" s="169"/>
      <c r="L246" s="170"/>
      <c r="M246" s="171"/>
    </row>
    <row r="247" spans="1:13" ht="18.75" x14ac:dyDescent="0.3">
      <c r="A247" s="163"/>
      <c r="B247" s="164"/>
      <c r="C247" s="163"/>
      <c r="D247" s="165"/>
      <c r="E247" s="166"/>
      <c r="F247" s="165"/>
      <c r="G247" s="165"/>
      <c r="H247" s="167"/>
      <c r="I247" s="168"/>
      <c r="J247" s="169"/>
      <c r="K247" s="169"/>
      <c r="L247" s="170"/>
      <c r="M247" s="171"/>
    </row>
    <row r="248" spans="1:13" ht="18.75" x14ac:dyDescent="0.3">
      <c r="A248" s="163"/>
      <c r="B248" s="164"/>
      <c r="C248" s="163"/>
      <c r="D248" s="165"/>
      <c r="E248" s="166"/>
      <c r="F248" s="165"/>
      <c r="G248" s="165"/>
      <c r="H248" s="167"/>
      <c r="I248" s="168"/>
      <c r="J248" s="169"/>
      <c r="K248" s="169"/>
      <c r="L248" s="170"/>
      <c r="M248" s="171"/>
    </row>
    <row r="249" spans="1:13" ht="18.75" x14ac:dyDescent="0.3">
      <c r="A249" s="163"/>
      <c r="B249" s="164"/>
      <c r="C249" s="163"/>
      <c r="D249" s="165"/>
      <c r="E249" s="166"/>
      <c r="F249" s="165"/>
      <c r="G249" s="165"/>
      <c r="H249" s="167"/>
      <c r="I249" s="168"/>
      <c r="J249" s="169"/>
      <c r="K249" s="169"/>
      <c r="L249" s="170"/>
      <c r="M249" s="171"/>
    </row>
    <row r="250" spans="1:13" ht="18.75" x14ac:dyDescent="0.3">
      <c r="A250" s="163"/>
      <c r="B250" s="164"/>
      <c r="C250" s="163"/>
      <c r="D250" s="165"/>
      <c r="E250" s="166"/>
      <c r="F250" s="165"/>
      <c r="G250" s="165"/>
      <c r="H250" s="167"/>
      <c r="I250" s="168"/>
      <c r="J250" s="169"/>
      <c r="K250" s="169"/>
      <c r="L250" s="170"/>
      <c r="M250" s="171"/>
    </row>
    <row r="251" spans="1:13" ht="18.75" x14ac:dyDescent="0.3">
      <c r="A251" s="163"/>
      <c r="B251" s="164"/>
      <c r="C251" s="163"/>
      <c r="D251" s="165"/>
      <c r="E251" s="166"/>
      <c r="F251" s="165"/>
      <c r="G251" s="165"/>
      <c r="H251" s="167"/>
      <c r="I251" s="168"/>
      <c r="J251" s="169"/>
      <c r="K251" s="169"/>
      <c r="L251" s="170"/>
      <c r="M251" s="171"/>
    </row>
    <row r="252" spans="1:13" ht="18.75" x14ac:dyDescent="0.3">
      <c r="A252" s="163"/>
      <c r="B252" s="164"/>
      <c r="C252" s="163"/>
      <c r="D252" s="165"/>
      <c r="E252" s="166"/>
      <c r="F252" s="165"/>
      <c r="G252" s="165"/>
      <c r="H252" s="167"/>
      <c r="I252" s="168"/>
      <c r="J252" s="169"/>
      <c r="K252" s="169"/>
      <c r="L252" s="170"/>
      <c r="M252" s="171"/>
    </row>
    <row r="253" spans="1:13" ht="18.75" x14ac:dyDescent="0.3">
      <c r="A253" s="163"/>
      <c r="B253" s="164"/>
      <c r="C253" s="163"/>
      <c r="D253" s="165"/>
      <c r="E253" s="166"/>
      <c r="F253" s="165"/>
      <c r="G253" s="165"/>
      <c r="H253" s="167"/>
      <c r="I253" s="168"/>
      <c r="J253" s="169"/>
      <c r="K253" s="169"/>
      <c r="L253" s="170"/>
      <c r="M253" s="171"/>
    </row>
    <row r="254" spans="1:13" ht="18.75" x14ac:dyDescent="0.3">
      <c r="A254" s="163"/>
      <c r="B254" s="164"/>
      <c r="C254" s="163"/>
      <c r="D254" s="165"/>
      <c r="E254" s="166"/>
      <c r="F254" s="165"/>
      <c r="G254" s="165"/>
      <c r="H254" s="167"/>
      <c r="I254" s="168"/>
      <c r="J254" s="169"/>
      <c r="K254" s="169"/>
      <c r="L254" s="170"/>
      <c r="M254" s="171"/>
    </row>
    <row r="255" spans="1:13" ht="18.75" x14ac:dyDescent="0.3">
      <c r="A255" s="163"/>
      <c r="B255" s="164"/>
      <c r="C255" s="163"/>
      <c r="D255" s="165"/>
      <c r="E255" s="166"/>
      <c r="F255" s="165"/>
      <c r="G255" s="165"/>
      <c r="H255" s="167"/>
      <c r="I255" s="168"/>
      <c r="J255" s="169"/>
      <c r="K255" s="169"/>
      <c r="L255" s="170"/>
      <c r="M255" s="171"/>
    </row>
    <row r="256" spans="1:13" ht="18.75" x14ac:dyDescent="0.3">
      <c r="A256" s="163"/>
      <c r="B256" s="164"/>
      <c r="C256" s="163"/>
      <c r="D256" s="165"/>
      <c r="E256" s="166"/>
      <c r="F256" s="165"/>
      <c r="G256" s="165"/>
      <c r="H256" s="167"/>
      <c r="I256" s="168"/>
      <c r="J256" s="169"/>
      <c r="K256" s="169"/>
      <c r="L256" s="170"/>
      <c r="M256" s="171"/>
    </row>
    <row r="257" spans="1:13" ht="18.75" x14ac:dyDescent="0.3">
      <c r="A257" s="163"/>
      <c r="B257" s="164"/>
      <c r="C257" s="163"/>
      <c r="D257" s="165"/>
      <c r="E257" s="166"/>
      <c r="F257" s="165"/>
      <c r="G257" s="165"/>
      <c r="H257" s="167"/>
      <c r="I257" s="168"/>
      <c r="J257" s="169"/>
      <c r="K257" s="169"/>
      <c r="L257" s="170"/>
      <c r="M257" s="171"/>
    </row>
    <row r="258" spans="1:13" ht="18.75" x14ac:dyDescent="0.3">
      <c r="A258" s="163"/>
      <c r="B258" s="164"/>
      <c r="C258" s="163"/>
      <c r="D258" s="165"/>
      <c r="E258" s="166"/>
      <c r="F258" s="165"/>
      <c r="G258" s="165"/>
      <c r="H258" s="167"/>
      <c r="I258" s="168"/>
      <c r="J258" s="169"/>
      <c r="K258" s="169"/>
      <c r="L258" s="170"/>
      <c r="M258" s="171"/>
    </row>
    <row r="259" spans="1:13" ht="18.75" x14ac:dyDescent="0.3">
      <c r="A259" s="163"/>
      <c r="B259" s="164"/>
      <c r="C259" s="163"/>
      <c r="D259" s="165"/>
      <c r="E259" s="166"/>
      <c r="F259" s="165"/>
      <c r="G259" s="165"/>
      <c r="H259" s="167"/>
      <c r="I259" s="168"/>
      <c r="J259" s="169"/>
      <c r="K259" s="169"/>
      <c r="L259" s="170"/>
      <c r="M259" s="171"/>
    </row>
    <row r="260" spans="1:13" ht="18.75" x14ac:dyDescent="0.3">
      <c r="A260" s="163"/>
      <c r="B260" s="164"/>
      <c r="C260" s="163"/>
      <c r="D260" s="165"/>
      <c r="E260" s="166"/>
      <c r="F260" s="165"/>
      <c r="G260" s="165"/>
      <c r="H260" s="167"/>
      <c r="I260" s="168"/>
      <c r="J260" s="169"/>
      <c r="K260" s="169"/>
      <c r="L260" s="170"/>
      <c r="M260" s="171"/>
    </row>
    <row r="261" spans="1:13" ht="18.75" x14ac:dyDescent="0.3">
      <c r="A261" s="163"/>
      <c r="B261" s="164"/>
      <c r="C261" s="163"/>
      <c r="D261" s="165"/>
      <c r="E261" s="166"/>
      <c r="F261" s="165"/>
      <c r="G261" s="165"/>
      <c r="H261" s="167"/>
      <c r="I261" s="168"/>
      <c r="J261" s="169"/>
      <c r="K261" s="169"/>
      <c r="L261" s="170"/>
      <c r="M261" s="171"/>
    </row>
    <row r="262" spans="1:13" ht="18.75" x14ac:dyDescent="0.3">
      <c r="A262" s="163"/>
      <c r="B262" s="164"/>
      <c r="C262" s="163"/>
      <c r="D262" s="165"/>
      <c r="E262" s="166"/>
      <c r="F262" s="165"/>
      <c r="G262" s="165"/>
      <c r="H262" s="167"/>
      <c r="I262" s="168"/>
      <c r="J262" s="169"/>
      <c r="K262" s="169"/>
      <c r="L262" s="170"/>
      <c r="M262" s="171"/>
    </row>
    <row r="263" spans="1:13" ht="18.75" x14ac:dyDescent="0.3">
      <c r="A263" s="163"/>
      <c r="B263" s="164"/>
      <c r="C263" s="163"/>
      <c r="D263" s="165"/>
      <c r="E263" s="166"/>
      <c r="F263" s="165"/>
      <c r="G263" s="165"/>
      <c r="H263" s="167"/>
      <c r="I263" s="168"/>
      <c r="J263" s="169"/>
      <c r="K263" s="169"/>
      <c r="L263" s="170"/>
      <c r="M263" s="171"/>
    </row>
    <row r="264" spans="1:13" ht="18.75" x14ac:dyDescent="0.3">
      <c r="A264" s="163"/>
      <c r="B264" s="164"/>
      <c r="C264" s="163"/>
      <c r="D264" s="165"/>
      <c r="E264" s="166"/>
      <c r="F264" s="165"/>
      <c r="G264" s="165"/>
      <c r="H264" s="167"/>
      <c r="I264" s="168"/>
      <c r="J264" s="169"/>
      <c r="K264" s="169"/>
      <c r="L264" s="170"/>
      <c r="M264" s="171"/>
    </row>
    <row r="265" spans="1:13" ht="18.75" x14ac:dyDescent="0.3">
      <c r="A265" s="163"/>
      <c r="B265" s="164"/>
      <c r="C265" s="163"/>
      <c r="D265" s="165"/>
      <c r="E265" s="166"/>
      <c r="F265" s="165"/>
      <c r="G265" s="165"/>
      <c r="H265" s="167"/>
      <c r="I265" s="168"/>
      <c r="J265" s="169"/>
      <c r="K265" s="169"/>
      <c r="L265" s="170"/>
      <c r="M265" s="171"/>
    </row>
    <row r="266" spans="1:13" ht="18.75" x14ac:dyDescent="0.3">
      <c r="A266" s="163"/>
      <c r="B266" s="164"/>
      <c r="C266" s="163"/>
      <c r="D266" s="165"/>
      <c r="E266" s="166"/>
      <c r="F266" s="165"/>
      <c r="G266" s="165"/>
      <c r="H266" s="167"/>
      <c r="I266" s="168"/>
      <c r="J266" s="169"/>
      <c r="K266" s="169"/>
      <c r="L266" s="170"/>
      <c r="M266" s="171"/>
    </row>
    <row r="267" spans="1:13" ht="18.75" x14ac:dyDescent="0.3">
      <c r="A267" s="163"/>
      <c r="B267" s="164"/>
      <c r="C267" s="163"/>
      <c r="D267" s="165"/>
      <c r="E267" s="166"/>
      <c r="F267" s="165"/>
      <c r="G267" s="165"/>
      <c r="H267" s="167"/>
      <c r="I267" s="168"/>
      <c r="J267" s="169"/>
      <c r="K267" s="169"/>
      <c r="L267" s="170"/>
      <c r="M267" s="171"/>
    </row>
    <row r="268" spans="1:13" ht="18.75" x14ac:dyDescent="0.3">
      <c r="A268" s="163"/>
      <c r="B268" s="164"/>
      <c r="C268" s="163"/>
      <c r="D268" s="165"/>
      <c r="E268" s="166"/>
      <c r="F268" s="165"/>
      <c r="G268" s="165"/>
      <c r="H268" s="167"/>
      <c r="I268" s="168"/>
      <c r="J268" s="169"/>
      <c r="K268" s="169"/>
      <c r="L268" s="170"/>
      <c r="M268" s="171"/>
    </row>
    <row r="269" spans="1:13" ht="18.75" x14ac:dyDescent="0.3">
      <c r="A269" s="163"/>
      <c r="B269" s="164"/>
      <c r="C269" s="163"/>
      <c r="D269" s="165"/>
      <c r="E269" s="166"/>
      <c r="F269" s="165"/>
      <c r="G269" s="165"/>
      <c r="H269" s="167"/>
      <c r="I269" s="168"/>
      <c r="J269" s="169"/>
      <c r="K269" s="169"/>
      <c r="L269" s="170"/>
      <c r="M269" s="171"/>
    </row>
    <row r="270" spans="1:13" ht="18.75" x14ac:dyDescent="0.3">
      <c r="A270" s="163"/>
      <c r="B270" s="164"/>
      <c r="C270" s="163"/>
      <c r="D270" s="165"/>
      <c r="E270" s="166"/>
      <c r="F270" s="165"/>
      <c r="G270" s="165"/>
      <c r="H270" s="167"/>
      <c r="I270" s="168"/>
      <c r="J270" s="169"/>
      <c r="K270" s="169"/>
      <c r="L270" s="170"/>
      <c r="M270" s="171"/>
    </row>
    <row r="271" spans="1:13" ht="18.75" x14ac:dyDescent="0.3">
      <c r="A271" s="163"/>
      <c r="B271" s="164"/>
      <c r="C271" s="163"/>
      <c r="D271" s="165"/>
      <c r="E271" s="166"/>
      <c r="F271" s="165"/>
      <c r="G271" s="165"/>
      <c r="H271" s="167"/>
      <c r="I271" s="168"/>
      <c r="J271" s="169"/>
      <c r="K271" s="169"/>
      <c r="L271" s="170"/>
      <c r="M271" s="171"/>
    </row>
    <row r="272" spans="1:13" ht="18.75" x14ac:dyDescent="0.3">
      <c r="A272" s="163"/>
      <c r="B272" s="164"/>
      <c r="C272" s="163"/>
      <c r="D272" s="165"/>
      <c r="E272" s="166"/>
      <c r="F272" s="165"/>
      <c r="G272" s="165"/>
      <c r="H272" s="167"/>
      <c r="I272" s="168"/>
      <c r="J272" s="169"/>
      <c r="K272" s="169"/>
      <c r="L272" s="170"/>
      <c r="M272" s="171"/>
    </row>
    <row r="273" spans="1:13" ht="18.75" x14ac:dyDescent="0.3">
      <c r="A273" s="163"/>
      <c r="B273" s="164"/>
      <c r="C273" s="163"/>
      <c r="D273" s="165"/>
      <c r="E273" s="166"/>
      <c r="F273" s="165"/>
      <c r="G273" s="165"/>
      <c r="H273" s="167"/>
      <c r="I273" s="168"/>
      <c r="J273" s="169"/>
      <c r="K273" s="169"/>
      <c r="L273" s="170"/>
      <c r="M273" s="171"/>
    </row>
    <row r="274" spans="1:13" ht="18.75" x14ac:dyDescent="0.3">
      <c r="A274" s="163"/>
      <c r="B274" s="164"/>
      <c r="C274" s="163"/>
      <c r="D274" s="165"/>
      <c r="E274" s="166"/>
      <c r="F274" s="165"/>
      <c r="G274" s="165"/>
      <c r="H274" s="167"/>
      <c r="I274" s="168"/>
      <c r="J274" s="169"/>
      <c r="K274" s="169"/>
      <c r="L274" s="170"/>
      <c r="M274" s="171"/>
    </row>
    <row r="275" spans="1:13" ht="18.75" x14ac:dyDescent="0.3">
      <c r="A275" s="163"/>
      <c r="B275" s="164"/>
      <c r="C275" s="163"/>
      <c r="D275" s="165"/>
      <c r="E275" s="166"/>
      <c r="F275" s="165"/>
      <c r="G275" s="165"/>
      <c r="H275" s="167"/>
      <c r="I275" s="168"/>
      <c r="J275" s="169"/>
      <c r="K275" s="169"/>
      <c r="L275" s="170"/>
      <c r="M275" s="171"/>
    </row>
    <row r="276" spans="1:13" ht="18.75" x14ac:dyDescent="0.3">
      <c r="A276" s="163"/>
      <c r="B276" s="164"/>
      <c r="C276" s="163"/>
      <c r="D276" s="165"/>
      <c r="E276" s="166"/>
      <c r="F276" s="165"/>
      <c r="G276" s="165"/>
      <c r="H276" s="167"/>
      <c r="I276" s="168"/>
      <c r="J276" s="169"/>
      <c r="K276" s="169"/>
      <c r="L276" s="170"/>
      <c r="M276" s="171"/>
    </row>
    <row r="277" spans="1:13" ht="18.75" x14ac:dyDescent="0.3">
      <c r="A277" s="163"/>
      <c r="B277" s="164"/>
      <c r="C277" s="163"/>
      <c r="D277" s="165"/>
      <c r="E277" s="166"/>
      <c r="F277" s="165"/>
      <c r="G277" s="165"/>
      <c r="H277" s="167"/>
      <c r="I277" s="168"/>
      <c r="J277" s="169"/>
      <c r="K277" s="169"/>
      <c r="L277" s="170"/>
      <c r="M277" s="171"/>
    </row>
    <row r="278" spans="1:13" ht="18.75" x14ac:dyDescent="0.3">
      <c r="A278" s="163"/>
      <c r="B278" s="164"/>
      <c r="C278" s="163"/>
      <c r="D278" s="165"/>
      <c r="E278" s="166"/>
      <c r="F278" s="165"/>
      <c r="G278" s="165"/>
      <c r="H278" s="167"/>
      <c r="I278" s="168"/>
      <c r="J278" s="169"/>
      <c r="K278" s="169"/>
      <c r="L278" s="170"/>
      <c r="M278" s="171"/>
    </row>
    <row r="279" spans="1:13" ht="18.75" x14ac:dyDescent="0.3">
      <c r="A279" s="163"/>
      <c r="B279" s="164"/>
      <c r="C279" s="163"/>
      <c r="D279" s="165"/>
      <c r="E279" s="166"/>
      <c r="F279" s="165"/>
      <c r="G279" s="165"/>
      <c r="H279" s="167"/>
      <c r="I279" s="168"/>
      <c r="J279" s="169"/>
      <c r="K279" s="169"/>
      <c r="L279" s="170"/>
      <c r="M279" s="171"/>
    </row>
    <row r="280" spans="1:13" ht="18.75" x14ac:dyDescent="0.3">
      <c r="A280" s="163"/>
      <c r="B280" s="164"/>
      <c r="C280" s="163"/>
      <c r="D280" s="165"/>
      <c r="E280" s="166"/>
      <c r="F280" s="165"/>
      <c r="G280" s="165"/>
      <c r="H280" s="167"/>
      <c r="I280" s="168"/>
      <c r="J280" s="169"/>
      <c r="K280" s="169"/>
      <c r="L280" s="170"/>
      <c r="M280" s="171"/>
    </row>
    <row r="281" spans="1:13" ht="18.75" x14ac:dyDescent="0.3">
      <c r="A281" s="163"/>
      <c r="B281" s="164"/>
      <c r="C281" s="163"/>
      <c r="D281" s="165"/>
      <c r="E281" s="166"/>
      <c r="F281" s="165"/>
      <c r="G281" s="165"/>
      <c r="H281" s="167"/>
      <c r="I281" s="168"/>
      <c r="J281" s="169"/>
      <c r="K281" s="169"/>
      <c r="L281" s="170"/>
      <c r="M281" s="171"/>
    </row>
    <row r="282" spans="1:13" ht="18.75" x14ac:dyDescent="0.3">
      <c r="A282" s="163"/>
      <c r="B282" s="164"/>
      <c r="C282" s="163"/>
      <c r="D282" s="165"/>
      <c r="E282" s="166"/>
      <c r="F282" s="165"/>
      <c r="G282" s="165"/>
      <c r="H282" s="167"/>
      <c r="I282" s="168"/>
      <c r="J282" s="169"/>
      <c r="K282" s="169"/>
      <c r="L282" s="170"/>
      <c r="M282" s="171"/>
    </row>
    <row r="283" spans="1:13" ht="18.75" x14ac:dyDescent="0.3">
      <c r="A283" s="163"/>
      <c r="B283" s="164"/>
      <c r="C283" s="163"/>
      <c r="D283" s="165"/>
      <c r="E283" s="166"/>
      <c r="F283" s="165"/>
      <c r="G283" s="165"/>
      <c r="H283" s="167"/>
      <c r="I283" s="168"/>
      <c r="J283" s="169"/>
      <c r="K283" s="169"/>
      <c r="L283" s="170"/>
      <c r="M283" s="171"/>
    </row>
    <row r="284" spans="1:13" ht="18.75" x14ac:dyDescent="0.3">
      <c r="A284" s="163"/>
      <c r="B284" s="164"/>
      <c r="C284" s="163"/>
      <c r="D284" s="165"/>
      <c r="E284" s="166"/>
      <c r="F284" s="165"/>
      <c r="G284" s="165"/>
      <c r="H284" s="167"/>
      <c r="I284" s="168"/>
      <c r="J284" s="169"/>
      <c r="K284" s="169"/>
      <c r="L284" s="170"/>
      <c r="M284" s="171"/>
    </row>
    <row r="285" spans="1:13" ht="18.75" x14ac:dyDescent="0.3">
      <c r="A285" s="163"/>
      <c r="B285" s="164"/>
      <c r="C285" s="163"/>
      <c r="D285" s="165"/>
      <c r="E285" s="166"/>
      <c r="F285" s="165"/>
      <c r="G285" s="165"/>
      <c r="H285" s="167"/>
      <c r="I285" s="168"/>
      <c r="J285" s="169"/>
      <c r="K285" s="169"/>
      <c r="L285" s="170"/>
      <c r="M285" s="171"/>
    </row>
    <row r="286" spans="1:13" ht="18.75" x14ac:dyDescent="0.3">
      <c r="A286" s="163"/>
      <c r="B286" s="164"/>
      <c r="C286" s="163"/>
      <c r="D286" s="165"/>
      <c r="E286" s="166"/>
      <c r="F286" s="165"/>
      <c r="G286" s="165"/>
      <c r="H286" s="167"/>
      <c r="I286" s="168"/>
      <c r="J286" s="169"/>
      <c r="K286" s="169"/>
      <c r="L286" s="170"/>
      <c r="M286" s="171"/>
    </row>
    <row r="287" spans="1:13" ht="18.75" x14ac:dyDescent="0.3">
      <c r="A287" s="163"/>
      <c r="B287" s="164"/>
      <c r="C287" s="163"/>
      <c r="D287" s="165"/>
      <c r="E287" s="166"/>
      <c r="F287" s="165"/>
      <c r="G287" s="165"/>
      <c r="H287" s="167"/>
      <c r="I287" s="168"/>
      <c r="J287" s="169"/>
      <c r="K287" s="169"/>
      <c r="L287" s="170"/>
      <c r="M287" s="171"/>
    </row>
    <row r="288" spans="1:13" ht="18.75" x14ac:dyDescent="0.3">
      <c r="A288" s="163"/>
      <c r="B288" s="164"/>
      <c r="C288" s="163"/>
      <c r="D288" s="165"/>
      <c r="E288" s="166"/>
      <c r="F288" s="165"/>
      <c r="G288" s="165"/>
      <c r="H288" s="167"/>
      <c r="I288" s="168"/>
      <c r="J288" s="169"/>
      <c r="K288" s="169"/>
      <c r="L288" s="170"/>
      <c r="M288" s="171"/>
    </row>
    <row r="289" spans="1:13" ht="18.75" x14ac:dyDescent="0.3">
      <c r="A289" s="163"/>
      <c r="B289" s="164"/>
      <c r="C289" s="163"/>
      <c r="D289" s="165"/>
      <c r="E289" s="166"/>
      <c r="F289" s="165"/>
      <c r="G289" s="165"/>
      <c r="H289" s="167"/>
      <c r="I289" s="168"/>
      <c r="J289" s="169"/>
      <c r="K289" s="169"/>
      <c r="L289" s="170"/>
      <c r="M289" s="171"/>
    </row>
    <row r="290" spans="1:13" ht="18.75" x14ac:dyDescent="0.3">
      <c r="A290" s="163"/>
      <c r="B290" s="164"/>
      <c r="C290" s="163"/>
      <c r="D290" s="165"/>
      <c r="E290" s="166"/>
      <c r="F290" s="165"/>
      <c r="G290" s="165"/>
      <c r="H290" s="167"/>
      <c r="I290" s="168"/>
      <c r="J290" s="169"/>
      <c r="K290" s="169"/>
      <c r="L290" s="170"/>
      <c r="M290" s="171"/>
    </row>
    <row r="291" spans="1:13" ht="18.75" x14ac:dyDescent="0.3">
      <c r="A291" s="163"/>
      <c r="B291" s="164"/>
      <c r="C291" s="163"/>
      <c r="D291" s="165"/>
      <c r="E291" s="166"/>
      <c r="F291" s="165"/>
      <c r="G291" s="165"/>
      <c r="H291" s="167"/>
      <c r="I291" s="168"/>
      <c r="J291" s="169"/>
      <c r="K291" s="169"/>
      <c r="L291" s="170"/>
      <c r="M291" s="171"/>
    </row>
    <row r="292" spans="1:13" ht="18.75" x14ac:dyDescent="0.3">
      <c r="A292" s="163"/>
      <c r="B292" s="164"/>
      <c r="C292" s="163"/>
      <c r="D292" s="165"/>
      <c r="E292" s="166"/>
      <c r="F292" s="165"/>
      <c r="G292" s="165"/>
      <c r="H292" s="167"/>
      <c r="I292" s="168"/>
      <c r="J292" s="169"/>
      <c r="K292" s="169"/>
      <c r="L292" s="170"/>
      <c r="M292" s="171"/>
    </row>
    <row r="293" spans="1:13" ht="18.75" x14ac:dyDescent="0.3">
      <c r="A293" s="163"/>
      <c r="B293" s="164"/>
      <c r="C293" s="163"/>
      <c r="D293" s="165"/>
      <c r="E293" s="166"/>
      <c r="F293" s="165"/>
      <c r="G293" s="165"/>
      <c r="H293" s="167"/>
      <c r="I293" s="168"/>
      <c r="J293" s="169"/>
      <c r="K293" s="169"/>
      <c r="L293" s="170"/>
      <c r="M293" s="171"/>
    </row>
    <row r="294" spans="1:13" ht="18.75" x14ac:dyDescent="0.3">
      <c r="A294" s="163"/>
      <c r="B294" s="164"/>
      <c r="C294" s="163"/>
      <c r="D294" s="165"/>
      <c r="E294" s="166"/>
      <c r="F294" s="165"/>
      <c r="G294" s="165"/>
      <c r="H294" s="167"/>
      <c r="I294" s="168"/>
      <c r="J294" s="169"/>
      <c r="K294" s="169"/>
      <c r="L294" s="170"/>
      <c r="M294" s="171"/>
    </row>
    <row r="295" spans="1:13" ht="18.75" x14ac:dyDescent="0.3">
      <c r="A295" s="163"/>
      <c r="B295" s="164"/>
      <c r="C295" s="163"/>
      <c r="D295" s="165"/>
      <c r="E295" s="166"/>
      <c r="F295" s="165"/>
      <c r="G295" s="165"/>
      <c r="H295" s="167"/>
      <c r="I295" s="168"/>
      <c r="J295" s="169"/>
      <c r="K295" s="169"/>
      <c r="L295" s="170"/>
      <c r="M295" s="171"/>
    </row>
    <row r="296" spans="1:13" ht="18.75" x14ac:dyDescent="0.3">
      <c r="A296" s="163"/>
      <c r="B296" s="164"/>
      <c r="C296" s="163"/>
      <c r="D296" s="165"/>
      <c r="E296" s="166"/>
      <c r="F296" s="165"/>
      <c r="G296" s="165"/>
      <c r="H296" s="167"/>
      <c r="I296" s="168"/>
      <c r="J296" s="169"/>
      <c r="K296" s="169"/>
      <c r="L296" s="170"/>
      <c r="M296" s="171"/>
    </row>
    <row r="297" spans="1:13" ht="18.75" x14ac:dyDescent="0.3">
      <c r="A297" s="163"/>
      <c r="B297" s="164"/>
      <c r="C297" s="163"/>
      <c r="D297" s="165"/>
      <c r="E297" s="166"/>
      <c r="F297" s="165"/>
      <c r="G297" s="165"/>
      <c r="H297" s="167"/>
      <c r="I297" s="168"/>
      <c r="J297" s="169"/>
      <c r="K297" s="169"/>
      <c r="L297" s="170"/>
      <c r="M297" s="171"/>
    </row>
    <row r="298" spans="1:13" ht="18.75" x14ac:dyDescent="0.3">
      <c r="A298" s="163"/>
      <c r="B298" s="164"/>
      <c r="C298" s="163"/>
      <c r="D298" s="165"/>
      <c r="E298" s="166"/>
      <c r="F298" s="165"/>
      <c r="G298" s="165"/>
      <c r="H298" s="167"/>
      <c r="I298" s="168"/>
      <c r="J298" s="169"/>
      <c r="K298" s="169"/>
      <c r="L298" s="170"/>
      <c r="M298" s="171"/>
    </row>
    <row r="299" spans="1:13" ht="18.75" x14ac:dyDescent="0.3">
      <c r="A299" s="163"/>
      <c r="B299" s="164"/>
      <c r="C299" s="163"/>
      <c r="D299" s="165"/>
      <c r="E299" s="166"/>
      <c r="F299" s="165"/>
      <c r="G299" s="165"/>
      <c r="H299" s="167"/>
      <c r="I299" s="168"/>
      <c r="J299" s="169"/>
      <c r="K299" s="169"/>
      <c r="L299" s="170"/>
      <c r="M299" s="171"/>
    </row>
    <row r="300" spans="1:13" ht="18.75" x14ac:dyDescent="0.3">
      <c r="A300" s="163"/>
      <c r="B300" s="164"/>
      <c r="C300" s="163"/>
      <c r="D300" s="165"/>
      <c r="E300" s="166"/>
      <c r="F300" s="165"/>
      <c r="G300" s="165"/>
      <c r="H300" s="167"/>
      <c r="I300" s="168"/>
      <c r="J300" s="169"/>
      <c r="K300" s="169"/>
      <c r="L300" s="170"/>
      <c r="M300" s="171"/>
    </row>
    <row r="301" spans="1:13" ht="18.75" x14ac:dyDescent="0.3">
      <c r="A301" s="163"/>
      <c r="B301" s="164"/>
      <c r="C301" s="163"/>
      <c r="D301" s="165"/>
      <c r="E301" s="166"/>
      <c r="F301" s="165"/>
      <c r="G301" s="165"/>
      <c r="H301" s="167"/>
      <c r="I301" s="168"/>
      <c r="J301" s="169"/>
      <c r="K301" s="169"/>
      <c r="L301" s="170"/>
      <c r="M301" s="171"/>
    </row>
    <row r="302" spans="1:13" ht="18.75" x14ac:dyDescent="0.3">
      <c r="A302" s="163"/>
      <c r="B302" s="164"/>
      <c r="C302" s="163"/>
      <c r="D302" s="165"/>
      <c r="E302" s="166"/>
      <c r="F302" s="165"/>
      <c r="G302" s="165"/>
      <c r="H302" s="167"/>
      <c r="I302" s="168"/>
      <c r="J302" s="169"/>
      <c r="K302" s="169"/>
      <c r="L302" s="170"/>
      <c r="M302" s="171"/>
    </row>
    <row r="303" spans="1:13" ht="18.75" x14ac:dyDescent="0.3">
      <c r="A303" s="163"/>
      <c r="B303" s="164"/>
      <c r="C303" s="163"/>
      <c r="D303" s="165"/>
      <c r="E303" s="166"/>
      <c r="F303" s="165"/>
      <c r="G303" s="165"/>
      <c r="H303" s="167"/>
      <c r="I303" s="168"/>
      <c r="J303" s="169"/>
      <c r="K303" s="169"/>
      <c r="L303" s="170"/>
      <c r="M303" s="171"/>
    </row>
    <row r="304" spans="1:13" ht="18.75" x14ac:dyDescent="0.3">
      <c r="A304" s="163"/>
      <c r="B304" s="164"/>
      <c r="C304" s="163"/>
      <c r="D304" s="165"/>
      <c r="E304" s="166"/>
      <c r="F304" s="165"/>
      <c r="G304" s="165"/>
      <c r="H304" s="167"/>
      <c r="I304" s="168"/>
      <c r="J304" s="169"/>
      <c r="K304" s="169"/>
      <c r="L304" s="170"/>
      <c r="M304" s="171"/>
    </row>
    <row r="305" spans="1:13" ht="18.75" x14ac:dyDescent="0.3">
      <c r="A305" s="163"/>
      <c r="B305" s="164"/>
      <c r="C305" s="163"/>
      <c r="D305" s="165"/>
      <c r="E305" s="166"/>
      <c r="F305" s="165"/>
      <c r="G305" s="165"/>
      <c r="H305" s="167"/>
      <c r="I305" s="168"/>
      <c r="J305" s="169"/>
      <c r="K305" s="169"/>
      <c r="L305" s="170"/>
      <c r="M305" s="171"/>
    </row>
    <row r="306" spans="1:13" ht="18.75" x14ac:dyDescent="0.3">
      <c r="A306" s="163"/>
      <c r="B306" s="164"/>
      <c r="C306" s="163"/>
      <c r="D306" s="165"/>
      <c r="E306" s="166"/>
      <c r="F306" s="165"/>
      <c r="G306" s="165"/>
      <c r="H306" s="167"/>
      <c r="I306" s="168"/>
      <c r="J306" s="169"/>
      <c r="K306" s="169"/>
      <c r="L306" s="170"/>
      <c r="M306" s="171"/>
    </row>
    <row r="307" spans="1:13" ht="18.75" x14ac:dyDescent="0.3">
      <c r="A307" s="163"/>
      <c r="B307" s="164"/>
      <c r="C307" s="163"/>
      <c r="D307" s="165"/>
      <c r="E307" s="166"/>
      <c r="F307" s="165"/>
      <c r="G307" s="165"/>
      <c r="H307" s="167"/>
      <c r="I307" s="168"/>
      <c r="J307" s="169"/>
      <c r="K307" s="169"/>
      <c r="L307" s="170"/>
      <c r="M307" s="171"/>
    </row>
    <row r="308" spans="1:13" ht="18.75" x14ac:dyDescent="0.3">
      <c r="A308" s="163"/>
      <c r="B308" s="164"/>
      <c r="C308" s="163"/>
      <c r="D308" s="165"/>
      <c r="E308" s="166"/>
      <c r="F308" s="165"/>
      <c r="G308" s="165"/>
      <c r="H308" s="167"/>
      <c r="I308" s="168"/>
      <c r="J308" s="169"/>
      <c r="K308" s="169"/>
      <c r="L308" s="170"/>
      <c r="M308" s="171"/>
    </row>
    <row r="309" spans="1:13" ht="18.75" x14ac:dyDescent="0.3">
      <c r="A309" s="163"/>
      <c r="B309" s="164"/>
      <c r="C309" s="163"/>
      <c r="D309" s="165"/>
      <c r="E309" s="166"/>
      <c r="F309" s="165"/>
      <c r="G309" s="165"/>
      <c r="H309" s="167"/>
      <c r="I309" s="168"/>
      <c r="J309" s="169"/>
      <c r="K309" s="169"/>
      <c r="L309" s="170"/>
      <c r="M309" s="171"/>
    </row>
    <row r="310" spans="1:13" ht="18.75" x14ac:dyDescent="0.3">
      <c r="A310" s="163"/>
      <c r="B310" s="164"/>
      <c r="C310" s="163"/>
      <c r="D310" s="165"/>
      <c r="E310" s="166"/>
      <c r="F310" s="165"/>
      <c r="G310" s="165"/>
      <c r="H310" s="167"/>
      <c r="I310" s="168"/>
      <c r="J310" s="169"/>
      <c r="K310" s="169"/>
      <c r="L310" s="170"/>
      <c r="M310" s="171"/>
    </row>
    <row r="311" spans="1:13" ht="18.75" x14ac:dyDescent="0.3">
      <c r="A311" s="163"/>
      <c r="B311" s="164"/>
      <c r="C311" s="163"/>
      <c r="D311" s="165"/>
      <c r="E311" s="166"/>
      <c r="F311" s="165"/>
      <c r="G311" s="165"/>
      <c r="H311" s="167"/>
      <c r="I311" s="168"/>
      <c r="J311" s="169"/>
      <c r="K311" s="169"/>
      <c r="L311" s="170"/>
      <c r="M311" s="171"/>
    </row>
    <row r="312" spans="1:13" ht="18.75" x14ac:dyDescent="0.3">
      <c r="A312" s="163"/>
      <c r="B312" s="164"/>
      <c r="C312" s="163"/>
      <c r="D312" s="165"/>
      <c r="E312" s="166"/>
      <c r="F312" s="165"/>
      <c r="G312" s="165"/>
      <c r="H312" s="167"/>
      <c r="I312" s="168"/>
      <c r="J312" s="169"/>
      <c r="K312" s="169"/>
      <c r="L312" s="170"/>
      <c r="M312" s="171"/>
    </row>
    <row r="313" spans="1:13" ht="18.75" x14ac:dyDescent="0.3">
      <c r="A313" s="163"/>
      <c r="B313" s="164"/>
      <c r="C313" s="163"/>
      <c r="D313" s="165"/>
      <c r="E313" s="166"/>
      <c r="F313" s="165"/>
      <c r="G313" s="165"/>
      <c r="H313" s="167"/>
      <c r="I313" s="168"/>
      <c r="J313" s="169"/>
      <c r="K313" s="169"/>
      <c r="L313" s="170"/>
      <c r="M313" s="171"/>
    </row>
    <row r="314" spans="1:13" ht="18.75" x14ac:dyDescent="0.3">
      <c r="A314" s="163"/>
      <c r="B314" s="164"/>
      <c r="C314" s="163"/>
      <c r="D314" s="165"/>
      <c r="E314" s="166"/>
      <c r="F314" s="165"/>
      <c r="G314" s="165"/>
      <c r="H314" s="167"/>
      <c r="I314" s="168"/>
      <c r="J314" s="169"/>
      <c r="K314" s="169"/>
      <c r="L314" s="170"/>
      <c r="M314" s="171"/>
    </row>
    <row r="315" spans="1:13" ht="18.75" x14ac:dyDescent="0.3">
      <c r="A315" s="163"/>
      <c r="B315" s="164"/>
      <c r="C315" s="163"/>
      <c r="D315" s="165"/>
      <c r="E315" s="166"/>
      <c r="F315" s="165"/>
      <c r="G315" s="165"/>
      <c r="H315" s="167"/>
      <c r="I315" s="168"/>
      <c r="J315" s="169"/>
      <c r="K315" s="169"/>
      <c r="L315" s="170"/>
      <c r="M315" s="171"/>
    </row>
    <row r="316" spans="1:13" ht="18.75" x14ac:dyDescent="0.3">
      <c r="A316" s="163"/>
      <c r="B316" s="164"/>
      <c r="C316" s="163"/>
      <c r="D316" s="165"/>
      <c r="E316" s="166"/>
      <c r="F316" s="165"/>
      <c r="G316" s="165"/>
      <c r="H316" s="167"/>
      <c r="I316" s="168"/>
      <c r="J316" s="169"/>
      <c r="K316" s="169"/>
      <c r="L316" s="170"/>
      <c r="M316" s="171"/>
    </row>
    <row r="317" spans="1:13" ht="18.75" x14ac:dyDescent="0.3">
      <c r="A317" s="163"/>
      <c r="B317" s="164"/>
      <c r="C317" s="163"/>
      <c r="D317" s="165"/>
      <c r="E317" s="166"/>
      <c r="F317" s="165"/>
      <c r="G317" s="165"/>
      <c r="H317" s="167"/>
      <c r="I317" s="168"/>
      <c r="J317" s="169"/>
      <c r="K317" s="169"/>
      <c r="L317" s="170"/>
      <c r="M317" s="171"/>
    </row>
    <row r="318" spans="1:13" ht="18.75" x14ac:dyDescent="0.3">
      <c r="A318" s="163"/>
      <c r="B318" s="164"/>
      <c r="C318" s="163"/>
      <c r="D318" s="165"/>
      <c r="E318" s="166"/>
      <c r="F318" s="165"/>
      <c r="G318" s="165"/>
      <c r="H318" s="167"/>
      <c r="I318" s="168"/>
      <c r="J318" s="169"/>
      <c r="K318" s="169"/>
      <c r="L318" s="170"/>
      <c r="M318" s="171"/>
    </row>
    <row r="319" spans="1:13" ht="18.75" x14ac:dyDescent="0.3">
      <c r="A319" s="163"/>
      <c r="B319" s="164"/>
      <c r="C319" s="163"/>
      <c r="D319" s="165"/>
      <c r="E319" s="166"/>
      <c r="F319" s="165"/>
      <c r="G319" s="165"/>
      <c r="H319" s="167"/>
      <c r="I319" s="168"/>
      <c r="J319" s="169"/>
      <c r="K319" s="169"/>
      <c r="L319" s="170"/>
      <c r="M319" s="171"/>
    </row>
    <row r="320" spans="1:13" ht="18.75" x14ac:dyDescent="0.3">
      <c r="A320" s="163"/>
      <c r="B320" s="164"/>
      <c r="C320" s="163"/>
      <c r="D320" s="165"/>
      <c r="E320" s="166"/>
      <c r="F320" s="165"/>
      <c r="G320" s="165"/>
      <c r="H320" s="167"/>
      <c r="I320" s="168"/>
      <c r="J320" s="169"/>
      <c r="K320" s="169"/>
      <c r="L320" s="170"/>
      <c r="M320" s="171"/>
    </row>
    <row r="321" spans="1:13" ht="18.75" x14ac:dyDescent="0.3">
      <c r="A321" s="163"/>
      <c r="B321" s="164"/>
      <c r="C321" s="163"/>
      <c r="D321" s="165"/>
      <c r="E321" s="166"/>
      <c r="F321" s="165"/>
      <c r="G321" s="165"/>
      <c r="H321" s="167"/>
      <c r="I321" s="168"/>
      <c r="J321" s="169"/>
      <c r="K321" s="169"/>
      <c r="L321" s="170"/>
      <c r="M321" s="171"/>
    </row>
    <row r="322" spans="1:13" ht="18.75" x14ac:dyDescent="0.3">
      <c r="A322" s="163"/>
      <c r="B322" s="164"/>
      <c r="C322" s="163"/>
      <c r="D322" s="165"/>
      <c r="E322" s="166"/>
      <c r="F322" s="165"/>
      <c r="G322" s="165"/>
      <c r="H322" s="167"/>
      <c r="I322" s="168"/>
      <c r="J322" s="169"/>
      <c r="K322" s="169"/>
      <c r="L322" s="170"/>
      <c r="M322" s="171"/>
    </row>
    <row r="323" spans="1:13" ht="18.75" x14ac:dyDescent="0.3">
      <c r="A323" s="163"/>
      <c r="B323" s="164"/>
      <c r="C323" s="163"/>
      <c r="D323" s="165"/>
      <c r="E323" s="166"/>
      <c r="F323" s="165"/>
      <c r="G323" s="165"/>
      <c r="H323" s="167"/>
      <c r="I323" s="168"/>
      <c r="J323" s="169"/>
      <c r="K323" s="169"/>
      <c r="L323" s="170"/>
      <c r="M323" s="171"/>
    </row>
    <row r="324" spans="1:13" ht="18.75" x14ac:dyDescent="0.3">
      <c r="A324" s="163"/>
      <c r="B324" s="164"/>
      <c r="C324" s="163"/>
      <c r="D324" s="165"/>
      <c r="E324" s="166"/>
      <c r="F324" s="165"/>
      <c r="G324" s="165"/>
      <c r="H324" s="167"/>
      <c r="I324" s="168"/>
      <c r="J324" s="169"/>
      <c r="K324" s="169"/>
      <c r="L324" s="170"/>
      <c r="M324" s="171"/>
    </row>
    <row r="325" spans="1:13" ht="18.75" x14ac:dyDescent="0.3">
      <c r="A325" s="163"/>
      <c r="B325" s="164"/>
      <c r="C325" s="163"/>
      <c r="D325" s="165"/>
      <c r="E325" s="166"/>
      <c r="F325" s="165"/>
      <c r="G325" s="165"/>
      <c r="H325" s="167"/>
      <c r="I325" s="168"/>
      <c r="J325" s="169"/>
      <c r="K325" s="169"/>
      <c r="L325" s="170"/>
      <c r="M325" s="171"/>
    </row>
    <row r="326" spans="1:13" ht="18.75" x14ac:dyDescent="0.3">
      <c r="A326" s="163"/>
      <c r="B326" s="164"/>
      <c r="C326" s="163"/>
      <c r="D326" s="165"/>
      <c r="E326" s="166"/>
      <c r="F326" s="165"/>
      <c r="G326" s="165"/>
      <c r="H326" s="167"/>
      <c r="I326" s="168"/>
      <c r="J326" s="169"/>
      <c r="K326" s="169"/>
      <c r="L326" s="170"/>
      <c r="M326" s="171"/>
    </row>
    <row r="327" spans="1:13" ht="18.75" x14ac:dyDescent="0.3">
      <c r="A327" s="163"/>
      <c r="B327" s="164"/>
      <c r="C327" s="163"/>
      <c r="D327" s="165"/>
      <c r="E327" s="166"/>
      <c r="F327" s="165"/>
      <c r="G327" s="165"/>
      <c r="H327" s="167"/>
      <c r="I327" s="168"/>
      <c r="J327" s="169"/>
      <c r="K327" s="169"/>
      <c r="L327" s="170"/>
      <c r="M327" s="171"/>
    </row>
    <row r="328" spans="1:13" ht="18.75" x14ac:dyDescent="0.3">
      <c r="A328" s="163"/>
      <c r="B328" s="164"/>
      <c r="C328" s="163"/>
      <c r="D328" s="165"/>
      <c r="E328" s="166"/>
      <c r="F328" s="165"/>
      <c r="G328" s="165"/>
      <c r="H328" s="167"/>
      <c r="I328" s="168"/>
      <c r="J328" s="169"/>
      <c r="K328" s="169"/>
      <c r="L328" s="170"/>
      <c r="M328" s="171"/>
    </row>
    <row r="329" spans="1:13" ht="18.75" x14ac:dyDescent="0.3">
      <c r="A329" s="163"/>
      <c r="B329" s="164"/>
      <c r="C329" s="163"/>
      <c r="D329" s="165"/>
      <c r="E329" s="166"/>
      <c r="F329" s="165"/>
      <c r="G329" s="165"/>
      <c r="H329" s="167"/>
      <c r="I329" s="168"/>
      <c r="J329" s="169"/>
      <c r="K329" s="169"/>
      <c r="L329" s="170"/>
      <c r="M329" s="171"/>
    </row>
    <row r="330" spans="1:13" ht="18.75" x14ac:dyDescent="0.3">
      <c r="A330" s="163"/>
      <c r="B330" s="164"/>
      <c r="C330" s="163"/>
      <c r="D330" s="165"/>
      <c r="E330" s="166"/>
      <c r="F330" s="165"/>
      <c r="G330" s="165"/>
      <c r="H330" s="167"/>
      <c r="I330" s="168"/>
      <c r="J330" s="169"/>
      <c r="K330" s="169"/>
      <c r="L330" s="170"/>
      <c r="M330" s="171"/>
    </row>
    <row r="331" spans="1:13" ht="18.75" x14ac:dyDescent="0.3">
      <c r="A331" s="163"/>
      <c r="B331" s="164"/>
      <c r="C331" s="163"/>
      <c r="D331" s="165"/>
      <c r="E331" s="166"/>
      <c r="F331" s="165"/>
      <c r="G331" s="165"/>
      <c r="H331" s="167"/>
      <c r="I331" s="168"/>
      <c r="J331" s="169"/>
      <c r="K331" s="169"/>
      <c r="L331" s="170"/>
      <c r="M331" s="171"/>
    </row>
    <row r="332" spans="1:13" ht="18.75" x14ac:dyDescent="0.3">
      <c r="A332" s="163"/>
      <c r="B332" s="164"/>
      <c r="C332" s="163"/>
      <c r="D332" s="165"/>
      <c r="E332" s="166"/>
      <c r="F332" s="165"/>
      <c r="G332" s="165"/>
      <c r="H332" s="167"/>
      <c r="I332" s="168"/>
      <c r="J332" s="169"/>
      <c r="K332" s="169"/>
      <c r="L332" s="170"/>
      <c r="M332" s="171"/>
    </row>
    <row r="333" spans="1:13" ht="18.75" x14ac:dyDescent="0.3">
      <c r="A333" s="163"/>
      <c r="B333" s="164"/>
      <c r="C333" s="163"/>
      <c r="D333" s="165"/>
      <c r="E333" s="166"/>
      <c r="F333" s="165"/>
      <c r="G333" s="165"/>
      <c r="H333" s="167"/>
      <c r="I333" s="168"/>
      <c r="J333" s="169"/>
      <c r="K333" s="169"/>
      <c r="L333" s="170"/>
      <c r="M333" s="171"/>
    </row>
    <row r="334" spans="1:13" ht="18.75" x14ac:dyDescent="0.3">
      <c r="A334" s="163"/>
      <c r="B334" s="164"/>
      <c r="C334" s="163"/>
      <c r="D334" s="165"/>
      <c r="E334" s="166"/>
      <c r="F334" s="165"/>
      <c r="G334" s="165"/>
      <c r="H334" s="167"/>
      <c r="I334" s="168"/>
      <c r="J334" s="169"/>
      <c r="K334" s="169"/>
      <c r="L334" s="170"/>
      <c r="M334" s="171"/>
    </row>
    <row r="335" spans="1:13" ht="18.75" x14ac:dyDescent="0.3">
      <c r="A335" s="163"/>
      <c r="B335" s="164"/>
      <c r="C335" s="163"/>
      <c r="D335" s="165"/>
      <c r="E335" s="166"/>
      <c r="F335" s="165"/>
      <c r="G335" s="165"/>
      <c r="H335" s="167"/>
      <c r="I335" s="168"/>
      <c r="J335" s="169"/>
      <c r="K335" s="169"/>
      <c r="L335" s="170"/>
      <c r="M335" s="171"/>
    </row>
    <row r="336" spans="1:13" ht="18.75" x14ac:dyDescent="0.3">
      <c r="A336" s="163"/>
      <c r="B336" s="164"/>
      <c r="C336" s="163"/>
      <c r="D336" s="165"/>
      <c r="E336" s="166"/>
      <c r="F336" s="165"/>
      <c r="G336" s="165"/>
      <c r="H336" s="167"/>
      <c r="I336" s="168"/>
      <c r="J336" s="169"/>
      <c r="K336" s="169"/>
      <c r="L336" s="170"/>
      <c r="M336" s="171"/>
    </row>
    <row r="337" spans="1:13" ht="18.75" x14ac:dyDescent="0.3">
      <c r="A337" s="163"/>
      <c r="B337" s="164"/>
      <c r="C337" s="163"/>
      <c r="D337" s="165"/>
      <c r="E337" s="166"/>
      <c r="F337" s="165"/>
      <c r="G337" s="165"/>
      <c r="H337" s="167"/>
      <c r="I337" s="168"/>
      <c r="J337" s="169"/>
      <c r="K337" s="169"/>
      <c r="L337" s="170"/>
      <c r="M337" s="171"/>
    </row>
    <row r="338" spans="1:13" ht="18.75" x14ac:dyDescent="0.3">
      <c r="A338" s="163"/>
      <c r="B338" s="164"/>
      <c r="C338" s="163"/>
      <c r="D338" s="165"/>
      <c r="E338" s="166"/>
      <c r="F338" s="165"/>
      <c r="G338" s="165"/>
      <c r="H338" s="167"/>
      <c r="I338" s="168"/>
      <c r="J338" s="169"/>
      <c r="K338" s="169"/>
      <c r="L338" s="170"/>
      <c r="M338" s="171"/>
    </row>
    <row r="339" spans="1:13" ht="18.75" x14ac:dyDescent="0.3">
      <c r="A339" s="163"/>
      <c r="B339" s="164"/>
      <c r="C339" s="163"/>
      <c r="D339" s="165"/>
      <c r="E339" s="166"/>
      <c r="F339" s="165"/>
      <c r="G339" s="165"/>
      <c r="H339" s="167"/>
      <c r="I339" s="168"/>
      <c r="J339" s="169"/>
      <c r="K339" s="169"/>
      <c r="L339" s="170"/>
      <c r="M339" s="171"/>
    </row>
    <row r="340" spans="1:13" ht="18.75" x14ac:dyDescent="0.3">
      <c r="A340" s="163"/>
      <c r="B340" s="164"/>
      <c r="C340" s="163"/>
      <c r="D340" s="165"/>
      <c r="E340" s="166"/>
      <c r="F340" s="165"/>
      <c r="G340" s="165"/>
      <c r="H340" s="167"/>
      <c r="I340" s="168"/>
      <c r="J340" s="169"/>
      <c r="K340" s="169"/>
      <c r="L340" s="170"/>
      <c r="M340" s="171"/>
    </row>
    <row r="341" spans="1:13" ht="18.75" x14ac:dyDescent="0.3">
      <c r="A341" s="163"/>
      <c r="B341" s="164"/>
      <c r="C341" s="163"/>
      <c r="D341" s="165"/>
      <c r="E341" s="166"/>
      <c r="F341" s="165"/>
      <c r="G341" s="165"/>
      <c r="H341" s="167"/>
      <c r="I341" s="168"/>
      <c r="J341" s="169"/>
      <c r="K341" s="169"/>
      <c r="L341" s="170"/>
      <c r="M341" s="171"/>
    </row>
    <row r="342" spans="1:13" ht="18.75" x14ac:dyDescent="0.3">
      <c r="A342" s="163"/>
      <c r="B342" s="164"/>
      <c r="C342" s="163"/>
      <c r="D342" s="165"/>
      <c r="E342" s="166"/>
      <c r="F342" s="165"/>
      <c r="G342" s="165"/>
      <c r="H342" s="167"/>
      <c r="I342" s="168"/>
      <c r="J342" s="169"/>
      <c r="K342" s="169"/>
      <c r="L342" s="170"/>
      <c r="M342" s="171"/>
    </row>
    <row r="343" spans="1:13" ht="18.75" x14ac:dyDescent="0.3">
      <c r="A343" s="163"/>
      <c r="B343" s="164"/>
      <c r="C343" s="163"/>
      <c r="D343" s="165"/>
      <c r="E343" s="166"/>
      <c r="F343" s="165"/>
      <c r="G343" s="165"/>
      <c r="H343" s="167"/>
      <c r="I343" s="168"/>
      <c r="J343" s="169"/>
      <c r="K343" s="169"/>
      <c r="L343" s="170"/>
      <c r="M343" s="171"/>
    </row>
    <row r="344" spans="1:13" ht="18.75" x14ac:dyDescent="0.3">
      <c r="A344" s="163"/>
      <c r="B344" s="164"/>
      <c r="C344" s="163"/>
      <c r="D344" s="165"/>
      <c r="E344" s="166"/>
      <c r="F344" s="165"/>
      <c r="G344" s="165"/>
      <c r="H344" s="167"/>
      <c r="I344" s="168"/>
      <c r="J344" s="169"/>
      <c r="K344" s="169"/>
      <c r="L344" s="170"/>
      <c r="M344" s="171"/>
    </row>
    <row r="345" spans="1:13" ht="18.75" x14ac:dyDescent="0.3">
      <c r="A345" s="163"/>
      <c r="B345" s="164"/>
      <c r="C345" s="163"/>
      <c r="D345" s="165"/>
      <c r="E345" s="166"/>
      <c r="F345" s="165"/>
      <c r="G345" s="165"/>
      <c r="H345" s="167"/>
      <c r="I345" s="168"/>
      <c r="J345" s="169"/>
      <c r="K345" s="169"/>
      <c r="L345" s="170"/>
      <c r="M345" s="171"/>
    </row>
    <row r="346" spans="1:13" ht="18.75" x14ac:dyDescent="0.3">
      <c r="A346" s="163"/>
      <c r="B346" s="164"/>
      <c r="C346" s="163"/>
      <c r="D346" s="165"/>
      <c r="E346" s="166"/>
      <c r="F346" s="165"/>
      <c r="G346" s="165"/>
      <c r="H346" s="167"/>
      <c r="I346" s="168"/>
      <c r="J346" s="169"/>
      <c r="K346" s="169"/>
      <c r="L346" s="170"/>
      <c r="M346" s="171"/>
    </row>
    <row r="347" spans="1:13" ht="18.75" x14ac:dyDescent="0.3">
      <c r="A347" s="163"/>
      <c r="B347" s="164"/>
      <c r="C347" s="163"/>
      <c r="D347" s="165"/>
      <c r="E347" s="166"/>
      <c r="F347" s="165"/>
      <c r="G347" s="165"/>
      <c r="H347" s="167"/>
      <c r="I347" s="168"/>
      <c r="J347" s="169"/>
      <c r="K347" s="169"/>
      <c r="L347" s="170"/>
      <c r="M347" s="171"/>
    </row>
    <row r="348" spans="1:13" ht="18.75" x14ac:dyDescent="0.3">
      <c r="A348" s="163"/>
      <c r="B348" s="164"/>
      <c r="C348" s="163"/>
      <c r="D348" s="165"/>
      <c r="E348" s="166"/>
      <c r="F348" s="165"/>
      <c r="G348" s="165"/>
      <c r="H348" s="167"/>
      <c r="I348" s="168"/>
      <c r="J348" s="169"/>
      <c r="K348" s="169"/>
      <c r="L348" s="170"/>
      <c r="M348" s="171"/>
    </row>
    <row r="349" spans="1:13" ht="18.75" x14ac:dyDescent="0.3">
      <c r="A349" s="163"/>
      <c r="B349" s="164"/>
      <c r="C349" s="163"/>
      <c r="D349" s="165"/>
      <c r="E349" s="166"/>
      <c r="F349" s="165"/>
      <c r="G349" s="165"/>
      <c r="H349" s="167"/>
      <c r="I349" s="168"/>
      <c r="J349" s="169"/>
      <c r="K349" s="169"/>
      <c r="L349" s="170"/>
      <c r="M349" s="171"/>
    </row>
    <row r="350" spans="1:13" ht="18.75" x14ac:dyDescent="0.3">
      <c r="A350" s="163"/>
      <c r="B350" s="164"/>
      <c r="C350" s="163"/>
      <c r="D350" s="165"/>
      <c r="E350" s="166"/>
      <c r="F350" s="165"/>
      <c r="G350" s="165"/>
      <c r="H350" s="167"/>
      <c r="I350" s="168"/>
      <c r="J350" s="169"/>
      <c r="K350" s="169"/>
      <c r="L350" s="170"/>
      <c r="M350" s="171"/>
    </row>
    <row r="351" spans="1:13" ht="18.75" x14ac:dyDescent="0.3">
      <c r="A351" s="163"/>
      <c r="B351" s="164"/>
      <c r="C351" s="163"/>
      <c r="D351" s="165"/>
      <c r="E351" s="166"/>
      <c r="F351" s="165"/>
      <c r="G351" s="165"/>
      <c r="H351" s="167"/>
      <c r="I351" s="168"/>
      <c r="J351" s="169"/>
      <c r="K351" s="169"/>
      <c r="L351" s="170"/>
      <c r="M351" s="171"/>
    </row>
    <row r="352" spans="1:13" ht="18.75" x14ac:dyDescent="0.3">
      <c r="A352" s="163"/>
      <c r="B352" s="164"/>
      <c r="C352" s="163"/>
      <c r="D352" s="165"/>
      <c r="E352" s="166"/>
      <c r="F352" s="165"/>
      <c r="G352" s="165"/>
      <c r="H352" s="167"/>
      <c r="I352" s="168"/>
      <c r="J352" s="169"/>
      <c r="K352" s="169"/>
      <c r="L352" s="170"/>
      <c r="M352" s="171"/>
    </row>
    <row r="353" spans="1:13" ht="18.75" x14ac:dyDescent="0.3">
      <c r="A353" s="163"/>
      <c r="B353" s="164"/>
      <c r="C353" s="163"/>
      <c r="D353" s="165"/>
      <c r="E353" s="166"/>
      <c r="F353" s="165"/>
      <c r="G353" s="165"/>
      <c r="H353" s="167"/>
      <c r="I353" s="168"/>
      <c r="J353" s="169"/>
      <c r="K353" s="169"/>
      <c r="L353" s="170"/>
      <c r="M353" s="171"/>
    </row>
    <row r="354" spans="1:13" ht="18.75" x14ac:dyDescent="0.3">
      <c r="A354" s="163"/>
      <c r="B354" s="164"/>
      <c r="C354" s="163"/>
      <c r="D354" s="165"/>
      <c r="E354" s="166"/>
      <c r="F354" s="165"/>
      <c r="G354" s="165"/>
      <c r="H354" s="167"/>
      <c r="I354" s="168"/>
      <c r="J354" s="169"/>
      <c r="K354" s="169"/>
      <c r="L354" s="170"/>
      <c r="M354" s="171"/>
    </row>
    <row r="355" spans="1:13" ht="18.75" x14ac:dyDescent="0.3">
      <c r="A355" s="163"/>
      <c r="B355" s="164"/>
      <c r="C355" s="163"/>
      <c r="D355" s="165"/>
      <c r="E355" s="166"/>
      <c r="F355" s="165"/>
      <c r="G355" s="165"/>
      <c r="H355" s="167"/>
      <c r="I355" s="168"/>
      <c r="J355" s="169"/>
      <c r="K355" s="169"/>
      <c r="L355" s="170"/>
      <c r="M355" s="171"/>
    </row>
    <row r="356" spans="1:13" ht="18.75" x14ac:dyDescent="0.3">
      <c r="A356" s="163"/>
      <c r="B356" s="164"/>
      <c r="C356" s="163"/>
      <c r="D356" s="165"/>
      <c r="E356" s="166"/>
      <c r="F356" s="165"/>
      <c r="G356" s="165"/>
      <c r="H356" s="167"/>
      <c r="I356" s="168"/>
      <c r="J356" s="169"/>
      <c r="K356" s="169"/>
      <c r="L356" s="170"/>
      <c r="M356" s="171"/>
    </row>
    <row r="357" spans="1:13" ht="18.75" x14ac:dyDescent="0.3">
      <c r="A357" s="163"/>
      <c r="B357" s="164"/>
      <c r="C357" s="163"/>
      <c r="D357" s="165"/>
      <c r="E357" s="166"/>
      <c r="F357" s="165"/>
      <c r="G357" s="165"/>
      <c r="H357" s="167"/>
      <c r="I357" s="168"/>
      <c r="J357" s="169"/>
      <c r="K357" s="169"/>
      <c r="L357" s="170"/>
      <c r="M357" s="171"/>
    </row>
    <row r="358" spans="1:13" ht="18.75" x14ac:dyDescent="0.3">
      <c r="A358" s="163"/>
      <c r="B358" s="164"/>
      <c r="C358" s="163"/>
      <c r="D358" s="165"/>
      <c r="E358" s="166"/>
      <c r="F358" s="165"/>
      <c r="G358" s="165"/>
      <c r="H358" s="167"/>
      <c r="I358" s="168"/>
      <c r="J358" s="169"/>
      <c r="K358" s="169"/>
      <c r="L358" s="170"/>
      <c r="M358" s="171"/>
    </row>
    <row r="359" spans="1:13" ht="18.75" x14ac:dyDescent="0.3">
      <c r="A359" s="163"/>
      <c r="B359" s="164"/>
      <c r="C359" s="163"/>
      <c r="D359" s="165"/>
      <c r="E359" s="166"/>
      <c r="F359" s="165"/>
      <c r="G359" s="165"/>
      <c r="H359" s="167"/>
      <c r="I359" s="168"/>
      <c r="J359" s="169"/>
      <c r="K359" s="169"/>
      <c r="L359" s="170"/>
      <c r="M359" s="171"/>
    </row>
    <row r="360" spans="1:13" ht="18.75" x14ac:dyDescent="0.3">
      <c r="A360" s="163"/>
      <c r="B360" s="164"/>
      <c r="C360" s="163"/>
      <c r="D360" s="165"/>
      <c r="E360" s="166"/>
      <c r="F360" s="165"/>
      <c r="G360" s="165"/>
      <c r="H360" s="167"/>
      <c r="I360" s="168"/>
      <c r="J360" s="169"/>
      <c r="K360" s="169"/>
      <c r="L360" s="170"/>
      <c r="M360" s="171"/>
    </row>
    <row r="361" spans="1:13" ht="18.75" x14ac:dyDescent="0.3">
      <c r="A361" s="163"/>
      <c r="B361" s="164"/>
      <c r="C361" s="163"/>
      <c r="D361" s="165"/>
      <c r="E361" s="166"/>
      <c r="F361" s="165"/>
      <c r="G361" s="165"/>
      <c r="H361" s="167"/>
      <c r="I361" s="168"/>
      <c r="J361" s="169"/>
      <c r="K361" s="169"/>
      <c r="L361" s="170"/>
      <c r="M361" s="171"/>
    </row>
    <row r="362" spans="1:13" ht="18.75" x14ac:dyDescent="0.3">
      <c r="A362" s="163"/>
      <c r="B362" s="164"/>
      <c r="C362" s="163"/>
      <c r="D362" s="165"/>
      <c r="E362" s="166"/>
      <c r="F362" s="165"/>
      <c r="G362" s="165"/>
      <c r="H362" s="167"/>
      <c r="I362" s="168"/>
      <c r="J362" s="169"/>
      <c r="K362" s="169"/>
      <c r="L362" s="170"/>
      <c r="M362" s="171"/>
    </row>
    <row r="363" spans="1:13" ht="18.75" x14ac:dyDescent="0.3">
      <c r="A363" s="163"/>
      <c r="B363" s="164"/>
      <c r="C363" s="163"/>
      <c r="D363" s="165"/>
      <c r="E363" s="166"/>
      <c r="F363" s="165"/>
      <c r="G363" s="165"/>
      <c r="H363" s="167"/>
      <c r="I363" s="168"/>
      <c r="J363" s="169"/>
      <c r="K363" s="169"/>
      <c r="L363" s="170"/>
      <c r="M363" s="171"/>
    </row>
    <row r="364" spans="1:13" ht="18.75" x14ac:dyDescent="0.3">
      <c r="A364" s="163"/>
      <c r="B364" s="164"/>
      <c r="C364" s="163"/>
      <c r="D364" s="165"/>
      <c r="E364" s="166"/>
      <c r="F364" s="165"/>
      <c r="G364" s="165"/>
      <c r="H364" s="167"/>
      <c r="I364" s="168"/>
      <c r="J364" s="169"/>
      <c r="K364" s="169"/>
      <c r="L364" s="170"/>
      <c r="M364" s="171"/>
    </row>
    <row r="365" spans="1:13" ht="18.75" x14ac:dyDescent="0.3">
      <c r="A365" s="163"/>
      <c r="B365" s="164"/>
      <c r="C365" s="163"/>
      <c r="D365" s="165"/>
      <c r="E365" s="166"/>
      <c r="F365" s="165"/>
      <c r="G365" s="165"/>
      <c r="H365" s="167"/>
      <c r="I365" s="168"/>
      <c r="J365" s="169"/>
      <c r="K365" s="169"/>
      <c r="L365" s="170"/>
      <c r="M365" s="171"/>
    </row>
    <row r="366" spans="1:13" ht="18.75" x14ac:dyDescent="0.3">
      <c r="A366" s="163"/>
      <c r="B366" s="164"/>
      <c r="C366" s="163"/>
      <c r="D366" s="165"/>
      <c r="E366" s="166"/>
      <c r="F366" s="165"/>
      <c r="G366" s="165"/>
      <c r="H366" s="167"/>
      <c r="I366" s="168"/>
      <c r="J366" s="169"/>
      <c r="K366" s="169"/>
      <c r="L366" s="170"/>
      <c r="M366" s="171"/>
    </row>
    <row r="367" spans="1:13" ht="18.75" x14ac:dyDescent="0.3">
      <c r="A367" s="163"/>
      <c r="B367" s="164"/>
      <c r="C367" s="163"/>
      <c r="D367" s="165"/>
      <c r="E367" s="166"/>
      <c r="F367" s="165"/>
      <c r="G367" s="165"/>
      <c r="H367" s="167"/>
      <c r="I367" s="168"/>
      <c r="J367" s="169"/>
      <c r="K367" s="169"/>
      <c r="L367" s="170"/>
      <c r="M367" s="171"/>
    </row>
    <row r="368" spans="1:13" ht="18.75" x14ac:dyDescent="0.3">
      <c r="A368" s="163"/>
      <c r="B368" s="164"/>
      <c r="C368" s="163"/>
      <c r="D368" s="165"/>
      <c r="E368" s="166"/>
      <c r="F368" s="165"/>
      <c r="G368" s="165"/>
      <c r="H368" s="167"/>
      <c r="I368" s="168"/>
      <c r="J368" s="169"/>
      <c r="K368" s="169"/>
      <c r="L368" s="170"/>
      <c r="M368" s="171"/>
    </row>
    <row r="369" spans="1:13" ht="18.75" x14ac:dyDescent="0.3">
      <c r="A369" s="163"/>
      <c r="B369" s="164"/>
      <c r="C369" s="163"/>
      <c r="D369" s="165"/>
      <c r="E369" s="166"/>
      <c r="F369" s="165"/>
      <c r="G369" s="165"/>
      <c r="H369" s="167"/>
      <c r="I369" s="168"/>
      <c r="J369" s="169"/>
      <c r="K369" s="169"/>
      <c r="L369" s="170"/>
      <c r="M369" s="171"/>
    </row>
    <row r="370" spans="1:13" ht="18.75" x14ac:dyDescent="0.3">
      <c r="A370" s="163"/>
      <c r="B370" s="164"/>
      <c r="C370" s="163"/>
      <c r="D370" s="165"/>
      <c r="E370" s="166"/>
      <c r="F370" s="165"/>
      <c r="G370" s="165"/>
      <c r="H370" s="167"/>
      <c r="I370" s="168"/>
      <c r="J370" s="169"/>
      <c r="K370" s="169"/>
      <c r="L370" s="170"/>
      <c r="M370" s="171"/>
    </row>
    <row r="371" spans="1:13" ht="18.75" x14ac:dyDescent="0.3">
      <c r="A371" s="163"/>
      <c r="B371" s="164"/>
      <c r="C371" s="163"/>
      <c r="D371" s="165"/>
      <c r="E371" s="166"/>
      <c r="F371" s="165"/>
      <c r="G371" s="165"/>
      <c r="H371" s="167"/>
      <c r="I371" s="168"/>
      <c r="J371" s="169"/>
      <c r="K371" s="169"/>
      <c r="L371" s="170"/>
      <c r="M371" s="171"/>
    </row>
    <row r="372" spans="1:13" ht="18.75" x14ac:dyDescent="0.3">
      <c r="A372" s="163"/>
      <c r="B372" s="164"/>
      <c r="C372" s="163"/>
      <c r="D372" s="165"/>
      <c r="E372" s="166"/>
      <c r="F372" s="165"/>
      <c r="G372" s="165"/>
      <c r="H372" s="167"/>
      <c r="I372" s="168"/>
      <c r="J372" s="169"/>
      <c r="K372" s="169"/>
      <c r="L372" s="170"/>
      <c r="M372" s="171"/>
    </row>
    <row r="373" spans="1:13" ht="18.75" x14ac:dyDescent="0.3">
      <c r="A373" s="163"/>
      <c r="B373" s="164"/>
      <c r="C373" s="163"/>
      <c r="D373" s="165"/>
      <c r="E373" s="166"/>
      <c r="F373" s="165"/>
      <c r="G373" s="165"/>
      <c r="H373" s="167"/>
      <c r="I373" s="168"/>
      <c r="J373" s="169"/>
      <c r="K373" s="169"/>
      <c r="L373" s="170"/>
      <c r="M373" s="171"/>
    </row>
    <row r="374" spans="1:13" ht="18.75" x14ac:dyDescent="0.3">
      <c r="A374" s="163"/>
      <c r="B374" s="164"/>
      <c r="C374" s="163"/>
      <c r="D374" s="165"/>
      <c r="E374" s="166"/>
      <c r="F374" s="165"/>
      <c r="G374" s="165"/>
      <c r="H374" s="167"/>
      <c r="I374" s="168"/>
      <c r="J374" s="169"/>
      <c r="K374" s="169"/>
      <c r="L374" s="170"/>
      <c r="M374" s="171"/>
    </row>
    <row r="375" spans="1:13" ht="18.75" x14ac:dyDescent="0.3">
      <c r="A375" s="163"/>
      <c r="B375" s="164"/>
      <c r="C375" s="163"/>
      <c r="D375" s="165"/>
      <c r="E375" s="166"/>
      <c r="F375" s="165"/>
      <c r="G375" s="165"/>
      <c r="H375" s="167"/>
      <c r="I375" s="168"/>
      <c r="J375" s="169"/>
      <c r="K375" s="169"/>
      <c r="L375" s="170"/>
      <c r="M375" s="171"/>
    </row>
    <row r="376" spans="1:13" ht="18.75" x14ac:dyDescent="0.3">
      <c r="A376" s="163"/>
      <c r="B376" s="164"/>
      <c r="C376" s="163"/>
      <c r="D376" s="165"/>
      <c r="E376" s="166"/>
      <c r="F376" s="165"/>
      <c r="G376" s="165"/>
      <c r="H376" s="167"/>
      <c r="I376" s="168"/>
      <c r="J376" s="169"/>
      <c r="K376" s="169"/>
      <c r="L376" s="170"/>
      <c r="M376" s="171"/>
    </row>
    <row r="377" spans="1:13" ht="18.75" x14ac:dyDescent="0.3">
      <c r="A377" s="163"/>
      <c r="B377" s="164"/>
      <c r="C377" s="163"/>
      <c r="D377" s="165"/>
      <c r="E377" s="166"/>
      <c r="F377" s="165"/>
      <c r="G377" s="165"/>
      <c r="H377" s="167"/>
      <c r="I377" s="168"/>
      <c r="J377" s="169"/>
      <c r="K377" s="169"/>
      <c r="L377" s="170"/>
      <c r="M377" s="171"/>
    </row>
    <row r="378" spans="1:13" ht="18.75" x14ac:dyDescent="0.3">
      <c r="A378" s="163"/>
      <c r="B378" s="164"/>
      <c r="C378" s="163"/>
      <c r="D378" s="165"/>
      <c r="E378" s="166"/>
      <c r="F378" s="165"/>
      <c r="G378" s="165"/>
      <c r="H378" s="167"/>
      <c r="I378" s="168"/>
      <c r="J378" s="169"/>
      <c r="K378" s="169"/>
      <c r="L378" s="170"/>
      <c r="M378" s="171"/>
    </row>
    <row r="379" spans="1:13" ht="18.75" x14ac:dyDescent="0.3">
      <c r="A379" s="163"/>
      <c r="B379" s="164"/>
      <c r="C379" s="163"/>
      <c r="D379" s="165"/>
      <c r="E379" s="166"/>
      <c r="F379" s="165"/>
      <c r="G379" s="165"/>
      <c r="H379" s="167"/>
      <c r="I379" s="168"/>
      <c r="J379" s="169"/>
      <c r="K379" s="169"/>
      <c r="L379" s="170"/>
      <c r="M379" s="171"/>
    </row>
    <row r="380" spans="1:13" ht="18.75" x14ac:dyDescent="0.3">
      <c r="A380" s="163"/>
      <c r="B380" s="164"/>
      <c r="C380" s="163"/>
      <c r="D380" s="165"/>
      <c r="E380" s="166"/>
      <c r="F380" s="165"/>
      <c r="G380" s="165"/>
      <c r="H380" s="167"/>
      <c r="I380" s="168"/>
      <c r="J380" s="169"/>
      <c r="K380" s="169"/>
      <c r="L380" s="170"/>
      <c r="M380" s="171"/>
    </row>
    <row r="381" spans="1:13" ht="18.75" x14ac:dyDescent="0.3">
      <c r="A381" s="163"/>
      <c r="B381" s="164"/>
      <c r="C381" s="163"/>
      <c r="D381" s="165"/>
      <c r="E381" s="166"/>
      <c r="F381" s="165"/>
      <c r="G381" s="165"/>
      <c r="H381" s="167"/>
      <c r="I381" s="168"/>
      <c r="J381" s="169"/>
      <c r="K381" s="169"/>
      <c r="L381" s="170"/>
      <c r="M381" s="171"/>
    </row>
    <row r="382" spans="1:13" ht="18.75" x14ac:dyDescent="0.3">
      <c r="A382" s="163"/>
      <c r="B382" s="164"/>
      <c r="C382" s="163"/>
      <c r="D382" s="165"/>
      <c r="E382" s="166"/>
      <c r="F382" s="165"/>
      <c r="G382" s="165"/>
      <c r="H382" s="167"/>
      <c r="I382" s="168"/>
      <c r="J382" s="169"/>
      <c r="K382" s="169"/>
      <c r="L382" s="170"/>
      <c r="M382" s="171"/>
    </row>
    <row r="383" spans="1:13" ht="18.75" x14ac:dyDescent="0.3">
      <c r="A383" s="163"/>
      <c r="B383" s="164"/>
      <c r="C383" s="163"/>
      <c r="D383" s="165"/>
      <c r="E383" s="166"/>
      <c r="F383" s="165"/>
      <c r="G383" s="165"/>
      <c r="H383" s="167"/>
      <c r="I383" s="168"/>
      <c r="J383" s="169"/>
      <c r="K383" s="169"/>
      <c r="L383" s="170"/>
      <c r="M383" s="171"/>
    </row>
    <row r="384" spans="1:13" ht="18.75" x14ac:dyDescent="0.3">
      <c r="A384" s="163"/>
      <c r="B384" s="164"/>
      <c r="C384" s="163"/>
      <c r="D384" s="165"/>
      <c r="E384" s="166"/>
      <c r="F384" s="165"/>
      <c r="G384" s="165"/>
      <c r="H384" s="167"/>
      <c r="I384" s="168"/>
      <c r="J384" s="169"/>
      <c r="K384" s="169"/>
      <c r="L384" s="170"/>
      <c r="M384" s="171"/>
    </row>
    <row r="385" spans="1:13" ht="18.75" x14ac:dyDescent="0.3">
      <c r="A385" s="163"/>
      <c r="B385" s="164"/>
      <c r="C385" s="163"/>
      <c r="D385" s="165"/>
      <c r="E385" s="166"/>
      <c r="F385" s="165"/>
      <c r="G385" s="165"/>
      <c r="H385" s="167"/>
      <c r="I385" s="168"/>
      <c r="J385" s="169"/>
      <c r="K385" s="169"/>
      <c r="L385" s="170"/>
      <c r="M385" s="171"/>
    </row>
    <row r="386" spans="1:13" ht="18.75" x14ac:dyDescent="0.3">
      <c r="A386" s="163"/>
      <c r="B386" s="164"/>
      <c r="C386" s="163"/>
      <c r="D386" s="165"/>
      <c r="E386" s="166"/>
      <c r="F386" s="165"/>
      <c r="G386" s="165"/>
      <c r="H386" s="167"/>
      <c r="I386" s="168"/>
      <c r="J386" s="169"/>
      <c r="K386" s="169"/>
      <c r="L386" s="170"/>
      <c r="M386" s="171"/>
    </row>
    <row r="387" spans="1:13" ht="18.75" x14ac:dyDescent="0.3">
      <c r="A387" s="163"/>
      <c r="B387" s="164"/>
      <c r="C387" s="163"/>
      <c r="D387" s="165"/>
      <c r="E387" s="166"/>
      <c r="F387" s="165"/>
      <c r="G387" s="165"/>
      <c r="H387" s="167"/>
      <c r="I387" s="168"/>
      <c r="J387" s="169"/>
      <c r="K387" s="169"/>
      <c r="L387" s="170"/>
      <c r="M387" s="171"/>
    </row>
    <row r="388" spans="1:13" ht="18.75" x14ac:dyDescent="0.3">
      <c r="A388" s="163"/>
      <c r="B388" s="164"/>
      <c r="C388" s="163"/>
      <c r="D388" s="165"/>
      <c r="E388" s="166"/>
      <c r="F388" s="165"/>
      <c r="G388" s="165"/>
      <c r="H388" s="167"/>
      <c r="I388" s="168"/>
      <c r="J388" s="169"/>
      <c r="K388" s="169"/>
      <c r="L388" s="170"/>
      <c r="M388" s="171"/>
    </row>
    <row r="389" spans="1:13" ht="18.75" x14ac:dyDescent="0.3">
      <c r="A389" s="163"/>
      <c r="B389" s="164"/>
      <c r="C389" s="163"/>
      <c r="D389" s="165"/>
      <c r="E389" s="166"/>
      <c r="F389" s="165"/>
      <c r="G389" s="165"/>
      <c r="H389" s="167"/>
      <c r="I389" s="168"/>
      <c r="J389" s="169"/>
      <c r="K389" s="169"/>
      <c r="L389" s="170"/>
      <c r="M389" s="171"/>
    </row>
    <row r="390" spans="1:13" ht="18.75" x14ac:dyDescent="0.3">
      <c r="A390" s="163"/>
      <c r="B390" s="164"/>
      <c r="C390" s="163"/>
      <c r="D390" s="165"/>
      <c r="E390" s="166"/>
      <c r="F390" s="165"/>
      <c r="G390" s="165"/>
      <c r="H390" s="167"/>
      <c r="I390" s="168"/>
      <c r="J390" s="169"/>
      <c r="K390" s="169"/>
      <c r="L390" s="170"/>
      <c r="M390" s="171"/>
    </row>
    <row r="391" spans="1:13" ht="18.75" x14ac:dyDescent="0.3">
      <c r="A391" s="163"/>
      <c r="B391" s="164"/>
      <c r="C391" s="163"/>
      <c r="D391" s="165"/>
      <c r="E391" s="166"/>
      <c r="F391" s="165"/>
      <c r="G391" s="165"/>
      <c r="H391" s="167"/>
      <c r="I391" s="168"/>
      <c r="J391" s="169"/>
      <c r="K391" s="169"/>
      <c r="L391" s="170"/>
      <c r="M391" s="171"/>
    </row>
    <row r="392" spans="1:13" ht="18.75" x14ac:dyDescent="0.3">
      <c r="A392" s="163"/>
      <c r="B392" s="164"/>
      <c r="C392" s="163"/>
      <c r="D392" s="165"/>
      <c r="E392" s="166"/>
      <c r="F392" s="165"/>
      <c r="G392" s="165"/>
      <c r="H392" s="167"/>
      <c r="I392" s="168"/>
      <c r="J392" s="169"/>
      <c r="K392" s="169"/>
      <c r="L392" s="170"/>
      <c r="M392" s="171"/>
    </row>
    <row r="393" spans="1:13" ht="18.75" x14ac:dyDescent="0.3">
      <c r="A393" s="163"/>
      <c r="B393" s="164"/>
      <c r="C393" s="163"/>
      <c r="D393" s="165"/>
      <c r="E393" s="166"/>
      <c r="F393" s="165"/>
      <c r="G393" s="165"/>
      <c r="H393" s="167"/>
      <c r="I393" s="168"/>
      <c r="J393" s="169"/>
      <c r="K393" s="169"/>
      <c r="L393" s="170"/>
      <c r="M393" s="171"/>
    </row>
    <row r="394" spans="1:13" ht="18.75" x14ac:dyDescent="0.3">
      <c r="A394" s="163"/>
      <c r="B394" s="164"/>
      <c r="C394" s="163"/>
      <c r="D394" s="165"/>
      <c r="E394" s="166"/>
      <c r="F394" s="165"/>
      <c r="G394" s="165"/>
      <c r="H394" s="167"/>
      <c r="I394" s="168"/>
      <c r="J394" s="169"/>
      <c r="K394" s="169"/>
      <c r="L394" s="170"/>
      <c r="M394" s="171"/>
    </row>
    <row r="395" spans="1:13" ht="18.75" x14ac:dyDescent="0.3">
      <c r="A395" s="163"/>
      <c r="B395" s="164"/>
      <c r="C395" s="163"/>
      <c r="D395" s="165"/>
      <c r="E395" s="166"/>
      <c r="F395" s="165"/>
      <c r="G395" s="165"/>
      <c r="H395" s="167"/>
      <c r="I395" s="168"/>
      <c r="J395" s="169"/>
      <c r="K395" s="169"/>
      <c r="L395" s="170"/>
      <c r="M395" s="171"/>
    </row>
    <row r="396" spans="1:13" ht="18.75" x14ac:dyDescent="0.3">
      <c r="A396" s="163"/>
      <c r="B396" s="164"/>
      <c r="C396" s="163"/>
      <c r="D396" s="165"/>
      <c r="E396" s="166"/>
      <c r="F396" s="165"/>
      <c r="G396" s="165"/>
      <c r="H396" s="167"/>
      <c r="I396" s="168"/>
      <c r="J396" s="169"/>
      <c r="K396" s="169"/>
      <c r="L396" s="170"/>
      <c r="M396" s="171"/>
    </row>
    <row r="397" spans="1:13" ht="18.75" x14ac:dyDescent="0.3">
      <c r="A397" s="163"/>
      <c r="B397" s="164"/>
      <c r="C397" s="163"/>
      <c r="D397" s="165"/>
      <c r="E397" s="166"/>
      <c r="F397" s="165"/>
      <c r="G397" s="165"/>
      <c r="H397" s="167"/>
      <c r="I397" s="168"/>
      <c r="J397" s="169"/>
      <c r="K397" s="169"/>
      <c r="L397" s="170"/>
      <c r="M397" s="171"/>
    </row>
    <row r="398" spans="1:13" ht="18.75" x14ac:dyDescent="0.3">
      <c r="A398" s="163"/>
      <c r="B398" s="164"/>
      <c r="C398" s="163"/>
      <c r="D398" s="165"/>
      <c r="E398" s="166"/>
      <c r="F398" s="165"/>
      <c r="G398" s="165"/>
      <c r="H398" s="167"/>
      <c r="I398" s="168"/>
      <c r="J398" s="169"/>
      <c r="K398" s="169"/>
      <c r="L398" s="170"/>
      <c r="M398" s="171"/>
    </row>
    <row r="399" spans="1:13" ht="18.75" x14ac:dyDescent="0.3">
      <c r="A399" s="163"/>
      <c r="B399" s="164"/>
      <c r="C399" s="163"/>
      <c r="D399" s="165"/>
      <c r="E399" s="166"/>
      <c r="F399" s="165"/>
      <c r="G399" s="165"/>
      <c r="H399" s="167"/>
      <c r="I399" s="168"/>
      <c r="J399" s="169"/>
      <c r="K399" s="169"/>
      <c r="L399" s="170"/>
      <c r="M399" s="171"/>
    </row>
    <row r="400" spans="1:13" ht="18.75" x14ac:dyDescent="0.3">
      <c r="A400" s="163"/>
      <c r="B400" s="164"/>
      <c r="C400" s="163"/>
      <c r="D400" s="165"/>
      <c r="E400" s="166"/>
      <c r="F400" s="165"/>
      <c r="G400" s="165"/>
      <c r="H400" s="167"/>
      <c r="I400" s="168"/>
      <c r="J400" s="169"/>
      <c r="K400" s="169"/>
      <c r="L400" s="170"/>
      <c r="M400" s="171"/>
    </row>
    <row r="401" spans="1:13" ht="18.75" x14ac:dyDescent="0.3">
      <c r="A401" s="163"/>
      <c r="B401" s="164"/>
      <c r="C401" s="163"/>
      <c r="D401" s="165"/>
      <c r="E401" s="166"/>
      <c r="F401" s="165"/>
      <c r="G401" s="165"/>
      <c r="H401" s="167"/>
      <c r="I401" s="168"/>
      <c r="J401" s="169"/>
      <c r="K401" s="169"/>
      <c r="L401" s="170"/>
      <c r="M401" s="171"/>
    </row>
    <row r="402" spans="1:13" ht="18.75" x14ac:dyDescent="0.3">
      <c r="A402" s="163"/>
      <c r="B402" s="164"/>
      <c r="C402" s="163"/>
      <c r="D402" s="165"/>
      <c r="E402" s="166"/>
      <c r="F402" s="165"/>
      <c r="G402" s="165"/>
      <c r="H402" s="167"/>
      <c r="I402" s="168"/>
      <c r="J402" s="169"/>
      <c r="K402" s="169"/>
      <c r="L402" s="170"/>
      <c r="M402" s="171"/>
    </row>
    <row r="403" spans="1:13" ht="18.75" x14ac:dyDescent="0.3">
      <c r="A403" s="163"/>
      <c r="B403" s="164"/>
      <c r="C403" s="163"/>
      <c r="D403" s="165"/>
      <c r="E403" s="166"/>
      <c r="F403" s="165"/>
      <c r="G403" s="165"/>
      <c r="H403" s="167"/>
      <c r="I403" s="168"/>
      <c r="J403" s="169"/>
      <c r="K403" s="169"/>
      <c r="L403" s="170"/>
      <c r="M403" s="171"/>
    </row>
    <row r="404" spans="1:13" ht="18.75" x14ac:dyDescent="0.3">
      <c r="A404" s="163"/>
      <c r="B404" s="164"/>
      <c r="C404" s="163"/>
      <c r="D404" s="165"/>
      <c r="E404" s="166"/>
      <c r="F404" s="165"/>
      <c r="G404" s="165"/>
      <c r="H404" s="167"/>
      <c r="I404" s="168"/>
      <c r="J404" s="169"/>
      <c r="K404" s="169"/>
      <c r="L404" s="170"/>
      <c r="M404" s="171"/>
    </row>
    <row r="405" spans="1:13" ht="18.75" x14ac:dyDescent="0.3">
      <c r="A405" s="163"/>
      <c r="B405" s="164"/>
      <c r="C405" s="163"/>
      <c r="D405" s="165"/>
      <c r="E405" s="166"/>
      <c r="F405" s="165"/>
      <c r="G405" s="165"/>
      <c r="H405" s="167"/>
      <c r="I405" s="168"/>
      <c r="J405" s="169"/>
      <c r="K405" s="169"/>
      <c r="L405" s="170"/>
      <c r="M405" s="171"/>
    </row>
    <row r="406" spans="1:13" ht="18.75" x14ac:dyDescent="0.3">
      <c r="A406" s="163"/>
      <c r="B406" s="164"/>
      <c r="C406" s="163"/>
      <c r="D406" s="165"/>
      <c r="E406" s="166"/>
      <c r="F406" s="165"/>
      <c r="G406" s="165"/>
      <c r="H406" s="167"/>
      <c r="I406" s="168"/>
      <c r="J406" s="169"/>
      <c r="K406" s="169"/>
      <c r="L406" s="170"/>
      <c r="M406" s="171"/>
    </row>
    <row r="407" spans="1:13" ht="18.75" x14ac:dyDescent="0.3">
      <c r="A407" s="163"/>
      <c r="B407" s="164"/>
      <c r="C407" s="163"/>
      <c r="D407" s="165"/>
      <c r="E407" s="166"/>
      <c r="F407" s="165"/>
      <c r="G407" s="165"/>
      <c r="H407" s="167"/>
      <c r="I407" s="168"/>
      <c r="J407" s="169"/>
      <c r="K407" s="169"/>
      <c r="L407" s="170"/>
      <c r="M407" s="171"/>
    </row>
    <row r="408" spans="1:13" ht="18.75" x14ac:dyDescent="0.3">
      <c r="A408" s="163"/>
      <c r="B408" s="164"/>
      <c r="C408" s="163"/>
      <c r="D408" s="165"/>
      <c r="E408" s="166"/>
      <c r="F408" s="165"/>
      <c r="G408" s="165"/>
      <c r="H408" s="167"/>
      <c r="I408" s="168"/>
      <c r="J408" s="169"/>
      <c r="K408" s="169"/>
      <c r="L408" s="170"/>
      <c r="M408" s="171"/>
    </row>
    <row r="409" spans="1:13" ht="18.75" x14ac:dyDescent="0.3">
      <c r="A409" s="163"/>
      <c r="B409" s="164"/>
      <c r="C409" s="163"/>
      <c r="D409" s="165"/>
      <c r="E409" s="166"/>
      <c r="F409" s="165"/>
      <c r="G409" s="165"/>
      <c r="H409" s="167"/>
      <c r="I409" s="168"/>
      <c r="J409" s="169"/>
      <c r="K409" s="169"/>
      <c r="L409" s="170"/>
      <c r="M409" s="171"/>
    </row>
    <row r="410" spans="1:13" ht="18.75" x14ac:dyDescent="0.3">
      <c r="A410" s="163"/>
      <c r="B410" s="164"/>
      <c r="C410" s="163"/>
      <c r="D410" s="165"/>
      <c r="E410" s="166"/>
      <c r="F410" s="165"/>
      <c r="G410" s="165"/>
      <c r="H410" s="167"/>
      <c r="I410" s="168"/>
      <c r="J410" s="169"/>
      <c r="K410" s="169"/>
      <c r="L410" s="170"/>
      <c r="M410" s="171"/>
    </row>
    <row r="411" spans="1:13" ht="18.75" x14ac:dyDescent="0.3">
      <c r="A411" s="163"/>
      <c r="B411" s="164"/>
      <c r="C411" s="163"/>
      <c r="D411" s="165"/>
      <c r="E411" s="166"/>
      <c r="F411" s="165"/>
      <c r="G411" s="165"/>
      <c r="H411" s="167"/>
      <c r="I411" s="168"/>
      <c r="J411" s="169"/>
      <c r="K411" s="169"/>
      <c r="L411" s="170"/>
      <c r="M411" s="171"/>
    </row>
    <row r="412" spans="1:13" ht="18.75" x14ac:dyDescent="0.3">
      <c r="A412" s="163"/>
      <c r="B412" s="164"/>
      <c r="C412" s="163"/>
      <c r="D412" s="165"/>
      <c r="E412" s="166"/>
      <c r="F412" s="165"/>
      <c r="G412" s="165"/>
      <c r="H412" s="167"/>
      <c r="I412" s="168"/>
      <c r="J412" s="169"/>
      <c r="K412" s="169"/>
      <c r="L412" s="170"/>
      <c r="M412" s="171"/>
    </row>
    <row r="413" spans="1:13" ht="18.75" x14ac:dyDescent="0.3">
      <c r="A413" s="163"/>
      <c r="B413" s="164"/>
      <c r="C413" s="163"/>
      <c r="D413" s="165"/>
      <c r="E413" s="166"/>
      <c r="F413" s="165"/>
      <c r="G413" s="165"/>
      <c r="H413" s="167"/>
      <c r="I413" s="168"/>
      <c r="J413" s="169"/>
      <c r="K413" s="169"/>
      <c r="L413" s="170"/>
      <c r="M413" s="171"/>
    </row>
    <row r="414" spans="1:13" ht="18.75" x14ac:dyDescent="0.3">
      <c r="A414" s="163"/>
      <c r="B414" s="164"/>
      <c r="C414" s="163"/>
      <c r="D414" s="165"/>
      <c r="E414" s="166"/>
      <c r="F414" s="165"/>
      <c r="G414" s="165"/>
      <c r="H414" s="167"/>
      <c r="I414" s="168"/>
      <c r="J414" s="169"/>
      <c r="K414" s="169"/>
      <c r="L414" s="170"/>
      <c r="M414" s="171"/>
    </row>
    <row r="415" spans="1:13" ht="18.75" x14ac:dyDescent="0.3">
      <c r="A415" s="163"/>
      <c r="B415" s="164"/>
      <c r="C415" s="163"/>
      <c r="D415" s="165"/>
      <c r="E415" s="166"/>
      <c r="F415" s="165"/>
      <c r="G415" s="165"/>
      <c r="H415" s="167"/>
      <c r="I415" s="168"/>
      <c r="J415" s="169"/>
      <c r="K415" s="169"/>
      <c r="L415" s="170"/>
      <c r="M415" s="171"/>
    </row>
    <row r="416" spans="1:13" ht="18.75" x14ac:dyDescent="0.3">
      <c r="A416" s="163"/>
      <c r="B416" s="164"/>
      <c r="C416" s="163"/>
      <c r="D416" s="165"/>
      <c r="E416" s="166"/>
      <c r="F416" s="165"/>
      <c r="G416" s="165"/>
      <c r="H416" s="167"/>
      <c r="I416" s="168"/>
      <c r="J416" s="169"/>
      <c r="K416" s="169"/>
      <c r="L416" s="170"/>
      <c r="M416" s="171"/>
    </row>
    <row r="417" spans="1:13" ht="18.75" x14ac:dyDescent="0.3">
      <c r="A417" s="163"/>
      <c r="B417" s="164"/>
      <c r="C417" s="163"/>
      <c r="D417" s="165"/>
      <c r="E417" s="166"/>
      <c r="F417" s="165"/>
      <c r="G417" s="165"/>
      <c r="H417" s="167"/>
      <c r="I417" s="168"/>
      <c r="J417" s="169"/>
      <c r="K417" s="169"/>
      <c r="L417" s="170"/>
      <c r="M417" s="171"/>
    </row>
    <row r="418" spans="1:13" ht="18.75" x14ac:dyDescent="0.3">
      <c r="A418" s="163"/>
      <c r="B418" s="164"/>
      <c r="C418" s="163"/>
      <c r="D418" s="165"/>
      <c r="E418" s="166"/>
      <c r="F418" s="165"/>
      <c r="G418" s="165"/>
      <c r="H418" s="167"/>
      <c r="I418" s="168"/>
      <c r="J418" s="169"/>
      <c r="K418" s="169"/>
      <c r="L418" s="170"/>
      <c r="M418" s="171"/>
    </row>
    <row r="419" spans="1:13" ht="18.75" x14ac:dyDescent="0.3">
      <c r="A419" s="163"/>
      <c r="B419" s="164"/>
      <c r="C419" s="163"/>
      <c r="D419" s="165"/>
      <c r="E419" s="166"/>
      <c r="F419" s="165"/>
      <c r="G419" s="165"/>
      <c r="H419" s="167"/>
      <c r="I419" s="168"/>
      <c r="J419" s="169"/>
      <c r="K419" s="169"/>
      <c r="L419" s="170"/>
      <c r="M419" s="171"/>
    </row>
    <row r="420" spans="1:13" ht="18.75" x14ac:dyDescent="0.3">
      <c r="A420" s="163"/>
      <c r="B420" s="164"/>
      <c r="C420" s="163"/>
      <c r="D420" s="165"/>
      <c r="E420" s="166"/>
      <c r="F420" s="165"/>
      <c r="G420" s="165"/>
      <c r="H420" s="167"/>
      <c r="I420" s="168"/>
      <c r="J420" s="169"/>
      <c r="K420" s="169"/>
      <c r="L420" s="170"/>
      <c r="M420" s="171"/>
    </row>
    <row r="421" spans="1:13" ht="18.75" x14ac:dyDescent="0.3">
      <c r="A421" s="163"/>
      <c r="B421" s="164"/>
      <c r="C421" s="163"/>
      <c r="D421" s="165"/>
      <c r="E421" s="166"/>
      <c r="F421" s="165"/>
      <c r="G421" s="165"/>
      <c r="H421" s="167"/>
      <c r="I421" s="168"/>
      <c r="J421" s="169"/>
      <c r="K421" s="169"/>
      <c r="L421" s="170"/>
      <c r="M421" s="171"/>
    </row>
    <row r="422" spans="1:13" ht="18.75" x14ac:dyDescent="0.3">
      <c r="A422" s="163"/>
      <c r="B422" s="164"/>
      <c r="C422" s="163"/>
      <c r="D422" s="165"/>
      <c r="E422" s="166"/>
      <c r="F422" s="165"/>
      <c r="G422" s="165"/>
      <c r="H422" s="167"/>
      <c r="I422" s="168"/>
      <c r="J422" s="169"/>
      <c r="K422" s="169"/>
      <c r="L422" s="170"/>
      <c r="M422" s="171"/>
    </row>
    <row r="423" spans="1:13" ht="18.75" x14ac:dyDescent="0.3">
      <c r="A423" s="163"/>
      <c r="B423" s="164"/>
      <c r="C423" s="163"/>
      <c r="D423" s="165"/>
      <c r="E423" s="166"/>
      <c r="F423" s="165"/>
      <c r="G423" s="165"/>
      <c r="H423" s="167"/>
      <c r="I423" s="168"/>
      <c r="J423" s="169"/>
      <c r="K423" s="169"/>
      <c r="L423" s="170"/>
      <c r="M423" s="171"/>
    </row>
    <row r="424" spans="1:13" ht="18.75" x14ac:dyDescent="0.3">
      <c r="A424" s="163"/>
      <c r="B424" s="164"/>
      <c r="C424" s="163"/>
      <c r="D424" s="165"/>
      <c r="E424" s="166"/>
      <c r="F424" s="165"/>
      <c r="G424" s="165"/>
      <c r="H424" s="167"/>
      <c r="I424" s="168"/>
      <c r="J424" s="169"/>
      <c r="K424" s="169"/>
      <c r="L424" s="170"/>
      <c r="M424" s="171"/>
    </row>
    <row r="425" spans="1:13" ht="18.75" x14ac:dyDescent="0.3">
      <c r="A425" s="163"/>
      <c r="B425" s="164"/>
      <c r="C425" s="163"/>
      <c r="D425" s="165"/>
      <c r="E425" s="166"/>
      <c r="F425" s="165"/>
      <c r="G425" s="165"/>
      <c r="H425" s="167"/>
      <c r="I425" s="168"/>
      <c r="J425" s="169"/>
      <c r="K425" s="169"/>
      <c r="L425" s="170"/>
      <c r="M425" s="171"/>
    </row>
    <row r="426" spans="1:13" ht="18.75" x14ac:dyDescent="0.3">
      <c r="A426" s="163"/>
      <c r="B426" s="164"/>
      <c r="C426" s="163"/>
      <c r="D426" s="165"/>
      <c r="E426" s="166"/>
      <c r="F426" s="165"/>
      <c r="G426" s="165"/>
      <c r="H426" s="167"/>
      <c r="I426" s="168"/>
      <c r="J426" s="169"/>
      <c r="K426" s="169"/>
      <c r="L426" s="170"/>
      <c r="M426" s="171"/>
    </row>
    <row r="427" spans="1:13" ht="18.75" x14ac:dyDescent="0.3">
      <c r="A427" s="163"/>
      <c r="B427" s="164"/>
      <c r="C427" s="163"/>
      <c r="D427" s="165"/>
      <c r="E427" s="166"/>
      <c r="F427" s="165"/>
      <c r="G427" s="165"/>
      <c r="H427" s="167"/>
      <c r="I427" s="168"/>
      <c r="J427" s="169"/>
      <c r="K427" s="169"/>
      <c r="L427" s="170"/>
      <c r="M427" s="171"/>
    </row>
    <row r="428" spans="1:13" ht="18.75" x14ac:dyDescent="0.3">
      <c r="A428" s="163"/>
      <c r="B428" s="164"/>
      <c r="C428" s="163"/>
      <c r="D428" s="165"/>
      <c r="E428" s="166"/>
      <c r="F428" s="165"/>
      <c r="G428" s="165"/>
      <c r="H428" s="167"/>
      <c r="I428" s="168"/>
      <c r="J428" s="169"/>
      <c r="K428" s="169"/>
      <c r="L428" s="170"/>
      <c r="M428" s="171"/>
    </row>
    <row r="429" spans="1:13" ht="18.75" x14ac:dyDescent="0.3">
      <c r="A429" s="163"/>
      <c r="B429" s="164"/>
      <c r="C429" s="163"/>
      <c r="D429" s="165"/>
      <c r="E429" s="166"/>
      <c r="F429" s="165"/>
      <c r="G429" s="165"/>
      <c r="H429" s="167"/>
      <c r="I429" s="168"/>
      <c r="J429" s="169"/>
      <c r="K429" s="169"/>
      <c r="L429" s="170"/>
      <c r="M429" s="171"/>
    </row>
    <row r="430" spans="1:13" ht="18.75" x14ac:dyDescent="0.3">
      <c r="A430" s="163"/>
      <c r="B430" s="164"/>
      <c r="C430" s="163"/>
      <c r="D430" s="165"/>
      <c r="E430" s="166"/>
      <c r="F430" s="165"/>
      <c r="G430" s="165"/>
      <c r="H430" s="167"/>
      <c r="I430" s="168"/>
      <c r="J430" s="169"/>
      <c r="K430" s="169"/>
      <c r="L430" s="170"/>
      <c r="M430" s="171"/>
    </row>
    <row r="431" spans="1:13" ht="18.75" x14ac:dyDescent="0.3">
      <c r="A431" s="163"/>
      <c r="B431" s="164"/>
      <c r="C431" s="163"/>
      <c r="D431" s="165"/>
      <c r="E431" s="166"/>
      <c r="F431" s="165"/>
      <c r="G431" s="165"/>
      <c r="H431" s="167"/>
      <c r="I431" s="168"/>
      <c r="J431" s="169"/>
      <c r="K431" s="169"/>
      <c r="L431" s="170"/>
      <c r="M431" s="171"/>
    </row>
    <row r="432" spans="1:13" ht="18.75" x14ac:dyDescent="0.3">
      <c r="A432" s="163"/>
      <c r="B432" s="164"/>
      <c r="C432" s="163"/>
      <c r="D432" s="165"/>
      <c r="E432" s="166"/>
      <c r="F432" s="165"/>
      <c r="G432" s="165"/>
      <c r="H432" s="167"/>
      <c r="I432" s="168"/>
      <c r="J432" s="169"/>
      <c r="K432" s="169"/>
      <c r="L432" s="170"/>
      <c r="M432" s="171"/>
    </row>
    <row r="433" spans="1:13" ht="18.75" x14ac:dyDescent="0.3">
      <c r="A433" s="163"/>
      <c r="B433" s="164"/>
      <c r="C433" s="163"/>
      <c r="D433" s="165"/>
      <c r="E433" s="166"/>
      <c r="F433" s="165"/>
      <c r="G433" s="165"/>
      <c r="H433" s="167"/>
      <c r="I433" s="168"/>
      <c r="J433" s="169"/>
      <c r="K433" s="169"/>
      <c r="L433" s="170"/>
      <c r="M433" s="171"/>
    </row>
    <row r="434" spans="1:13" ht="18.75" x14ac:dyDescent="0.3">
      <c r="A434" s="163"/>
      <c r="B434" s="164"/>
      <c r="C434" s="163"/>
      <c r="D434" s="165"/>
      <c r="E434" s="166"/>
      <c r="F434" s="165"/>
      <c r="G434" s="165"/>
      <c r="H434" s="167"/>
      <c r="I434" s="168"/>
      <c r="J434" s="169"/>
      <c r="K434" s="169"/>
      <c r="L434" s="170"/>
      <c r="M434" s="171"/>
    </row>
    <row r="435" spans="1:13" ht="18.75" x14ac:dyDescent="0.3">
      <c r="A435" s="163"/>
      <c r="B435" s="164"/>
      <c r="C435" s="163"/>
      <c r="D435" s="165"/>
      <c r="E435" s="166"/>
      <c r="F435" s="165"/>
      <c r="G435" s="165"/>
      <c r="H435" s="167"/>
      <c r="I435" s="168"/>
      <c r="J435" s="169"/>
      <c r="K435" s="169"/>
      <c r="L435" s="170"/>
      <c r="M435" s="171"/>
    </row>
    <row r="436" spans="1:13" ht="18.75" x14ac:dyDescent="0.3">
      <c r="A436" s="163"/>
      <c r="B436" s="164"/>
      <c r="C436" s="163"/>
      <c r="D436" s="165"/>
      <c r="E436" s="166"/>
      <c r="F436" s="165"/>
      <c r="G436" s="165"/>
      <c r="H436" s="167"/>
      <c r="I436" s="168"/>
      <c r="J436" s="169"/>
      <c r="K436" s="169"/>
      <c r="L436" s="170"/>
      <c r="M436" s="171"/>
    </row>
    <row r="437" spans="1:13" ht="18.75" x14ac:dyDescent="0.3">
      <c r="A437" s="163"/>
      <c r="B437" s="164"/>
      <c r="C437" s="163"/>
      <c r="D437" s="165"/>
      <c r="E437" s="166"/>
      <c r="F437" s="165"/>
      <c r="G437" s="165"/>
      <c r="H437" s="167"/>
      <c r="I437" s="168"/>
      <c r="J437" s="169"/>
      <c r="K437" s="169"/>
      <c r="L437" s="170"/>
      <c r="M437" s="171"/>
    </row>
    <row r="438" spans="1:13" ht="18.75" x14ac:dyDescent="0.3">
      <c r="A438" s="163"/>
      <c r="B438" s="164"/>
      <c r="C438" s="163"/>
      <c r="D438" s="165"/>
      <c r="E438" s="166"/>
      <c r="F438" s="165"/>
      <c r="G438" s="165"/>
      <c r="H438" s="167"/>
      <c r="I438" s="168"/>
      <c r="J438" s="169"/>
      <c r="K438" s="169"/>
      <c r="L438" s="170"/>
      <c r="M438" s="171"/>
    </row>
    <row r="439" spans="1:13" ht="18.75" x14ac:dyDescent="0.3">
      <c r="A439" s="163"/>
      <c r="B439" s="164"/>
      <c r="C439" s="163"/>
      <c r="D439" s="165"/>
      <c r="E439" s="166"/>
      <c r="F439" s="165"/>
      <c r="G439" s="165"/>
      <c r="H439" s="167"/>
      <c r="I439" s="168"/>
      <c r="J439" s="169"/>
      <c r="K439" s="169"/>
      <c r="L439" s="170"/>
      <c r="M439" s="171"/>
    </row>
    <row r="440" spans="1:13" ht="18.75" x14ac:dyDescent="0.3">
      <c r="A440" s="163"/>
      <c r="B440" s="164"/>
      <c r="C440" s="163"/>
      <c r="D440" s="165"/>
      <c r="E440" s="166"/>
      <c r="F440" s="165"/>
      <c r="G440" s="165"/>
      <c r="H440" s="167"/>
      <c r="I440" s="168"/>
      <c r="J440" s="169"/>
      <c r="K440" s="169"/>
      <c r="L440" s="170"/>
      <c r="M440" s="171"/>
    </row>
    <row r="441" spans="1:13" ht="18.75" x14ac:dyDescent="0.3">
      <c r="A441" s="163"/>
      <c r="B441" s="164"/>
      <c r="C441" s="163"/>
      <c r="D441" s="165"/>
      <c r="E441" s="166"/>
      <c r="F441" s="165"/>
      <c r="G441" s="165"/>
      <c r="H441" s="167"/>
      <c r="I441" s="168"/>
      <c r="J441" s="169"/>
      <c r="K441" s="169"/>
      <c r="L441" s="170"/>
      <c r="M441" s="171"/>
    </row>
    <row r="442" spans="1:13" ht="18.75" x14ac:dyDescent="0.3">
      <c r="A442" s="163"/>
      <c r="B442" s="164"/>
      <c r="C442" s="163"/>
      <c r="D442" s="165"/>
      <c r="E442" s="166"/>
      <c r="F442" s="165"/>
      <c r="G442" s="165"/>
      <c r="H442" s="167"/>
      <c r="I442" s="168"/>
      <c r="J442" s="169"/>
      <c r="K442" s="169"/>
      <c r="L442" s="170"/>
      <c r="M442" s="171"/>
    </row>
    <row r="443" spans="1:13" ht="18.75" x14ac:dyDescent="0.3">
      <c r="A443" s="163"/>
      <c r="B443" s="164"/>
      <c r="C443" s="163"/>
      <c r="D443" s="165"/>
      <c r="E443" s="166"/>
      <c r="F443" s="165"/>
      <c r="G443" s="165"/>
      <c r="H443" s="167"/>
      <c r="I443" s="168"/>
      <c r="J443" s="169"/>
      <c r="K443" s="169"/>
      <c r="L443" s="170"/>
      <c r="M443" s="171"/>
    </row>
    <row r="444" spans="1:13" ht="18.75" x14ac:dyDescent="0.3">
      <c r="A444" s="163"/>
      <c r="B444" s="164"/>
      <c r="C444" s="163"/>
      <c r="D444" s="165"/>
      <c r="E444" s="166"/>
      <c r="F444" s="165"/>
      <c r="G444" s="165"/>
      <c r="H444" s="167"/>
      <c r="I444" s="168"/>
      <c r="J444" s="169"/>
      <c r="K444" s="169"/>
      <c r="L444" s="170"/>
      <c r="M444" s="171"/>
    </row>
    <row r="445" spans="1:13" ht="18.75" x14ac:dyDescent="0.3">
      <c r="A445" s="163"/>
      <c r="B445" s="164"/>
      <c r="C445" s="163"/>
      <c r="D445" s="165"/>
      <c r="E445" s="166"/>
      <c r="F445" s="165"/>
      <c r="G445" s="165"/>
      <c r="H445" s="167"/>
      <c r="I445" s="168"/>
      <c r="J445" s="169"/>
      <c r="K445" s="169"/>
      <c r="L445" s="170"/>
      <c r="M445" s="171"/>
    </row>
    <row r="446" spans="1:13" ht="18.75" x14ac:dyDescent="0.3">
      <c r="A446" s="163"/>
      <c r="B446" s="164"/>
      <c r="C446" s="163"/>
      <c r="D446" s="165"/>
      <c r="E446" s="166"/>
      <c r="F446" s="165"/>
      <c r="G446" s="165"/>
      <c r="H446" s="167"/>
      <c r="I446" s="168"/>
      <c r="J446" s="169"/>
      <c r="K446" s="169"/>
      <c r="L446" s="170"/>
      <c r="M446" s="171"/>
    </row>
    <row r="447" spans="1:13" ht="18.75" x14ac:dyDescent="0.3">
      <c r="A447" s="163"/>
      <c r="B447" s="164"/>
      <c r="C447" s="163"/>
      <c r="D447" s="165"/>
      <c r="E447" s="166"/>
      <c r="F447" s="165"/>
      <c r="G447" s="165"/>
      <c r="H447" s="167"/>
      <c r="I447" s="168"/>
      <c r="J447" s="169"/>
      <c r="K447" s="169"/>
      <c r="L447" s="170"/>
      <c r="M447" s="171"/>
    </row>
    <row r="448" spans="1:13" ht="18.75" x14ac:dyDescent="0.3">
      <c r="A448" s="163"/>
      <c r="B448" s="164"/>
      <c r="C448" s="163"/>
      <c r="D448" s="165"/>
      <c r="E448" s="166"/>
      <c r="F448" s="165"/>
      <c r="G448" s="165"/>
      <c r="H448" s="167"/>
      <c r="I448" s="168"/>
      <c r="J448" s="169"/>
      <c r="K448" s="169"/>
      <c r="L448" s="170"/>
      <c r="M448" s="171"/>
    </row>
    <row r="449" spans="1:13" ht="18.75" x14ac:dyDescent="0.3">
      <c r="A449" s="163"/>
      <c r="B449" s="164"/>
      <c r="C449" s="163"/>
      <c r="D449" s="165"/>
      <c r="E449" s="166"/>
      <c r="F449" s="165"/>
      <c r="G449" s="165"/>
      <c r="H449" s="167"/>
      <c r="I449" s="168"/>
      <c r="J449" s="169"/>
      <c r="K449" s="169"/>
      <c r="L449" s="170"/>
      <c r="M449" s="171"/>
    </row>
    <row r="450" spans="1:13" ht="18.75" x14ac:dyDescent="0.3">
      <c r="A450" s="163"/>
      <c r="B450" s="164"/>
      <c r="C450" s="163"/>
      <c r="D450" s="165"/>
      <c r="E450" s="166"/>
      <c r="F450" s="165"/>
      <c r="G450" s="165"/>
      <c r="H450" s="167"/>
      <c r="I450" s="168"/>
      <c r="J450" s="169"/>
      <c r="K450" s="169"/>
      <c r="L450" s="170"/>
      <c r="M450" s="171"/>
    </row>
    <row r="451" spans="1:13" ht="18.75" x14ac:dyDescent="0.3">
      <c r="A451" s="163"/>
      <c r="B451" s="164"/>
      <c r="C451" s="163"/>
      <c r="D451" s="165"/>
      <c r="E451" s="166"/>
      <c r="F451" s="165"/>
      <c r="G451" s="165"/>
      <c r="H451" s="167"/>
      <c r="I451" s="168"/>
      <c r="J451" s="169"/>
      <c r="K451" s="169"/>
      <c r="L451" s="170"/>
      <c r="M451" s="171"/>
    </row>
    <row r="452" spans="1:13" ht="18.75" x14ac:dyDescent="0.3">
      <c r="A452" s="163"/>
      <c r="B452" s="164"/>
      <c r="C452" s="163"/>
      <c r="D452" s="165"/>
      <c r="E452" s="166"/>
      <c r="F452" s="165"/>
      <c r="G452" s="165"/>
      <c r="H452" s="167"/>
      <c r="I452" s="168"/>
      <c r="J452" s="169"/>
      <c r="K452" s="169"/>
      <c r="L452" s="170"/>
      <c r="M452" s="171"/>
    </row>
    <row r="453" spans="1:13" ht="18.75" x14ac:dyDescent="0.3">
      <c r="A453" s="163"/>
      <c r="B453" s="164"/>
      <c r="C453" s="163"/>
      <c r="D453" s="165"/>
      <c r="E453" s="166"/>
      <c r="F453" s="165"/>
      <c r="G453" s="165"/>
      <c r="H453" s="167"/>
      <c r="I453" s="168"/>
      <c r="J453" s="169"/>
      <c r="K453" s="169"/>
      <c r="L453" s="170"/>
      <c r="M453" s="171"/>
    </row>
    <row r="454" spans="1:13" ht="18.75" x14ac:dyDescent="0.3">
      <c r="A454" s="163"/>
      <c r="B454" s="164"/>
      <c r="C454" s="163"/>
      <c r="D454" s="165"/>
      <c r="E454" s="166"/>
      <c r="F454" s="165"/>
      <c r="G454" s="165"/>
      <c r="H454" s="167"/>
      <c r="I454" s="168"/>
      <c r="J454" s="169"/>
      <c r="K454" s="169"/>
      <c r="L454" s="170"/>
      <c r="M454" s="171"/>
    </row>
    <row r="455" spans="1:13" ht="18.75" x14ac:dyDescent="0.3">
      <c r="A455" s="163"/>
      <c r="B455" s="164"/>
      <c r="C455" s="163"/>
      <c r="D455" s="165"/>
      <c r="E455" s="166"/>
      <c r="F455" s="165"/>
      <c r="G455" s="165"/>
      <c r="H455" s="167"/>
      <c r="I455" s="168"/>
      <c r="J455" s="169"/>
      <c r="K455" s="169"/>
      <c r="L455" s="170"/>
      <c r="M455" s="171"/>
    </row>
    <row r="456" spans="1:13" ht="18.75" x14ac:dyDescent="0.3">
      <c r="A456" s="163"/>
      <c r="B456" s="164"/>
      <c r="C456" s="163"/>
      <c r="D456" s="165"/>
      <c r="E456" s="166"/>
      <c r="F456" s="165"/>
      <c r="G456" s="165"/>
      <c r="H456" s="167"/>
      <c r="I456" s="168"/>
      <c r="J456" s="169"/>
      <c r="K456" s="169"/>
      <c r="L456" s="170"/>
      <c r="M456" s="171"/>
    </row>
    <row r="457" spans="1:13" ht="18.75" x14ac:dyDescent="0.3">
      <c r="A457" s="163"/>
      <c r="B457" s="164"/>
      <c r="C457" s="163"/>
      <c r="D457" s="165"/>
      <c r="E457" s="166"/>
      <c r="F457" s="165"/>
      <c r="G457" s="165"/>
      <c r="H457" s="167"/>
      <c r="I457" s="168"/>
      <c r="J457" s="169"/>
      <c r="K457" s="169"/>
      <c r="L457" s="170"/>
      <c r="M457" s="171"/>
    </row>
    <row r="458" spans="1:13" ht="18.75" x14ac:dyDescent="0.3">
      <c r="A458" s="163"/>
      <c r="B458" s="164"/>
      <c r="C458" s="163"/>
      <c r="D458" s="165"/>
      <c r="E458" s="166"/>
      <c r="F458" s="165"/>
      <c r="G458" s="165"/>
      <c r="H458" s="167"/>
      <c r="I458" s="168"/>
      <c r="J458" s="169"/>
      <c r="K458" s="169"/>
      <c r="L458" s="170"/>
      <c r="M458" s="171"/>
    </row>
    <row r="459" spans="1:13" ht="18.75" x14ac:dyDescent="0.3">
      <c r="A459" s="163"/>
      <c r="B459" s="164"/>
      <c r="C459" s="163"/>
      <c r="D459" s="165"/>
      <c r="E459" s="166"/>
      <c r="F459" s="165"/>
      <c r="G459" s="165"/>
      <c r="H459" s="167"/>
      <c r="I459" s="168"/>
      <c r="J459" s="169"/>
      <c r="K459" s="169"/>
      <c r="L459" s="170"/>
      <c r="M459" s="171"/>
    </row>
    <row r="460" spans="1:13" ht="18.75" x14ac:dyDescent="0.3">
      <c r="A460" s="163"/>
      <c r="B460" s="164"/>
      <c r="C460" s="163"/>
      <c r="D460" s="165"/>
      <c r="E460" s="166"/>
      <c r="F460" s="165"/>
      <c r="G460" s="165"/>
      <c r="H460" s="167"/>
      <c r="I460" s="168"/>
      <c r="J460" s="169"/>
      <c r="K460" s="169"/>
      <c r="L460" s="170"/>
      <c r="M460" s="171"/>
    </row>
    <row r="461" spans="1:13" ht="18.75" x14ac:dyDescent="0.3">
      <c r="A461" s="163"/>
      <c r="B461" s="164"/>
      <c r="C461" s="163"/>
      <c r="D461" s="165"/>
      <c r="E461" s="166"/>
      <c r="F461" s="165"/>
      <c r="G461" s="165"/>
      <c r="H461" s="167"/>
      <c r="I461" s="168"/>
      <c r="J461" s="169"/>
      <c r="K461" s="169"/>
      <c r="L461" s="170"/>
      <c r="M461" s="171"/>
    </row>
    <row r="462" spans="1:13" ht="18.75" x14ac:dyDescent="0.3">
      <c r="A462" s="163"/>
      <c r="B462" s="164"/>
      <c r="C462" s="163"/>
      <c r="D462" s="165"/>
      <c r="E462" s="166"/>
      <c r="F462" s="165"/>
      <c r="G462" s="165"/>
      <c r="H462" s="167"/>
      <c r="I462" s="168"/>
      <c r="J462" s="169"/>
      <c r="K462" s="169"/>
      <c r="L462" s="170"/>
      <c r="M462" s="171"/>
    </row>
    <row r="463" spans="1:13" ht="18.75" x14ac:dyDescent="0.3">
      <c r="A463" s="163"/>
      <c r="B463" s="164"/>
      <c r="C463" s="163"/>
      <c r="D463" s="165"/>
      <c r="E463" s="166"/>
      <c r="F463" s="165"/>
      <c r="G463" s="165"/>
      <c r="H463" s="167"/>
      <c r="I463" s="168"/>
      <c r="J463" s="169"/>
      <c r="K463" s="169"/>
      <c r="L463" s="170"/>
      <c r="M463" s="171"/>
    </row>
    <row r="464" spans="1:13" ht="18.75" x14ac:dyDescent="0.3">
      <c r="A464" s="163"/>
      <c r="B464" s="164"/>
      <c r="C464" s="163"/>
      <c r="D464" s="165"/>
      <c r="E464" s="166"/>
      <c r="F464" s="165"/>
      <c r="G464" s="165"/>
      <c r="H464" s="167"/>
      <c r="I464" s="168"/>
      <c r="J464" s="169"/>
      <c r="K464" s="169"/>
      <c r="L464" s="170"/>
      <c r="M464" s="171"/>
    </row>
    <row r="465" spans="1:13" ht="18.75" x14ac:dyDescent="0.3">
      <c r="A465" s="163"/>
      <c r="B465" s="164"/>
      <c r="C465" s="163"/>
      <c r="D465" s="165"/>
      <c r="E465" s="166"/>
      <c r="F465" s="165"/>
      <c r="G465" s="165"/>
      <c r="H465" s="167"/>
      <c r="I465" s="168"/>
      <c r="J465" s="169"/>
      <c r="K465" s="169"/>
      <c r="L465" s="170"/>
      <c r="M465" s="171"/>
    </row>
    <row r="466" spans="1:13" ht="18.75" x14ac:dyDescent="0.3">
      <c r="A466" s="163"/>
      <c r="B466" s="164"/>
      <c r="C466" s="163"/>
      <c r="D466" s="165"/>
      <c r="E466" s="166"/>
      <c r="F466" s="165"/>
      <c r="G466" s="165"/>
      <c r="H466" s="167"/>
      <c r="I466" s="168"/>
      <c r="J466" s="169"/>
      <c r="K466" s="169"/>
      <c r="L466" s="170"/>
      <c r="M466" s="171"/>
    </row>
    <row r="467" spans="1:13" ht="18.75" x14ac:dyDescent="0.3">
      <c r="A467" s="163"/>
      <c r="B467" s="164"/>
      <c r="C467" s="163"/>
      <c r="D467" s="165"/>
      <c r="E467" s="166"/>
      <c r="F467" s="165"/>
      <c r="G467" s="165"/>
      <c r="H467" s="167"/>
      <c r="I467" s="168"/>
      <c r="J467" s="169"/>
      <c r="K467" s="169"/>
      <c r="L467" s="170"/>
      <c r="M467" s="171"/>
    </row>
    <row r="468" spans="1:13" ht="18.75" x14ac:dyDescent="0.3">
      <c r="A468" s="163"/>
      <c r="B468" s="164"/>
      <c r="C468" s="163"/>
      <c r="D468" s="165"/>
      <c r="E468" s="166"/>
      <c r="F468" s="165"/>
      <c r="G468" s="165"/>
      <c r="H468" s="167"/>
      <c r="I468" s="168"/>
      <c r="J468" s="169"/>
      <c r="K468" s="169"/>
      <c r="L468" s="170"/>
      <c r="M468" s="171"/>
    </row>
    <row r="469" spans="1:13" ht="18.75" x14ac:dyDescent="0.3">
      <c r="A469" s="163"/>
      <c r="B469" s="164"/>
      <c r="C469" s="163"/>
      <c r="D469" s="165"/>
      <c r="E469" s="166"/>
      <c r="F469" s="165"/>
      <c r="G469" s="165"/>
      <c r="H469" s="167"/>
      <c r="I469" s="168"/>
      <c r="J469" s="169"/>
      <c r="K469" s="169"/>
      <c r="L469" s="170"/>
      <c r="M469" s="171"/>
    </row>
    <row r="470" spans="1:13" ht="18.75" x14ac:dyDescent="0.3">
      <c r="A470" s="163"/>
      <c r="B470" s="164"/>
      <c r="C470" s="163"/>
      <c r="D470" s="165"/>
      <c r="E470" s="166"/>
      <c r="F470" s="165"/>
      <c r="G470" s="165"/>
      <c r="H470" s="167"/>
      <c r="I470" s="168"/>
      <c r="J470" s="169"/>
      <c r="K470" s="169"/>
      <c r="L470" s="170"/>
      <c r="M470" s="171"/>
    </row>
    <row r="471" spans="1:13" ht="18.75" x14ac:dyDescent="0.3">
      <c r="A471" s="163"/>
      <c r="B471" s="164"/>
      <c r="C471" s="163"/>
      <c r="D471" s="165"/>
      <c r="E471" s="166"/>
      <c r="F471" s="165"/>
      <c r="G471" s="165"/>
      <c r="H471" s="167"/>
      <c r="I471" s="168"/>
      <c r="J471" s="169"/>
      <c r="K471" s="169"/>
      <c r="L471" s="170"/>
      <c r="M471" s="171"/>
    </row>
    <row r="472" spans="1:13" ht="18.75" x14ac:dyDescent="0.3">
      <c r="A472" s="163"/>
      <c r="B472" s="164"/>
      <c r="C472" s="163"/>
      <c r="D472" s="165"/>
      <c r="E472" s="166"/>
      <c r="F472" s="165"/>
      <c r="G472" s="165"/>
      <c r="H472" s="167"/>
      <c r="I472" s="168"/>
      <c r="J472" s="169"/>
      <c r="K472" s="169"/>
      <c r="L472" s="170"/>
      <c r="M472" s="171"/>
    </row>
    <row r="473" spans="1:13" ht="18.75" x14ac:dyDescent="0.3">
      <c r="A473" s="163"/>
      <c r="B473" s="164"/>
      <c r="C473" s="163"/>
      <c r="D473" s="165"/>
      <c r="E473" s="166"/>
      <c r="F473" s="165"/>
      <c r="G473" s="165"/>
      <c r="H473" s="167"/>
      <c r="I473" s="168"/>
      <c r="J473" s="169"/>
      <c r="K473" s="169"/>
      <c r="L473" s="170"/>
      <c r="M473" s="171"/>
    </row>
    <row r="474" spans="1:13" ht="18.75" x14ac:dyDescent="0.3">
      <c r="A474" s="163"/>
      <c r="B474" s="164"/>
      <c r="C474" s="163"/>
      <c r="D474" s="165"/>
      <c r="E474" s="166"/>
      <c r="F474" s="165"/>
      <c r="G474" s="165"/>
      <c r="H474" s="167"/>
      <c r="I474" s="168"/>
      <c r="J474" s="169"/>
      <c r="K474" s="169"/>
      <c r="L474" s="170"/>
      <c r="M474" s="171"/>
    </row>
    <row r="475" spans="1:13" ht="18.75" x14ac:dyDescent="0.3">
      <c r="A475" s="163"/>
      <c r="B475" s="164"/>
      <c r="C475" s="163"/>
      <c r="D475" s="165"/>
      <c r="E475" s="166"/>
      <c r="F475" s="165"/>
      <c r="G475" s="165"/>
      <c r="H475" s="167"/>
      <c r="I475" s="168"/>
      <c r="J475" s="169"/>
      <c r="K475" s="169"/>
      <c r="L475" s="170"/>
      <c r="M475" s="171"/>
    </row>
    <row r="476" spans="1:13" ht="18.75" x14ac:dyDescent="0.3">
      <c r="A476" s="163"/>
      <c r="B476" s="164"/>
      <c r="C476" s="163"/>
      <c r="D476" s="165"/>
      <c r="E476" s="166"/>
      <c r="F476" s="165"/>
      <c r="G476" s="165"/>
      <c r="H476" s="167"/>
      <c r="I476" s="168"/>
      <c r="J476" s="169"/>
      <c r="K476" s="169"/>
      <c r="L476" s="170"/>
      <c r="M476" s="171"/>
    </row>
    <row r="477" spans="1:13" ht="18.75" x14ac:dyDescent="0.3">
      <c r="A477" s="163"/>
      <c r="B477" s="164"/>
      <c r="C477" s="163"/>
      <c r="D477" s="165"/>
      <c r="E477" s="166"/>
      <c r="F477" s="165"/>
      <c r="G477" s="165"/>
      <c r="H477" s="167"/>
      <c r="I477" s="168"/>
      <c r="J477" s="169"/>
      <c r="K477" s="169"/>
      <c r="L477" s="170"/>
      <c r="M477" s="171"/>
    </row>
    <row r="478" spans="1:13" ht="18.75" x14ac:dyDescent="0.3">
      <c r="A478" s="163"/>
      <c r="B478" s="164"/>
      <c r="C478" s="163"/>
      <c r="D478" s="165"/>
      <c r="E478" s="166"/>
      <c r="F478" s="165"/>
      <c r="G478" s="165"/>
      <c r="H478" s="167"/>
      <c r="I478" s="168"/>
      <c r="J478" s="169"/>
      <c r="K478" s="169"/>
      <c r="L478" s="170"/>
      <c r="M478" s="171"/>
    </row>
    <row r="479" spans="1:13" ht="18.75" x14ac:dyDescent="0.3">
      <c r="A479" s="163"/>
      <c r="B479" s="164"/>
      <c r="C479" s="163"/>
      <c r="D479" s="165"/>
      <c r="E479" s="166"/>
      <c r="F479" s="165"/>
      <c r="G479" s="165"/>
      <c r="H479" s="167"/>
      <c r="I479" s="168"/>
      <c r="J479" s="169"/>
      <c r="K479" s="169"/>
      <c r="L479" s="170"/>
      <c r="M479" s="171"/>
    </row>
    <row r="480" spans="1:13" ht="18.75" x14ac:dyDescent="0.3">
      <c r="A480" s="163"/>
      <c r="B480" s="164"/>
      <c r="C480" s="163"/>
      <c r="D480" s="165"/>
      <c r="E480" s="166"/>
      <c r="F480" s="165"/>
      <c r="G480" s="165"/>
      <c r="H480" s="167"/>
      <c r="I480" s="168"/>
      <c r="J480" s="169"/>
      <c r="K480" s="169"/>
      <c r="L480" s="170"/>
      <c r="M480" s="171"/>
    </row>
    <row r="481" spans="1:13" ht="18.75" x14ac:dyDescent="0.3">
      <c r="A481" s="163"/>
      <c r="B481" s="164"/>
      <c r="C481" s="163"/>
      <c r="D481" s="165"/>
      <c r="E481" s="166"/>
      <c r="F481" s="165"/>
      <c r="G481" s="165"/>
      <c r="H481" s="167"/>
      <c r="I481" s="168"/>
      <c r="J481" s="169"/>
      <c r="K481" s="169"/>
      <c r="L481" s="170"/>
      <c r="M481" s="171"/>
    </row>
    <row r="482" spans="1:13" ht="18.75" x14ac:dyDescent="0.3">
      <c r="A482" s="163"/>
      <c r="B482" s="164"/>
      <c r="C482" s="163"/>
      <c r="D482" s="165"/>
      <c r="E482" s="166"/>
      <c r="F482" s="165"/>
      <c r="G482" s="165"/>
      <c r="H482" s="167"/>
      <c r="I482" s="168"/>
      <c r="J482" s="169"/>
      <c r="K482" s="169"/>
      <c r="L482" s="170"/>
      <c r="M482" s="171"/>
    </row>
    <row r="483" spans="1:13" ht="18.75" x14ac:dyDescent="0.3">
      <c r="A483" s="163"/>
      <c r="B483" s="164"/>
      <c r="C483" s="163"/>
      <c r="D483" s="165"/>
      <c r="E483" s="166"/>
      <c r="F483" s="165"/>
      <c r="G483" s="165"/>
      <c r="H483" s="167"/>
      <c r="I483" s="168"/>
      <c r="J483" s="169"/>
      <c r="K483" s="169"/>
      <c r="L483" s="170"/>
      <c r="M483" s="171"/>
    </row>
    <row r="484" spans="1:13" ht="18.75" x14ac:dyDescent="0.3">
      <c r="A484" s="163"/>
      <c r="B484" s="164"/>
      <c r="C484" s="163"/>
      <c r="D484" s="165"/>
      <c r="E484" s="166"/>
      <c r="F484" s="165"/>
      <c r="G484" s="165"/>
      <c r="H484" s="167"/>
      <c r="I484" s="168"/>
      <c r="J484" s="169"/>
      <c r="K484" s="169"/>
      <c r="L484" s="170"/>
      <c r="M484" s="171"/>
    </row>
    <row r="485" spans="1:13" ht="18.75" x14ac:dyDescent="0.3">
      <c r="A485" s="163"/>
      <c r="B485" s="164"/>
      <c r="C485" s="163"/>
      <c r="D485" s="165"/>
      <c r="E485" s="166"/>
      <c r="F485" s="165"/>
      <c r="G485" s="165"/>
      <c r="H485" s="167"/>
      <c r="I485" s="168"/>
      <c r="J485" s="169"/>
      <c r="K485" s="169"/>
      <c r="L485" s="170"/>
      <c r="M485" s="171"/>
    </row>
    <row r="486" spans="1:13" ht="18.75" x14ac:dyDescent="0.3">
      <c r="A486" s="163"/>
      <c r="B486" s="164"/>
      <c r="C486" s="163"/>
      <c r="D486" s="165"/>
      <c r="E486" s="166"/>
      <c r="F486" s="165"/>
      <c r="G486" s="165"/>
      <c r="H486" s="167"/>
      <c r="I486" s="168"/>
      <c r="J486" s="169"/>
      <c r="K486" s="169"/>
      <c r="L486" s="170"/>
      <c r="M486" s="171"/>
    </row>
    <row r="487" spans="1:13" ht="18.75" x14ac:dyDescent="0.3">
      <c r="A487" s="163"/>
      <c r="B487" s="164"/>
      <c r="C487" s="163"/>
      <c r="D487" s="165"/>
      <c r="E487" s="166"/>
      <c r="F487" s="165"/>
      <c r="G487" s="165"/>
      <c r="H487" s="167"/>
      <c r="I487" s="168"/>
      <c r="J487" s="169"/>
      <c r="K487" s="169"/>
      <c r="L487" s="170"/>
      <c r="M487" s="171"/>
    </row>
    <row r="488" spans="1:13" ht="18.75" x14ac:dyDescent="0.3">
      <c r="A488" s="163"/>
      <c r="B488" s="164"/>
      <c r="C488" s="163"/>
      <c r="D488" s="165"/>
      <c r="E488" s="166"/>
      <c r="F488" s="165"/>
      <c r="G488" s="165"/>
      <c r="H488" s="167"/>
      <c r="I488" s="168"/>
      <c r="J488" s="169"/>
      <c r="K488" s="169"/>
      <c r="L488" s="170"/>
      <c r="M488" s="171"/>
    </row>
    <row r="489" spans="1:13" ht="18.75" x14ac:dyDescent="0.3">
      <c r="A489" s="163"/>
      <c r="B489" s="164"/>
      <c r="C489" s="163"/>
      <c r="D489" s="165"/>
      <c r="E489" s="166"/>
      <c r="F489" s="165"/>
      <c r="G489" s="165"/>
      <c r="H489" s="167"/>
      <c r="I489" s="168"/>
      <c r="J489" s="169"/>
      <c r="K489" s="169"/>
      <c r="L489" s="170"/>
      <c r="M489" s="171"/>
    </row>
    <row r="490" spans="1:13" ht="18.75" x14ac:dyDescent="0.3">
      <c r="A490" s="163"/>
      <c r="B490" s="172"/>
      <c r="C490" s="163"/>
      <c r="D490" s="165"/>
      <c r="E490" s="173"/>
      <c r="F490" s="165"/>
      <c r="G490" s="174"/>
      <c r="H490" s="167"/>
      <c r="I490" s="168"/>
      <c r="J490" s="169"/>
      <c r="K490" s="169"/>
      <c r="L490" s="175"/>
      <c r="M490" s="176"/>
    </row>
    <row r="491" spans="1:13" ht="18.75" x14ac:dyDescent="0.3">
      <c r="A491" s="163"/>
      <c r="B491" s="172"/>
      <c r="C491" s="163"/>
      <c r="D491" s="165"/>
      <c r="E491" s="173"/>
      <c r="F491" s="165"/>
      <c r="G491" s="174"/>
      <c r="H491" s="167"/>
      <c r="I491" s="168"/>
      <c r="J491" s="169"/>
      <c r="K491" s="169"/>
      <c r="L491" s="175"/>
      <c r="M491" s="171"/>
    </row>
    <row r="492" spans="1:13" ht="18.75" x14ac:dyDescent="0.3">
      <c r="A492" s="163"/>
      <c r="B492" s="172"/>
      <c r="C492" s="163"/>
      <c r="D492" s="165"/>
      <c r="E492" s="173"/>
      <c r="F492" s="165"/>
      <c r="G492" s="174"/>
      <c r="H492" s="167"/>
      <c r="I492" s="168"/>
      <c r="J492" s="169"/>
      <c r="K492" s="169"/>
      <c r="L492" s="175"/>
      <c r="M492" s="176"/>
    </row>
    <row r="493" spans="1:13" ht="18.75" x14ac:dyDescent="0.3">
      <c r="A493" s="163"/>
      <c r="B493" s="172"/>
      <c r="C493" s="163"/>
      <c r="D493" s="165"/>
      <c r="E493" s="173"/>
      <c r="F493" s="165"/>
      <c r="G493" s="174"/>
      <c r="H493" s="167"/>
      <c r="I493" s="168"/>
      <c r="J493" s="169"/>
      <c r="K493" s="169"/>
      <c r="L493" s="175"/>
      <c r="M493" s="176"/>
    </row>
    <row r="494" spans="1:13" ht="18.75" x14ac:dyDescent="0.3">
      <c r="A494" s="163"/>
      <c r="B494" s="172"/>
      <c r="C494" s="163"/>
      <c r="D494" s="165"/>
      <c r="E494" s="173"/>
      <c r="F494" s="165"/>
      <c r="G494" s="174"/>
      <c r="H494" s="167"/>
      <c r="I494" s="168"/>
      <c r="J494" s="169"/>
      <c r="K494" s="169"/>
      <c r="L494" s="175"/>
      <c r="M494" s="176"/>
    </row>
    <row r="495" spans="1:13" ht="18.75" x14ac:dyDescent="0.3">
      <c r="A495" s="163"/>
      <c r="B495" s="172"/>
      <c r="C495" s="163"/>
      <c r="D495" s="165"/>
      <c r="E495" s="173"/>
      <c r="F495" s="165"/>
      <c r="G495" s="174"/>
      <c r="H495" s="167"/>
      <c r="I495" s="168"/>
      <c r="J495" s="169"/>
      <c r="K495" s="169"/>
      <c r="L495" s="175"/>
      <c r="M495" s="176"/>
    </row>
    <row r="496" spans="1:13" ht="18.75" x14ac:dyDescent="0.3">
      <c r="A496" s="163"/>
      <c r="B496" s="172"/>
      <c r="C496" s="163"/>
      <c r="D496" s="165"/>
      <c r="E496" s="173"/>
      <c r="F496" s="165"/>
      <c r="G496" s="174"/>
      <c r="H496" s="167"/>
      <c r="I496" s="168"/>
      <c r="J496" s="169"/>
      <c r="K496" s="169"/>
      <c r="L496" s="175"/>
      <c r="M496" s="176"/>
    </row>
    <row r="497" spans="1:25" ht="18.75" x14ac:dyDescent="0.3">
      <c r="A497" s="163"/>
      <c r="B497" s="172"/>
      <c r="C497" s="163"/>
      <c r="D497" s="165"/>
      <c r="E497" s="173"/>
      <c r="F497" s="165"/>
      <c r="G497" s="174"/>
      <c r="H497" s="167"/>
      <c r="I497" s="168"/>
      <c r="J497" s="169"/>
      <c r="K497" s="169"/>
      <c r="L497" s="175"/>
      <c r="M497" s="176"/>
    </row>
    <row r="498" spans="1:25" x14ac:dyDescent="0.25">
      <c r="A498" s="177"/>
      <c r="B498" s="178"/>
      <c r="C498" s="177"/>
      <c r="D498" s="165"/>
      <c r="E498" s="173"/>
      <c r="F498" s="165"/>
      <c r="G498" s="174"/>
      <c r="H498" s="167"/>
      <c r="I498" s="179"/>
      <c r="J498" s="180"/>
      <c r="K498" s="180"/>
      <c r="L498" s="175"/>
      <c r="M498" s="171"/>
    </row>
    <row r="499" spans="1:25" ht="21" x14ac:dyDescent="0.35">
      <c r="M499" s="189"/>
      <c r="N499" s="190"/>
      <c r="O499" s="190"/>
      <c r="P499" s="190"/>
      <c r="Q499" s="190"/>
      <c r="R499" s="190"/>
      <c r="S499" s="190"/>
      <c r="T499" s="190"/>
      <c r="U499" s="190"/>
      <c r="V499" s="190"/>
      <c r="W499" s="190"/>
      <c r="X499" s="190"/>
      <c r="Y499" s="191"/>
    </row>
    <row r="500" spans="1:25" x14ac:dyDescent="0.25">
      <c r="M500" s="192"/>
      <c r="V500" s="161"/>
      <c r="W500" s="161"/>
    </row>
    <row r="501" spans="1:25" x14ac:dyDescent="0.25">
      <c r="V501" s="161"/>
      <c r="W501" s="161"/>
    </row>
    <row r="502" spans="1:25" x14ac:dyDescent="0.25">
      <c r="V502" s="161"/>
      <c r="W502" s="161"/>
    </row>
    <row r="503" spans="1:25" x14ac:dyDescent="0.25">
      <c r="V503" s="161"/>
      <c r="W503" s="161"/>
    </row>
    <row r="504" spans="1:25" x14ac:dyDescent="0.25">
      <c r="V504" s="161"/>
      <c r="W504" s="161"/>
    </row>
    <row r="505" spans="1:25" x14ac:dyDescent="0.25">
      <c r="V505" s="161"/>
      <c r="W505" s="161"/>
    </row>
    <row r="506" spans="1:25" x14ac:dyDescent="0.25">
      <c r="V506" s="161"/>
      <c r="W506" s="161"/>
    </row>
    <row r="507" spans="1:25" x14ac:dyDescent="0.25">
      <c r="V507" s="161"/>
      <c r="W507" s="161"/>
    </row>
    <row r="508" spans="1:25" x14ac:dyDescent="0.25">
      <c r="V508" s="161"/>
      <c r="W508" s="161"/>
    </row>
    <row r="509" spans="1:25" x14ac:dyDescent="0.25">
      <c r="V509" s="161"/>
      <c r="W509" s="161"/>
    </row>
    <row r="510" spans="1:25" x14ac:dyDescent="0.25">
      <c r="V510" s="161"/>
      <c r="W510" s="161"/>
    </row>
    <row r="511" spans="1:25" x14ac:dyDescent="0.25">
      <c r="V511" s="161"/>
      <c r="W511" s="161"/>
    </row>
    <row r="512" spans="1:25" x14ac:dyDescent="0.25">
      <c r="V512" s="161"/>
      <c r="W512" s="161"/>
    </row>
    <row r="513" spans="22:23" x14ac:dyDescent="0.25">
      <c r="V513" s="161"/>
      <c r="W513" s="161"/>
    </row>
    <row r="514" spans="22:23" x14ac:dyDescent="0.25">
      <c r="V514" s="161"/>
      <c r="W514" s="161"/>
    </row>
    <row r="515" spans="22:23" x14ac:dyDescent="0.25">
      <c r="V515" s="161"/>
      <c r="W515" s="161"/>
    </row>
    <row r="516" spans="22:23" x14ac:dyDescent="0.25">
      <c r="V516" s="161"/>
      <c r="W516" s="161"/>
    </row>
    <row r="517" spans="22:23" x14ac:dyDescent="0.25">
      <c r="V517" s="161"/>
      <c r="W517" s="161"/>
    </row>
    <row r="518" spans="22:23" x14ac:dyDescent="0.25">
      <c r="V518" s="161"/>
      <c r="W518" s="161"/>
    </row>
    <row r="519" spans="22:23" x14ac:dyDescent="0.25">
      <c r="V519" s="161"/>
      <c r="W519" s="161"/>
    </row>
    <row r="520" spans="22:23" x14ac:dyDescent="0.25">
      <c r="V520" s="161"/>
      <c r="W520" s="161"/>
    </row>
    <row r="521" spans="22:23" x14ac:dyDescent="0.25">
      <c r="V521" s="161"/>
      <c r="W521" s="161"/>
    </row>
    <row r="522" spans="22:23" x14ac:dyDescent="0.25">
      <c r="V522" s="161"/>
      <c r="W522" s="161"/>
    </row>
    <row r="523" spans="22:23" x14ac:dyDescent="0.25">
      <c r="V523" s="161"/>
      <c r="W523" s="161"/>
    </row>
    <row r="524" spans="22:23" x14ac:dyDescent="0.25">
      <c r="V524" s="161"/>
      <c r="W524" s="161"/>
    </row>
    <row r="525" spans="22:23" x14ac:dyDescent="0.25">
      <c r="V525" s="161"/>
      <c r="W525" s="161"/>
    </row>
    <row r="526" spans="22:23" x14ac:dyDescent="0.25">
      <c r="V526" s="161"/>
      <c r="W526" s="161"/>
    </row>
    <row r="527" spans="22:23" x14ac:dyDescent="0.25">
      <c r="V527" s="161"/>
      <c r="W527" s="161"/>
    </row>
    <row r="528" spans="22:23" x14ac:dyDescent="0.25">
      <c r="V528" s="161"/>
      <c r="W528" s="161"/>
    </row>
    <row r="529" spans="22:23" x14ac:dyDescent="0.25">
      <c r="V529" s="161"/>
      <c r="W529" s="161"/>
    </row>
    <row r="530" spans="22:23" x14ac:dyDescent="0.25">
      <c r="V530" s="161"/>
      <c r="W530" s="161"/>
    </row>
    <row r="531" spans="22:23" x14ac:dyDescent="0.25">
      <c r="V531" s="161"/>
      <c r="W531" s="161"/>
    </row>
    <row r="532" spans="22:23" x14ac:dyDescent="0.25">
      <c r="V532" s="161"/>
      <c r="W532" s="161"/>
    </row>
    <row r="533" spans="22:23" x14ac:dyDescent="0.25">
      <c r="V533" s="161"/>
      <c r="W533" s="161"/>
    </row>
    <row r="534" spans="22:23" x14ac:dyDescent="0.25">
      <c r="V534" s="161"/>
      <c r="W534" s="161"/>
    </row>
    <row r="535" spans="22:23" x14ac:dyDescent="0.25">
      <c r="V535" s="161"/>
      <c r="W535" s="161"/>
    </row>
    <row r="536" spans="22:23" x14ac:dyDescent="0.25">
      <c r="V536" s="161"/>
      <c r="W536" s="161"/>
    </row>
    <row r="537" spans="22:23" x14ac:dyDescent="0.25">
      <c r="V537" s="161"/>
      <c r="W537" s="161"/>
    </row>
    <row r="538" spans="22:23" x14ac:dyDescent="0.25">
      <c r="V538" s="161"/>
      <c r="W538" s="161"/>
    </row>
    <row r="539" spans="22:23" x14ac:dyDescent="0.25">
      <c r="V539" s="161"/>
      <c r="W539" s="161"/>
    </row>
    <row r="540" spans="22:23" x14ac:dyDescent="0.25">
      <c r="V540" s="161"/>
      <c r="W540" s="161"/>
    </row>
    <row r="541" spans="22:23" x14ac:dyDescent="0.25">
      <c r="V541" s="161"/>
      <c r="W541" s="161"/>
    </row>
    <row r="542" spans="22:23" x14ac:dyDescent="0.25">
      <c r="V542" s="161"/>
      <c r="W542" s="161"/>
    </row>
    <row r="543" spans="22:23" x14ac:dyDescent="0.25">
      <c r="V543" s="161"/>
      <c r="W543" s="161"/>
    </row>
    <row r="544" spans="22:23" x14ac:dyDescent="0.25">
      <c r="V544" s="161"/>
      <c r="W544" s="161"/>
    </row>
    <row r="545" spans="22:23" x14ac:dyDescent="0.25">
      <c r="V545" s="161"/>
      <c r="W545" s="161"/>
    </row>
    <row r="546" spans="22:23" x14ac:dyDescent="0.25">
      <c r="V546" s="161"/>
      <c r="W546" s="161"/>
    </row>
    <row r="547" spans="22:23" x14ac:dyDescent="0.25">
      <c r="V547" s="161"/>
      <c r="W547" s="161"/>
    </row>
    <row r="548" spans="22:23" x14ac:dyDescent="0.25">
      <c r="V548" s="161"/>
      <c r="W548" s="161"/>
    </row>
    <row r="549" spans="22:23" x14ac:dyDescent="0.25">
      <c r="V549" s="161"/>
      <c r="W549" s="161"/>
    </row>
    <row r="550" spans="22:23" x14ac:dyDescent="0.25">
      <c r="V550" s="161"/>
      <c r="W550" s="161"/>
    </row>
    <row r="551" spans="22:23" x14ac:dyDescent="0.25">
      <c r="V551" s="161"/>
      <c r="W551" s="161"/>
    </row>
    <row r="552" spans="22:23" x14ac:dyDescent="0.25">
      <c r="V552" s="161"/>
      <c r="W552" s="161"/>
    </row>
    <row r="553" spans="22:23" x14ac:dyDescent="0.25">
      <c r="V553" s="161"/>
      <c r="W553" s="161"/>
    </row>
    <row r="554" spans="22:23" x14ac:dyDescent="0.25">
      <c r="V554" s="161"/>
      <c r="W554" s="161"/>
    </row>
    <row r="555" spans="22:23" x14ac:dyDescent="0.25">
      <c r="V555" s="161"/>
      <c r="W555" s="161"/>
    </row>
    <row r="556" spans="22:23" x14ac:dyDescent="0.25">
      <c r="V556" s="161"/>
      <c r="W556" s="161"/>
    </row>
    <row r="557" spans="22:23" x14ac:dyDescent="0.25">
      <c r="V557" s="161"/>
      <c r="W557" s="161"/>
    </row>
    <row r="558" spans="22:23" x14ac:dyDescent="0.25">
      <c r="V558" s="161"/>
      <c r="W558" s="161"/>
    </row>
    <row r="559" spans="22:23" x14ac:dyDescent="0.25">
      <c r="V559" s="161"/>
      <c r="W559" s="161"/>
    </row>
    <row r="560" spans="22:23" x14ac:dyDescent="0.25">
      <c r="V560" s="161"/>
      <c r="W560" s="161"/>
    </row>
    <row r="561" spans="22:23" x14ac:dyDescent="0.25">
      <c r="V561" s="161"/>
      <c r="W561" s="161"/>
    </row>
    <row r="562" spans="22:23" x14ac:dyDescent="0.25">
      <c r="V562" s="161"/>
      <c r="W562" s="161"/>
    </row>
    <row r="563" spans="22:23" x14ac:dyDescent="0.25">
      <c r="V563" s="161"/>
      <c r="W563" s="161"/>
    </row>
    <row r="564" spans="22:23" x14ac:dyDescent="0.25">
      <c r="V564" s="161"/>
      <c r="W564" s="161"/>
    </row>
    <row r="565" spans="22:23" x14ac:dyDescent="0.25">
      <c r="V565" s="161"/>
      <c r="W565" s="161"/>
    </row>
    <row r="566" spans="22:23" x14ac:dyDescent="0.25">
      <c r="V566" s="161"/>
      <c r="W566" s="161"/>
    </row>
    <row r="567" spans="22:23" x14ac:dyDescent="0.25">
      <c r="V567" s="161"/>
      <c r="W567" s="161"/>
    </row>
    <row r="568" spans="22:23" x14ac:dyDescent="0.25">
      <c r="V568" s="161"/>
      <c r="W568" s="161"/>
    </row>
    <row r="569" spans="22:23" x14ac:dyDescent="0.25">
      <c r="V569" s="161"/>
      <c r="W569" s="161"/>
    </row>
    <row r="570" spans="22:23" x14ac:dyDescent="0.25">
      <c r="V570" s="161"/>
      <c r="W570" s="161"/>
    </row>
    <row r="571" spans="22:23" x14ac:dyDescent="0.25">
      <c r="V571" s="161"/>
      <c r="W571" s="161"/>
    </row>
    <row r="572" spans="22:23" x14ac:dyDescent="0.25">
      <c r="V572" s="161"/>
      <c r="W572" s="161"/>
    </row>
    <row r="573" spans="22:23" x14ac:dyDescent="0.25">
      <c r="V573" s="161"/>
      <c r="W573" s="161"/>
    </row>
    <row r="574" spans="22:23" x14ac:dyDescent="0.25">
      <c r="V574" s="161"/>
      <c r="W574" s="161"/>
    </row>
    <row r="575" spans="22:23" x14ac:dyDescent="0.25">
      <c r="V575" s="161"/>
      <c r="W575" s="161"/>
    </row>
    <row r="576" spans="22:23" x14ac:dyDescent="0.25">
      <c r="V576" s="161"/>
      <c r="W576" s="161"/>
    </row>
    <row r="577" spans="22:23" x14ac:dyDescent="0.25">
      <c r="V577" s="161"/>
      <c r="W577" s="161"/>
    </row>
    <row r="578" spans="22:23" x14ac:dyDescent="0.25">
      <c r="V578" s="161"/>
      <c r="W578" s="161"/>
    </row>
    <row r="579" spans="22:23" x14ac:dyDescent="0.25">
      <c r="V579" s="161"/>
      <c r="W579" s="161"/>
    </row>
    <row r="580" spans="22:23" x14ac:dyDescent="0.25">
      <c r="V580" s="161"/>
      <c r="W580" s="161"/>
    </row>
    <row r="581" spans="22:23" x14ac:dyDescent="0.25">
      <c r="V581" s="161"/>
      <c r="W581" s="161"/>
    </row>
    <row r="582" spans="22:23" x14ac:dyDescent="0.25">
      <c r="V582" s="161"/>
      <c r="W582" s="161"/>
    </row>
    <row r="583" spans="22:23" x14ac:dyDescent="0.25">
      <c r="V583" s="161"/>
      <c r="W583" s="161"/>
    </row>
    <row r="584" spans="22:23" x14ac:dyDescent="0.25">
      <c r="V584" s="161"/>
      <c r="W584" s="161"/>
    </row>
    <row r="585" spans="22:23" x14ac:dyDescent="0.25">
      <c r="V585" s="161"/>
      <c r="W585" s="161"/>
    </row>
    <row r="586" spans="22:23" x14ac:dyDescent="0.25">
      <c r="V586" s="161"/>
      <c r="W586" s="161"/>
    </row>
    <row r="587" spans="22:23" x14ac:dyDescent="0.25">
      <c r="V587" s="161"/>
      <c r="W587" s="161"/>
    </row>
    <row r="588" spans="22:23" x14ac:dyDescent="0.25">
      <c r="V588" s="161"/>
      <c r="W588" s="161"/>
    </row>
    <row r="589" spans="22:23" x14ac:dyDescent="0.25">
      <c r="V589" s="161"/>
      <c r="W589" s="161"/>
    </row>
    <row r="590" spans="22:23" x14ac:dyDescent="0.25">
      <c r="V590" s="161"/>
      <c r="W590" s="161"/>
    </row>
    <row r="591" spans="22:23" x14ac:dyDescent="0.25">
      <c r="V591" s="161"/>
      <c r="W591" s="161"/>
    </row>
    <row r="592" spans="22:23" x14ac:dyDescent="0.25">
      <c r="V592" s="161"/>
      <c r="W592" s="161"/>
    </row>
    <row r="593" spans="22:23" x14ac:dyDescent="0.25">
      <c r="V593" s="161"/>
      <c r="W593" s="161"/>
    </row>
    <row r="594" spans="22:23" x14ac:dyDescent="0.25">
      <c r="V594" s="161"/>
      <c r="W594" s="161"/>
    </row>
    <row r="595" spans="22:23" x14ac:dyDescent="0.25">
      <c r="V595" s="161"/>
      <c r="W595" s="161"/>
    </row>
    <row r="596" spans="22:23" x14ac:dyDescent="0.25">
      <c r="V596" s="161"/>
      <c r="W596" s="161"/>
    </row>
    <row r="597" spans="22:23" x14ac:dyDescent="0.25">
      <c r="V597" s="161"/>
      <c r="W597" s="161"/>
    </row>
    <row r="598" spans="22:23" x14ac:dyDescent="0.25">
      <c r="V598" s="161"/>
      <c r="W598" s="161"/>
    </row>
    <row r="599" spans="22:23" x14ac:dyDescent="0.25">
      <c r="V599" s="161"/>
      <c r="W599" s="161"/>
    </row>
    <row r="600" spans="22:23" x14ac:dyDescent="0.25">
      <c r="V600" s="161"/>
      <c r="W600" s="161"/>
    </row>
    <row r="601" spans="22:23" x14ac:dyDescent="0.25">
      <c r="V601" s="161"/>
      <c r="W601" s="161"/>
    </row>
    <row r="602" spans="22:23" x14ac:dyDescent="0.25">
      <c r="V602" s="161"/>
      <c r="W602" s="161"/>
    </row>
    <row r="603" spans="22:23" x14ac:dyDescent="0.25">
      <c r="V603" s="161"/>
      <c r="W603" s="161"/>
    </row>
    <row r="604" spans="22:23" x14ac:dyDescent="0.25">
      <c r="V604" s="161"/>
      <c r="W604" s="161"/>
    </row>
    <row r="605" spans="22:23" x14ac:dyDescent="0.25">
      <c r="V605" s="161"/>
      <c r="W605" s="161"/>
    </row>
    <row r="606" spans="22:23" x14ac:dyDescent="0.25">
      <c r="V606" s="161"/>
      <c r="W606" s="161"/>
    </row>
    <row r="607" spans="22:23" x14ac:dyDescent="0.25">
      <c r="V607" s="161"/>
      <c r="W607" s="161"/>
    </row>
    <row r="608" spans="22:23" x14ac:dyDescent="0.25">
      <c r="V608" s="161"/>
      <c r="W608" s="161"/>
    </row>
    <row r="609" spans="22:23" x14ac:dyDescent="0.25">
      <c r="V609" s="161"/>
      <c r="W609" s="161"/>
    </row>
    <row r="610" spans="22:23" x14ac:dyDescent="0.25">
      <c r="V610" s="161"/>
      <c r="W610" s="161"/>
    </row>
    <row r="611" spans="22:23" x14ac:dyDescent="0.25">
      <c r="V611" s="161"/>
      <c r="W611" s="161"/>
    </row>
    <row r="612" spans="22:23" x14ac:dyDescent="0.25">
      <c r="V612" s="161"/>
      <c r="W612" s="161"/>
    </row>
    <row r="613" spans="22:23" x14ac:dyDescent="0.25">
      <c r="V613" s="161"/>
      <c r="W613" s="161"/>
    </row>
    <row r="614" spans="22:23" x14ac:dyDescent="0.25">
      <c r="V614" s="161"/>
      <c r="W614" s="161"/>
    </row>
    <row r="615" spans="22:23" x14ac:dyDescent="0.25">
      <c r="V615" s="161"/>
      <c r="W615" s="161"/>
    </row>
    <row r="616" spans="22:23" x14ac:dyDescent="0.25">
      <c r="V616" s="161"/>
      <c r="W616" s="161"/>
    </row>
    <row r="617" spans="22:23" x14ac:dyDescent="0.25">
      <c r="V617" s="161"/>
      <c r="W617" s="161"/>
    </row>
    <row r="618" spans="22:23" x14ac:dyDescent="0.25">
      <c r="V618" s="161"/>
      <c r="W618" s="161"/>
    </row>
    <row r="619" spans="22:23" x14ac:dyDescent="0.25">
      <c r="V619" s="161"/>
      <c r="W619" s="161"/>
    </row>
    <row r="620" spans="22:23" x14ac:dyDescent="0.25">
      <c r="V620" s="161"/>
      <c r="W620" s="161"/>
    </row>
    <row r="621" spans="22:23" x14ac:dyDescent="0.25">
      <c r="V621" s="161"/>
      <c r="W621" s="161"/>
    </row>
    <row r="622" spans="22:23" x14ac:dyDescent="0.25">
      <c r="V622" s="161"/>
      <c r="W622" s="161"/>
    </row>
    <row r="623" spans="22:23" x14ac:dyDescent="0.25">
      <c r="V623" s="161"/>
      <c r="W623" s="161"/>
    </row>
    <row r="624" spans="22:23" x14ac:dyDescent="0.25">
      <c r="V624" s="161"/>
      <c r="W624" s="161"/>
    </row>
    <row r="625" spans="22:23" x14ac:dyDescent="0.25">
      <c r="V625" s="161"/>
      <c r="W625" s="161"/>
    </row>
    <row r="626" spans="22:23" x14ac:dyDescent="0.25">
      <c r="V626" s="161"/>
      <c r="W626" s="161"/>
    </row>
    <row r="627" spans="22:23" x14ac:dyDescent="0.25">
      <c r="V627" s="161"/>
      <c r="W627" s="161"/>
    </row>
    <row r="628" spans="22:23" x14ac:dyDescent="0.25">
      <c r="V628" s="161"/>
      <c r="W628" s="161"/>
    </row>
    <row r="629" spans="22:23" x14ac:dyDescent="0.25">
      <c r="V629" s="161"/>
      <c r="W629" s="161"/>
    </row>
    <row r="630" spans="22:23" x14ac:dyDescent="0.25">
      <c r="V630" s="161"/>
      <c r="W630" s="161"/>
    </row>
    <row r="631" spans="22:23" x14ac:dyDescent="0.25">
      <c r="V631" s="161"/>
      <c r="W631" s="161"/>
    </row>
    <row r="632" spans="22:23" x14ac:dyDescent="0.25">
      <c r="V632" s="161"/>
      <c r="W632" s="161"/>
    </row>
    <row r="633" spans="22:23" x14ac:dyDescent="0.25">
      <c r="V633" s="161"/>
      <c r="W633" s="161"/>
    </row>
    <row r="634" spans="22:23" x14ac:dyDescent="0.25">
      <c r="V634" s="161"/>
      <c r="W634" s="161"/>
    </row>
    <row r="635" spans="22:23" x14ac:dyDescent="0.25">
      <c r="V635" s="161"/>
      <c r="W635" s="161"/>
    </row>
    <row r="636" spans="22:23" x14ac:dyDescent="0.25">
      <c r="V636" s="161"/>
      <c r="W636" s="161"/>
    </row>
    <row r="637" spans="22:23" x14ac:dyDescent="0.25">
      <c r="V637" s="161"/>
      <c r="W637" s="161"/>
    </row>
    <row r="638" spans="22:23" x14ac:dyDescent="0.25">
      <c r="V638" s="161"/>
      <c r="W638" s="161"/>
    </row>
    <row r="639" spans="22:23" x14ac:dyDescent="0.25">
      <c r="V639" s="161"/>
      <c r="W639" s="161"/>
    </row>
    <row r="640" spans="22:23" x14ac:dyDescent="0.25">
      <c r="V640" s="161"/>
      <c r="W640" s="161"/>
    </row>
    <row r="641" spans="22:23" x14ac:dyDescent="0.25">
      <c r="V641" s="161"/>
      <c r="W641" s="161"/>
    </row>
    <row r="642" spans="22:23" x14ac:dyDescent="0.25">
      <c r="V642" s="161"/>
      <c r="W642" s="161"/>
    </row>
    <row r="643" spans="22:23" x14ac:dyDescent="0.25">
      <c r="V643" s="161"/>
      <c r="W643" s="161"/>
    </row>
    <row r="644" spans="22:23" x14ac:dyDescent="0.25">
      <c r="V644" s="161"/>
      <c r="W644" s="161"/>
    </row>
    <row r="645" spans="22:23" x14ac:dyDescent="0.25">
      <c r="V645" s="161"/>
      <c r="W645" s="161"/>
    </row>
    <row r="646" spans="22:23" x14ac:dyDescent="0.25">
      <c r="V646" s="161"/>
      <c r="W646" s="161"/>
    </row>
    <row r="647" spans="22:23" x14ac:dyDescent="0.25">
      <c r="V647" s="161"/>
      <c r="W647" s="161"/>
    </row>
    <row r="648" spans="22:23" x14ac:dyDescent="0.25">
      <c r="V648" s="161"/>
      <c r="W648" s="161"/>
    </row>
    <row r="649" spans="22:23" x14ac:dyDescent="0.25">
      <c r="V649" s="161"/>
      <c r="W649" s="161"/>
    </row>
    <row r="650" spans="22:23" x14ac:dyDescent="0.25">
      <c r="V650" s="161"/>
      <c r="W650" s="161"/>
    </row>
    <row r="999" spans="43:43" x14ac:dyDescent="0.25">
      <c r="AQ999" s="152" t="str">
        <f>IF(AE502="","",AE502)</f>
        <v/>
      </c>
    </row>
  </sheetData>
  <sheetProtection password="C476" sheet="1" objects="1" scenarios="1"/>
  <sortState ref="A3:M90">
    <sortCondition ref="G3:G90"/>
  </sortState>
  <conditionalFormatting sqref="I1:I2 I151:I1048576">
    <cfRule type="containsText" dxfId="20" priority="33" operator="containsText" text="PEMS">
      <formula>NOT(ISERROR(SEARCH("PEMS",I1)))</formula>
    </cfRule>
  </conditionalFormatting>
  <conditionalFormatting sqref="M3:N150">
    <cfRule type="expression" dxfId="19" priority="9">
      <formula>AND($A3="")</formula>
    </cfRule>
  </conditionalFormatting>
  <conditionalFormatting sqref="A3:N150">
    <cfRule type="expression" dxfId="18" priority="7">
      <formula>$A3&gt;0</formula>
    </cfRule>
  </conditionalFormatting>
  <conditionalFormatting sqref="I3:I150">
    <cfRule type="containsText" dxfId="17" priority="2" operator="containsText" text="PEMS">
      <formula>NOT(ISERROR(SEARCH("PEMS",I3)))</formula>
    </cfRule>
  </conditionalFormatting>
  <conditionalFormatting sqref="N3:N150">
    <cfRule type="containsText" dxfId="16" priority="3" operator="containsText" text="VRAI">
      <formula>NOT(ISERROR(SEARCH("VRAI",N3)))</formula>
    </cfRule>
  </conditionalFormatting>
  <pageMargins left="0.39370078740157483" right="0.39370078740157483" top="0.78740157480314965" bottom="0.39370078740157483" header="0.19685039370078741" footer="0.19685039370078741"/>
  <pageSetup paperSize="9" orientation="landscape" horizontalDpi="4294967294" verticalDpi="200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Aide</vt:lpstr>
      <vt:lpstr>Capem</vt:lpstr>
      <vt:lpstr>Base</vt:lpstr>
      <vt:lpstr>Noms</vt:lpstr>
      <vt:lpstr>Capem!Zone_d_impression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chindou</dc:creator>
  <cp:lastModifiedBy>chindou</cp:lastModifiedBy>
  <cp:lastPrinted>2018-12-03T20:26:26Z</cp:lastPrinted>
  <dcterms:created xsi:type="dcterms:W3CDTF">2015-11-26T11:32:39Z</dcterms:created>
  <dcterms:modified xsi:type="dcterms:W3CDTF">2018-12-11T19:34:58Z</dcterms:modified>
</cp:coreProperties>
</file>