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40" yWindow="90" windowWidth="18780" windowHeight="11895" tabRatio="915" activeTab="1"/>
  </bookViews>
  <sheets>
    <sheet name="SYNTHESE" sheetId="1" r:id="rId1"/>
    <sheet name="AFFAIREl120" sheetId="15" r:id="rId2"/>
  </sheets>
  <calcPr calcId="125725"/>
</workbook>
</file>

<file path=xl/calcChain.xml><?xml version="1.0" encoding="utf-8"?>
<calcChain xmlns="http://schemas.openxmlformats.org/spreadsheetml/2006/main">
  <c r="R8" i="1"/>
  <c r="R6" l="1"/>
  <c r="S6" l="1"/>
  <c r="Q6" l="1"/>
  <c r="C14" i="15" l="1"/>
  <c r="E14"/>
  <c r="B14"/>
  <c r="D14"/>
  <c r="B12"/>
  <c r="B10" s="1"/>
  <c r="C12"/>
  <c r="C10" s="1"/>
  <c r="D12"/>
  <c r="D10" s="1"/>
  <c r="G12"/>
  <c r="G10" s="1"/>
  <c r="H12"/>
  <c r="H10" s="1"/>
  <c r="L12"/>
  <c r="L10" s="1"/>
  <c r="F12"/>
  <c r="F10" s="1"/>
  <c r="J12"/>
  <c r="J10" s="1"/>
  <c r="I12"/>
  <c r="I10" s="1"/>
  <c r="M12"/>
  <c r="M10" s="1"/>
  <c r="K14"/>
  <c r="G14"/>
  <c r="I14"/>
  <c r="F14"/>
  <c r="L14"/>
  <c r="H14"/>
  <c r="M14"/>
  <c r="J14"/>
  <c r="K12"/>
  <c r="K10" l="1"/>
  <c r="F13" l="1"/>
  <c r="G13" s="1"/>
  <c r="H13" s="1"/>
  <c r="I13" s="1"/>
  <c r="J13" s="1"/>
  <c r="K13" s="1"/>
  <c r="L13" s="1"/>
  <c r="M13" s="1"/>
  <c r="B13"/>
  <c r="C13" s="1"/>
  <c r="D13" s="1"/>
  <c r="B11"/>
  <c r="C11" s="1"/>
  <c r="D11" s="1"/>
  <c r="G11" l="1"/>
  <c r="H11" s="1"/>
  <c r="I11" s="1"/>
  <c r="J11" s="1"/>
  <c r="K11" s="1"/>
  <c r="L11" s="1"/>
  <c r="M11" s="1"/>
  <c r="E6" i="1"/>
  <c r="Q3"/>
  <c r="S3"/>
  <c r="R3" l="1"/>
  <c r="E5" l="1"/>
  <c r="S5" l="1"/>
  <c r="S4"/>
  <c r="S8" l="1"/>
  <c r="H8"/>
  <c r="I8"/>
  <c r="J8"/>
  <c r="K8"/>
  <c r="L8"/>
  <c r="M8"/>
  <c r="G8"/>
  <c r="E3"/>
  <c r="E4"/>
  <c r="O6" l="1"/>
  <c r="D8"/>
  <c r="C8"/>
  <c r="N6" l="1"/>
  <c r="Q5"/>
  <c r="O5" s="1"/>
  <c r="Q4"/>
  <c r="R5" l="1"/>
  <c r="N5" s="1"/>
  <c r="E8" l="1"/>
  <c r="B8"/>
  <c r="R4"/>
  <c r="O4" s="1"/>
  <c r="N4" s="1"/>
  <c r="O3" l="1"/>
  <c r="N3" l="1"/>
  <c r="N8" s="1"/>
  <c r="O8"/>
</calcChain>
</file>

<file path=xl/sharedStrings.xml><?xml version="1.0" encoding="utf-8"?>
<sst xmlns="http://schemas.openxmlformats.org/spreadsheetml/2006/main" count="87" uniqueCount="60">
  <si>
    <t>TOTAL/h</t>
  </si>
  <si>
    <t>H</t>
  </si>
  <si>
    <t>-</t>
  </si>
  <si>
    <t>COMMENTAIRE</t>
  </si>
  <si>
    <t>commande  recue</t>
  </si>
  <si>
    <t>avenant 1 recu</t>
  </si>
  <si>
    <t>avenant 2 recu</t>
  </si>
  <si>
    <t>affaire en cours</t>
  </si>
  <si>
    <t>affaire livrée</t>
  </si>
  <si>
    <t>affaire terminée</t>
  </si>
  <si>
    <t>validation client</t>
  </si>
  <si>
    <t>NON</t>
  </si>
  <si>
    <t>OUI</t>
  </si>
  <si>
    <t>GELEE</t>
  </si>
  <si>
    <t>Attente ODP - Affaire gelée en attente de données d'entrées</t>
  </si>
  <si>
    <t>ODP reçu -Livré rev A - Reprises à prévoir - Avenant à formaliser pour le 05/03</t>
  </si>
  <si>
    <t>facturé septembre 11</t>
  </si>
  <si>
    <t>facturé octobre 11</t>
  </si>
  <si>
    <t>facturé novembre 11</t>
  </si>
  <si>
    <t>facturé decembre  11</t>
  </si>
  <si>
    <t>facturé fevrier 12</t>
  </si>
  <si>
    <t>facturé fin Janvier 12</t>
  </si>
  <si>
    <t>TOTAL :</t>
  </si>
  <si>
    <t>facturé fin Mars 12</t>
  </si>
  <si>
    <t>ODP reçu Prestation Lebourg Malvesi - SAT fevrier- mars emises en attente</t>
  </si>
  <si>
    <t>ODP reçu - Affaire démarrée le 04/04 /12</t>
  </si>
  <si>
    <t>physique %</t>
  </si>
  <si>
    <t>Type avancement</t>
  </si>
  <si>
    <t xml:space="preserve"> previsionnel facturable  avril 12</t>
  </si>
  <si>
    <t>En cours 
Fin Avril</t>
  </si>
  <si>
    <t>Etude parade</t>
  </si>
  <si>
    <t xml:space="preserve">PLAN </t>
  </si>
  <si>
    <t xml:space="preserve">Charges </t>
  </si>
  <si>
    <t>dec 11</t>
  </si>
  <si>
    <t>Critères</t>
  </si>
  <si>
    <t xml:space="preserve">MONTANT </t>
  </si>
  <si>
    <t>NANT 1</t>
  </si>
  <si>
    <t>NANT 2</t>
  </si>
  <si>
    <t>AL PV</t>
  </si>
  <si>
    <t xml:space="preserve">DEBUT </t>
  </si>
  <si>
    <t>% Av</t>
  </si>
  <si>
    <t xml:space="preserve">PROD
</t>
  </si>
  <si>
    <t xml:space="preserve">SYNTHESE </t>
  </si>
  <si>
    <t>Informatique</t>
  </si>
  <si>
    <t>AFFAIREl120</t>
  </si>
  <si>
    <t>Produits</t>
  </si>
  <si>
    <t>Liqueurs</t>
  </si>
  <si>
    <t>Fruits</t>
  </si>
  <si>
    <t>ORAIRE</t>
  </si>
  <si>
    <t>PHYSIQUE</t>
  </si>
  <si>
    <t>PROD_ORAIRE</t>
  </si>
  <si>
    <t>PROD_PHYSIQUE</t>
  </si>
  <si>
    <t>Prod</t>
  </si>
  <si>
    <t>Cuprod</t>
  </si>
  <si>
    <t>semaine</t>
  </si>
  <si>
    <t>oraire</t>
  </si>
  <si>
    <t>physique</t>
  </si>
  <si>
    <t>Cu_physique</t>
  </si>
  <si>
    <t>696+</t>
  </si>
  <si>
    <t>4+</t>
  </si>
</sst>
</file>

<file path=xl/styles.xml><?xml version="1.0" encoding="utf-8"?>
<styleSheet xmlns="http://schemas.openxmlformats.org/spreadsheetml/2006/main">
  <numFmts count="10">
    <numFmt numFmtId="42" formatCode="_-* #,##0\ &quot;€&quot;_-;\-* #,##0\ &quot;€&quot;_-;_-* &quot;-&quot;\ &quot;€&quot;_-;_-@_-"/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  <numFmt numFmtId="165" formatCode="0.0%"/>
    <numFmt numFmtId="166" formatCode="#,##0.00\ &quot;€&quot;"/>
    <numFmt numFmtId="167" formatCode="_-* #,##0\ [$€-40C]_-;\-* #,##0\ [$€-40C]_-;_-* &quot;-&quot;??\ [$€-40C]_-;_-@_-"/>
    <numFmt numFmtId="168" formatCode="_-* #,##0\ &quot;€&quot;_-;\-* #,##0\ &quot;€&quot;_-;_-* &quot;-&quot;??\ &quot;€&quot;_-;_-@_-"/>
    <numFmt numFmtId="169" formatCode="0.0"/>
    <numFmt numFmtId="170" formatCode="#,##0\ &quot;€&quot;"/>
    <numFmt numFmtId="171" formatCode="_-* #,##0.00\ &quot;€&quot;_-;\-* #,##0.00\ &quot;€&quot;_-;_-* &quot;-&quot;\ &quot;€&quot;_-;_-@_-"/>
  </numFmts>
  <fonts count="1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1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sz val="8"/>
      <name val="Arial"/>
      <family val="2"/>
    </font>
    <font>
      <sz val="12"/>
      <color theme="1"/>
      <name val="Arial"/>
      <family val="2"/>
    </font>
    <font>
      <sz val="12"/>
      <color rgb="FFFF0000"/>
      <name val="Arial"/>
      <family val="2"/>
    </font>
    <font>
      <sz val="11"/>
      <color rgb="FF0070C0"/>
      <name val="Calibri"/>
      <family val="2"/>
      <scheme val="minor"/>
    </font>
    <font>
      <sz val="12"/>
      <color rgb="FF0070C0"/>
      <name val="Arial"/>
      <family val="2"/>
    </font>
    <font>
      <sz val="8"/>
      <name val="Tahoma"/>
      <family val="2"/>
    </font>
    <font>
      <sz val="11"/>
      <name val="Calibri"/>
      <family val="2"/>
      <scheme val="minor"/>
    </font>
    <font>
      <b/>
      <sz val="10"/>
      <name val="Calibri"/>
      <family val="2"/>
      <scheme val="minor"/>
    </font>
    <font>
      <b/>
      <sz val="11"/>
      <name val="Calibri"/>
      <family val="2"/>
      <scheme val="minor"/>
    </font>
    <font>
      <b/>
      <sz val="9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9FF99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179">
    <xf numFmtId="0" fontId="0" fillId="0" borderId="0" xfId="0"/>
    <xf numFmtId="0" fontId="0" fillId="0" borderId="0" xfId="0" applyAlignment="1">
      <alignment horizontal="center"/>
    </xf>
    <xf numFmtId="44" fontId="0" fillId="0" borderId="0" xfId="0" applyNumberFormat="1" applyAlignment="1">
      <alignment horizontal="center"/>
    </xf>
    <xf numFmtId="10" fontId="0" fillId="0" borderId="0" xfId="0" applyNumberFormat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166" fontId="0" fillId="0" borderId="3" xfId="0" applyNumberFormat="1" applyFill="1" applyBorder="1" applyAlignment="1">
      <alignment horizontal="center" vertical="center"/>
    </xf>
    <xf numFmtId="44" fontId="0" fillId="0" borderId="1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4" fontId="0" fillId="5" borderId="1" xfId="1" applyFont="1" applyFill="1" applyBorder="1" applyAlignment="1">
      <alignment horizontal="center" vertical="center"/>
    </xf>
    <xf numFmtId="166" fontId="0" fillId="0" borderId="8" xfId="0" applyNumberFormat="1" applyFill="1" applyBorder="1" applyAlignment="1">
      <alignment horizontal="center" vertical="center"/>
    </xf>
    <xf numFmtId="44" fontId="0" fillId="6" borderId="9" xfId="1" applyFont="1" applyFill="1" applyBorder="1" applyAlignment="1">
      <alignment horizontal="center" vertical="center"/>
    </xf>
    <xf numFmtId="44" fontId="0" fillId="0" borderId="11" xfId="1" applyFont="1" applyFill="1" applyBorder="1" applyAlignment="1">
      <alignment horizontal="center" vertical="center"/>
    </xf>
    <xf numFmtId="0" fontId="0" fillId="0" borderId="24" xfId="0" applyBorder="1" applyAlignment="1">
      <alignment horizontal="left" vertical="center" wrapText="1"/>
    </xf>
    <xf numFmtId="44" fontId="0" fillId="6" borderId="1" xfId="1" applyFont="1" applyFill="1" applyBorder="1" applyAlignment="1">
      <alignment horizontal="center" vertical="center"/>
    </xf>
    <xf numFmtId="166" fontId="0" fillId="4" borderId="15" xfId="0" applyNumberFormat="1" applyFill="1" applyBorder="1" applyAlignment="1">
      <alignment horizontal="center" vertical="center"/>
    </xf>
    <xf numFmtId="166" fontId="0" fillId="4" borderId="3" xfId="0" applyNumberFormat="1" applyFill="1" applyBorder="1" applyAlignment="1">
      <alignment horizontal="center" vertical="center"/>
    </xf>
    <xf numFmtId="166" fontId="0" fillId="4" borderId="8" xfId="0" applyNumberFormat="1" applyFill="1" applyBorder="1" applyAlignment="1">
      <alignment horizontal="center" vertical="center"/>
    </xf>
    <xf numFmtId="44" fontId="0" fillId="4" borderId="1" xfId="1" applyFont="1" applyFill="1" applyBorder="1" applyAlignment="1">
      <alignment horizontal="center" vertical="center"/>
    </xf>
    <xf numFmtId="44" fontId="0" fillId="4" borderId="11" xfId="1" applyFont="1" applyFill="1" applyBorder="1" applyAlignment="1">
      <alignment horizontal="center" vertical="center"/>
    </xf>
    <xf numFmtId="44" fontId="0" fillId="6" borderId="22" xfId="1" applyFont="1" applyFill="1" applyBorder="1" applyAlignment="1">
      <alignment horizontal="center" vertical="center"/>
    </xf>
    <xf numFmtId="44" fontId="0" fillId="0" borderId="25" xfId="1" applyFont="1" applyFill="1" applyBorder="1" applyAlignment="1">
      <alignment horizontal="center" vertical="center"/>
    </xf>
    <xf numFmtId="44" fontId="0" fillId="0" borderId="26" xfId="1" applyFont="1" applyFill="1" applyBorder="1" applyAlignment="1">
      <alignment horizontal="center" vertical="center"/>
    </xf>
    <xf numFmtId="44" fontId="0" fillId="6" borderId="27" xfId="1" applyFont="1" applyFill="1" applyBorder="1" applyAlignment="1">
      <alignment horizontal="center" vertical="center"/>
    </xf>
    <xf numFmtId="44" fontId="0" fillId="4" borderId="25" xfId="1" applyFont="1" applyFill="1" applyBorder="1" applyAlignment="1">
      <alignment horizontal="center" vertical="center"/>
    </xf>
    <xf numFmtId="44" fontId="0" fillId="4" borderId="26" xfId="1" applyFont="1" applyFill="1" applyBorder="1" applyAlignment="1">
      <alignment horizontal="center" vertical="center"/>
    </xf>
    <xf numFmtId="0" fontId="0" fillId="0" borderId="28" xfId="0" applyBorder="1" applyAlignment="1">
      <alignment horizontal="left" vertical="center" wrapText="1"/>
    </xf>
    <xf numFmtId="166" fontId="0" fillId="5" borderId="29" xfId="0" applyNumberFormat="1" applyFill="1" applyBorder="1" applyAlignment="1">
      <alignment horizontal="center" vertical="center"/>
    </xf>
    <xf numFmtId="44" fontId="0" fillId="5" borderId="30" xfId="1" applyFont="1" applyFill="1" applyBorder="1" applyAlignment="1">
      <alignment horizontal="center" vertical="center"/>
    </xf>
    <xf numFmtId="1" fontId="0" fillId="0" borderId="11" xfId="0" applyNumberFormat="1" applyFill="1" applyBorder="1" applyAlignment="1">
      <alignment horizontal="center" vertical="center"/>
    </xf>
    <xf numFmtId="1" fontId="0" fillId="0" borderId="11" xfId="1" applyNumberFormat="1" applyFont="1" applyFill="1" applyBorder="1" applyAlignment="1">
      <alignment horizontal="center" vertical="center"/>
    </xf>
    <xf numFmtId="1" fontId="0" fillId="0" borderId="17" xfId="1" applyNumberFormat="1" applyFont="1" applyFill="1" applyBorder="1" applyAlignment="1">
      <alignment horizontal="center" vertical="center"/>
    </xf>
    <xf numFmtId="49" fontId="9" fillId="0" borderId="0" xfId="0" applyNumberFormat="1" applyFont="1" applyFill="1" applyBorder="1" applyAlignment="1" applyProtection="1">
      <alignment vertical="center" wrapText="1"/>
      <protection locked="0"/>
    </xf>
    <xf numFmtId="0" fontId="0" fillId="0" borderId="0" xfId="0" applyBorder="1" applyAlignment="1">
      <alignment horizontal="right"/>
    </xf>
    <xf numFmtId="0" fontId="0" fillId="0" borderId="9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4" fontId="0" fillId="0" borderId="1" xfId="1" applyFont="1" applyBorder="1" applyAlignment="1">
      <alignment horizontal="center" vertical="center"/>
    </xf>
    <xf numFmtId="0" fontId="1" fillId="0" borderId="9" xfId="0" applyFont="1" applyBorder="1" applyAlignment="1">
      <alignment horizontal="left" vertical="center" wrapText="1"/>
    </xf>
    <xf numFmtId="168" fontId="0" fillId="0" borderId="1" xfId="0" applyNumberFormat="1" applyBorder="1" applyAlignment="1">
      <alignment horizontal="center" vertical="center"/>
    </xf>
    <xf numFmtId="168" fontId="0" fillId="0" borderId="3" xfId="0" applyNumberFormat="1" applyBorder="1" applyAlignment="1">
      <alignment horizontal="center" vertical="center"/>
    </xf>
    <xf numFmtId="168" fontId="1" fillId="0" borderId="1" xfId="0" applyNumberFormat="1" applyFont="1" applyBorder="1" applyAlignment="1">
      <alignment horizontal="center" vertical="center"/>
    </xf>
    <xf numFmtId="166" fontId="0" fillId="0" borderId="1" xfId="0" applyNumberFormat="1" applyBorder="1" applyAlignment="1">
      <alignment horizontal="center" vertical="center"/>
    </xf>
    <xf numFmtId="44" fontId="0" fillId="2" borderId="10" xfId="0" applyNumberFormat="1" applyFill="1" applyBorder="1" applyAlignment="1">
      <alignment horizontal="right" vertical="center"/>
    </xf>
    <xf numFmtId="9" fontId="0" fillId="0" borderId="1" xfId="0" applyNumberFormat="1" applyBorder="1" applyAlignment="1">
      <alignment horizontal="center" vertical="center"/>
    </xf>
    <xf numFmtId="17" fontId="0" fillId="0" borderId="1" xfId="0" applyNumberFormat="1" applyBorder="1" applyAlignment="1">
      <alignment horizontal="center" vertical="center"/>
    </xf>
    <xf numFmtId="44" fontId="0" fillId="2" borderId="10" xfId="0" applyNumberFormat="1" applyFill="1" applyBorder="1" applyAlignment="1">
      <alignment horizontal="center" vertical="center"/>
    </xf>
    <xf numFmtId="15" fontId="0" fillId="0" borderId="1" xfId="0" applyNumberFormat="1" applyBorder="1" applyAlignment="1">
      <alignment horizontal="center" vertical="center"/>
    </xf>
    <xf numFmtId="9" fontId="0" fillId="0" borderId="16" xfId="0" applyNumberForma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1" fillId="0" borderId="18" xfId="0" applyFont="1" applyBorder="1" applyAlignment="1">
      <alignment horizontal="left" vertical="center" wrapText="1"/>
    </xf>
    <xf numFmtId="168" fontId="0" fillId="0" borderId="16" xfId="0" applyNumberFormat="1" applyBorder="1" applyAlignment="1">
      <alignment horizontal="center" vertical="center"/>
    </xf>
    <xf numFmtId="168" fontId="12" fillId="0" borderId="16" xfId="0" applyNumberFormat="1" applyFont="1" applyBorder="1" applyAlignment="1">
      <alignment horizontal="center" vertical="center"/>
    </xf>
    <xf numFmtId="168" fontId="1" fillId="0" borderId="16" xfId="0" applyNumberFormat="1" applyFont="1" applyBorder="1" applyAlignment="1">
      <alignment horizontal="center" vertical="center"/>
    </xf>
    <xf numFmtId="17" fontId="0" fillId="0" borderId="16" xfId="0" applyNumberFormat="1" applyBorder="1" applyAlignment="1">
      <alignment horizontal="center" vertical="center"/>
    </xf>
    <xf numFmtId="166" fontId="0" fillId="0" borderId="16" xfId="0" applyNumberFormat="1" applyBorder="1" applyAlignment="1">
      <alignment horizontal="center" vertical="center"/>
    </xf>
    <xf numFmtId="44" fontId="0" fillId="2" borderId="19" xfId="0" applyNumberFormat="1" applyFill="1" applyBorder="1" applyAlignment="1">
      <alignment horizontal="right" vertical="center"/>
    </xf>
    <xf numFmtId="0" fontId="0" fillId="0" borderId="0" xfId="0" applyFill="1"/>
    <xf numFmtId="0" fontId="0" fillId="0" borderId="10" xfId="0" applyFill="1" applyBorder="1" applyAlignment="1">
      <alignment horizontal="center"/>
    </xf>
    <xf numFmtId="164" fontId="0" fillId="0" borderId="1" xfId="1" applyNumberFormat="1" applyFont="1" applyFill="1" applyBorder="1" applyAlignment="1">
      <alignment horizontal="center"/>
    </xf>
    <xf numFmtId="165" fontId="0" fillId="0" borderId="1" xfId="0" applyNumberFormat="1" applyFill="1" applyBorder="1" applyAlignment="1">
      <alignment horizontal="center"/>
    </xf>
    <xf numFmtId="44" fontId="0" fillId="0" borderId="1" xfId="0" applyNumberFormat="1" applyFill="1" applyBorder="1" applyAlignment="1">
      <alignment horizontal="center"/>
    </xf>
    <xf numFmtId="9" fontId="0" fillId="0" borderId="1" xfId="2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Alignment="1">
      <alignment horizontal="center"/>
    </xf>
    <xf numFmtId="170" fontId="0" fillId="0" borderId="0" xfId="0" applyNumberFormat="1" applyBorder="1" applyAlignment="1">
      <alignment horizontal="right"/>
    </xf>
    <xf numFmtId="44" fontId="0" fillId="0" borderId="0" xfId="0" applyNumberFormat="1" applyFill="1" applyBorder="1" applyAlignment="1">
      <alignment horizontal="center"/>
    </xf>
    <xf numFmtId="170" fontId="8" fillId="0" borderId="0" xfId="0" applyNumberFormat="1" applyFont="1" applyFill="1" applyBorder="1" applyAlignment="1">
      <alignment horizontal="center"/>
    </xf>
    <xf numFmtId="170" fontId="7" fillId="0" borderId="0" xfId="0" applyNumberFormat="1" applyFont="1" applyFill="1" applyBorder="1" applyAlignment="1">
      <alignment horizontal="center"/>
    </xf>
    <xf numFmtId="170" fontId="0" fillId="0" borderId="0" xfId="0" applyNumberFormat="1" applyFill="1" applyBorder="1" applyAlignment="1">
      <alignment horizontal="right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/>
    <xf numFmtId="0" fontId="1" fillId="0" borderId="0" xfId="0" applyFont="1" applyFill="1" applyBorder="1" applyAlignment="1">
      <alignment horizontal="left" wrapText="1"/>
    </xf>
    <xf numFmtId="9" fontId="0" fillId="0" borderId="0" xfId="0" applyNumberFormat="1" applyFill="1" applyBorder="1" applyAlignment="1">
      <alignment horizontal="center"/>
    </xf>
    <xf numFmtId="170" fontId="0" fillId="0" borderId="0" xfId="1" applyNumberFormat="1" applyFont="1" applyFill="1" applyBorder="1" applyAlignment="1">
      <alignment horizontal="right"/>
    </xf>
    <xf numFmtId="168" fontId="15" fillId="0" borderId="1" xfId="0" applyNumberFormat="1" applyFont="1" applyBorder="1" applyAlignment="1">
      <alignment horizontal="center" vertical="center"/>
    </xf>
    <xf numFmtId="0" fontId="17" fillId="0" borderId="2" xfId="0" applyFont="1" applyFill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center" vertical="center" wrapText="1"/>
    </xf>
    <xf numFmtId="0" fontId="17" fillId="0" borderId="23" xfId="0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center" vertical="center" wrapText="1"/>
    </xf>
    <xf numFmtId="0" fontId="15" fillId="0" borderId="0" xfId="0" applyFont="1" applyFill="1" applyAlignment="1">
      <alignment vertical="center" wrapText="1"/>
    </xf>
    <xf numFmtId="0" fontId="0" fillId="0" borderId="0" xfId="0" applyFill="1" applyAlignment="1">
      <alignment vertical="center"/>
    </xf>
    <xf numFmtId="0" fontId="2" fillId="0" borderId="2" xfId="0" applyFont="1" applyFill="1" applyBorder="1" applyAlignment="1">
      <alignment horizontal="right" vertical="center"/>
    </xf>
    <xf numFmtId="44" fontId="1" fillId="0" borderId="2" xfId="0" applyNumberFormat="1" applyFont="1" applyFill="1" applyBorder="1" applyAlignment="1">
      <alignment horizontal="center" vertical="center"/>
    </xf>
    <xf numFmtId="44" fontId="0" fillId="0" borderId="2" xfId="0" applyNumberFormat="1" applyFill="1" applyBorder="1" applyAlignment="1">
      <alignment horizontal="center" vertical="center"/>
    </xf>
    <xf numFmtId="166" fontId="5" fillId="0" borderId="2" xfId="0" applyNumberFormat="1" applyFont="1" applyFill="1" applyBorder="1" applyAlignment="1">
      <alignment horizontal="right" vertical="center"/>
    </xf>
    <xf numFmtId="0" fontId="0" fillId="0" borderId="5" xfId="0" applyFill="1" applyBorder="1" applyAlignment="1">
      <alignment horizontal="center" vertical="center"/>
    </xf>
    <xf numFmtId="9" fontId="0" fillId="0" borderId="2" xfId="0" applyNumberFormat="1" applyFill="1" applyBorder="1" applyAlignment="1">
      <alignment horizontal="center" vertical="center"/>
    </xf>
    <xf numFmtId="170" fontId="5" fillId="0" borderId="2" xfId="0" applyNumberFormat="1" applyFont="1" applyFill="1" applyBorder="1" applyAlignment="1">
      <alignment horizontal="right" vertical="center"/>
    </xf>
    <xf numFmtId="0" fontId="0" fillId="0" borderId="2" xfId="0" applyFill="1" applyBorder="1" applyAlignment="1">
      <alignment horizontal="center" vertical="center"/>
    </xf>
    <xf numFmtId="0" fontId="0" fillId="3" borderId="0" xfId="0" applyFill="1" applyAlignment="1">
      <alignment horizontal="center"/>
    </xf>
    <xf numFmtId="170" fontId="0" fillId="0" borderId="1" xfId="0" applyNumberFormat="1" applyFill="1" applyBorder="1" applyAlignment="1">
      <alignment horizontal="right" vertical="center"/>
    </xf>
    <xf numFmtId="170" fontId="0" fillId="0" borderId="1" xfId="1" applyNumberFormat="1" applyFont="1" applyFill="1" applyBorder="1" applyAlignment="1">
      <alignment horizontal="right" vertical="center"/>
    </xf>
    <xf numFmtId="170" fontId="0" fillId="0" borderId="16" xfId="1" applyNumberFormat="1" applyFont="1" applyFill="1" applyBorder="1" applyAlignment="1">
      <alignment horizontal="right" vertical="center"/>
    </xf>
    <xf numFmtId="0" fontId="0" fillId="0" borderId="7" xfId="0" applyFill="1" applyBorder="1"/>
    <xf numFmtId="0" fontId="1" fillId="0" borderId="3" xfId="0" applyFont="1" applyFill="1" applyBorder="1" applyAlignment="1">
      <alignment horizontal="center"/>
    </xf>
    <xf numFmtId="0" fontId="0" fillId="0" borderId="9" xfId="0" applyFill="1" applyBorder="1" applyAlignment="1">
      <alignment horizontal="right"/>
    </xf>
    <xf numFmtId="0" fontId="6" fillId="0" borderId="0" xfId="0" applyFont="1" applyFill="1" applyBorder="1" applyAlignment="1">
      <alignment vertical="center"/>
    </xf>
    <xf numFmtId="168" fontId="6" fillId="0" borderId="0" xfId="1" applyNumberFormat="1" applyFont="1" applyFill="1" applyBorder="1" applyAlignment="1">
      <alignment vertical="center"/>
    </xf>
    <xf numFmtId="0" fontId="10" fillId="0" borderId="0" xfId="0" applyFont="1" applyFill="1"/>
    <xf numFmtId="0" fontId="1" fillId="0" borderId="10" xfId="0" applyFont="1" applyFill="1" applyBorder="1" applyAlignment="1">
      <alignment horizontal="center"/>
    </xf>
    <xf numFmtId="171" fontId="10" fillId="0" borderId="0" xfId="0" applyNumberFormat="1" applyFont="1" applyFill="1"/>
    <xf numFmtId="0" fontId="10" fillId="0" borderId="12" xfId="0" applyFont="1" applyFill="1" applyBorder="1" applyAlignment="1">
      <alignment vertical="center"/>
    </xf>
    <xf numFmtId="0" fontId="10" fillId="0" borderId="9" xfId="0" applyFont="1" applyFill="1" applyBorder="1" applyAlignment="1">
      <alignment vertical="center"/>
    </xf>
    <xf numFmtId="0" fontId="10" fillId="0" borderId="0" xfId="0" applyFont="1" applyFill="1" applyAlignment="1">
      <alignment horizontal="right"/>
    </xf>
    <xf numFmtId="0" fontId="10" fillId="0" borderId="18" xfId="0" applyFont="1" applyFill="1" applyBorder="1" applyAlignment="1">
      <alignment vertical="center"/>
    </xf>
    <xf numFmtId="168" fontId="10" fillId="0" borderId="0" xfId="0" applyNumberFormat="1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10" fillId="0" borderId="0" xfId="0" applyFont="1" applyFill="1" applyAlignment="1">
      <alignment vertical="center"/>
    </xf>
    <xf numFmtId="44" fontId="0" fillId="0" borderId="0" xfId="0" applyNumberFormat="1" applyFill="1" applyBorder="1" applyAlignment="1">
      <alignment vertical="center"/>
    </xf>
    <xf numFmtId="0" fontId="10" fillId="0" borderId="0" xfId="0" applyFont="1" applyFill="1" applyBorder="1"/>
    <xf numFmtId="0" fontId="10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center" vertical="center"/>
    </xf>
    <xf numFmtId="168" fontId="10" fillId="0" borderId="0" xfId="1" applyNumberFormat="1" applyFont="1" applyFill="1" applyBorder="1" applyAlignment="1">
      <alignment vertical="center"/>
    </xf>
    <xf numFmtId="42" fontId="10" fillId="0" borderId="0" xfId="0" applyNumberFormat="1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168" fontId="13" fillId="0" borderId="0" xfId="1" applyNumberFormat="1" applyFont="1" applyFill="1" applyBorder="1" applyAlignment="1">
      <alignment vertical="center"/>
    </xf>
    <xf numFmtId="0" fontId="11" fillId="0" borderId="0" xfId="0" applyFont="1" applyFill="1" applyBorder="1" applyAlignment="1">
      <alignment vertical="center"/>
    </xf>
    <xf numFmtId="168" fontId="11" fillId="0" borderId="0" xfId="1" applyNumberFormat="1" applyFont="1" applyFill="1" applyBorder="1" applyAlignment="1">
      <alignment vertical="center"/>
    </xf>
    <xf numFmtId="44" fontId="0" fillId="0" borderId="0" xfId="1" applyFont="1" applyFill="1" applyBorder="1" applyAlignment="1">
      <alignment horizontal="center"/>
    </xf>
    <xf numFmtId="169" fontId="0" fillId="0" borderId="0" xfId="0" applyNumberForma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44" fontId="5" fillId="0" borderId="0" xfId="1" applyFont="1" applyFill="1" applyBorder="1" applyAlignment="1">
      <alignment horizontal="center"/>
    </xf>
    <xf numFmtId="0" fontId="4" fillId="0" borderId="32" xfId="0" applyFont="1" applyFill="1" applyBorder="1" applyAlignment="1">
      <alignment vertical="center"/>
    </xf>
    <xf numFmtId="0" fontId="1" fillId="0" borderId="8" xfId="0" applyFont="1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1" fillId="0" borderId="11" xfId="0" applyFont="1" applyFill="1" applyBorder="1" applyAlignment="1">
      <alignment horizontal="center"/>
    </xf>
    <xf numFmtId="164" fontId="0" fillId="0" borderId="11" xfId="1" applyNumberFormat="1" applyFont="1" applyFill="1" applyBorder="1" applyAlignment="1">
      <alignment horizontal="center"/>
    </xf>
    <xf numFmtId="165" fontId="0" fillId="0" borderId="11" xfId="0" applyNumberFormat="1" applyFill="1" applyBorder="1" applyAlignment="1">
      <alignment horizontal="center"/>
    </xf>
    <xf numFmtId="44" fontId="0" fillId="0" borderId="11" xfId="0" applyNumberFormat="1" applyFill="1" applyBorder="1" applyAlignment="1">
      <alignment horizontal="center"/>
    </xf>
    <xf numFmtId="9" fontId="0" fillId="0" borderId="11" xfId="2" applyFont="1" applyFill="1" applyBorder="1" applyAlignment="1">
      <alignment horizontal="center"/>
    </xf>
    <xf numFmtId="0" fontId="4" fillId="0" borderId="0" xfId="0" applyFont="1" applyFill="1" applyBorder="1" applyAlignment="1">
      <alignment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0" fillId="0" borderId="31" xfId="0" applyFill="1" applyBorder="1" applyAlignment="1">
      <alignment horizontal="center" vertical="center"/>
    </xf>
    <xf numFmtId="0" fontId="0" fillId="0" borderId="32" xfId="0" applyFill="1" applyBorder="1" applyAlignment="1">
      <alignment horizontal="center" vertical="center"/>
    </xf>
    <xf numFmtId="0" fontId="0" fillId="0" borderId="33" xfId="0" applyFill="1" applyBorder="1" applyAlignment="1">
      <alignment horizontal="center" vertical="center"/>
    </xf>
    <xf numFmtId="0" fontId="10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 wrapText="1"/>
    </xf>
    <xf numFmtId="0" fontId="4" fillId="0" borderId="34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left" vertical="center"/>
    </xf>
    <xf numFmtId="9" fontId="6" fillId="0" borderId="13" xfId="0" applyNumberFormat="1" applyFont="1" applyFill="1" applyBorder="1" applyAlignment="1">
      <alignment horizontal="right" vertical="center"/>
    </xf>
    <xf numFmtId="9" fontId="6" fillId="0" borderId="14" xfId="0" applyNumberFormat="1" applyFont="1" applyFill="1" applyBorder="1" applyAlignment="1">
      <alignment horizontal="right" vertical="center"/>
    </xf>
    <xf numFmtId="9" fontId="6" fillId="0" borderId="1" xfId="0" applyNumberFormat="1" applyFont="1" applyFill="1" applyBorder="1" applyAlignment="1">
      <alignment horizontal="right" vertical="center"/>
    </xf>
    <xf numFmtId="9" fontId="6" fillId="0" borderId="11" xfId="0" applyNumberFormat="1" applyFont="1" applyFill="1" applyBorder="1" applyAlignment="1">
      <alignment horizontal="right" vertical="center"/>
    </xf>
    <xf numFmtId="167" fontId="6" fillId="0" borderId="1" xfId="0" applyNumberFormat="1" applyFont="1" applyFill="1" applyBorder="1" applyAlignment="1">
      <alignment horizontal="center" vertical="center"/>
    </xf>
    <xf numFmtId="167" fontId="6" fillId="0" borderId="11" xfId="0" applyNumberFormat="1" applyFont="1" applyFill="1" applyBorder="1" applyAlignment="1">
      <alignment horizontal="center" vertical="center"/>
    </xf>
    <xf numFmtId="167" fontId="6" fillId="0" borderId="16" xfId="0" applyNumberFormat="1" applyFont="1" applyFill="1" applyBorder="1" applyAlignment="1">
      <alignment horizontal="center" vertical="center"/>
    </xf>
    <xf numFmtId="167" fontId="6" fillId="0" borderId="17" xfId="0" applyNumberFormat="1" applyFont="1" applyFill="1" applyBorder="1" applyAlignment="1">
      <alignment horizontal="center" vertical="center"/>
    </xf>
    <xf numFmtId="168" fontId="6" fillId="0" borderId="0" xfId="2" applyNumberFormat="1" applyFont="1" applyFill="1" applyBorder="1" applyAlignment="1">
      <alignment horizontal="center" vertical="center"/>
    </xf>
    <xf numFmtId="168" fontId="6" fillId="0" borderId="0" xfId="0" applyNumberFormat="1" applyFont="1" applyFill="1" applyBorder="1" applyAlignment="1">
      <alignment horizontal="center" vertical="center"/>
    </xf>
    <xf numFmtId="165" fontId="6" fillId="0" borderId="0" xfId="2" applyNumberFormat="1" applyFont="1" applyFill="1" applyBorder="1" applyAlignment="1">
      <alignment horizontal="center" vertical="center"/>
    </xf>
    <xf numFmtId="168" fontId="6" fillId="0" borderId="0" xfId="0" applyNumberFormat="1" applyFont="1" applyFill="1" applyBorder="1" applyAlignment="1">
      <alignment horizontal="right" vertical="center"/>
    </xf>
    <xf numFmtId="0" fontId="10" fillId="0" borderId="0" xfId="0" applyFont="1" applyFill="1" applyBorder="1" applyAlignment="1">
      <alignment horizontal="center" vertical="center"/>
    </xf>
    <xf numFmtId="0" fontId="0" fillId="0" borderId="0" xfId="0" applyFill="1" applyBorder="1"/>
    <xf numFmtId="1" fontId="6" fillId="0" borderId="0" xfId="0" applyNumberFormat="1" applyFont="1" applyFill="1" applyBorder="1" applyAlignment="1">
      <alignment horizontal="left" vertical="center"/>
    </xf>
    <xf numFmtId="168" fontId="6" fillId="0" borderId="0" xfId="1" applyNumberFormat="1" applyFont="1" applyFill="1" applyBorder="1" applyAlignment="1">
      <alignment horizontal="center" vertical="center"/>
    </xf>
    <xf numFmtId="0" fontId="1" fillId="0" borderId="35" xfId="0" applyFont="1" applyBorder="1" applyAlignment="1">
      <alignment horizontal="left" vertical="center" wrapText="1"/>
    </xf>
    <xf numFmtId="168" fontId="0" fillId="0" borderId="36" xfId="0" applyNumberFormat="1" applyBorder="1" applyAlignment="1">
      <alignment horizontal="center" vertical="center"/>
    </xf>
    <xf numFmtId="168" fontId="12" fillId="0" borderId="36" xfId="0" applyNumberFormat="1" applyFont="1" applyBorder="1" applyAlignment="1">
      <alignment horizontal="center" vertical="center"/>
    </xf>
    <xf numFmtId="168" fontId="1" fillId="0" borderId="36" xfId="0" applyNumberFormat="1" applyFont="1" applyBorder="1" applyAlignment="1">
      <alignment horizontal="center" vertical="center"/>
    </xf>
    <xf numFmtId="17" fontId="0" fillId="0" borderId="36" xfId="0" applyNumberFormat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166" fontId="0" fillId="0" borderId="36" xfId="0" applyNumberFormat="1" applyBorder="1" applyAlignment="1">
      <alignment horizontal="center" vertical="center"/>
    </xf>
    <xf numFmtId="44" fontId="0" fillId="2" borderId="36" xfId="0" applyNumberFormat="1" applyFill="1" applyBorder="1" applyAlignment="1">
      <alignment horizontal="right" vertical="center"/>
    </xf>
    <xf numFmtId="9" fontId="0" fillId="0" borderId="36" xfId="0" applyNumberFormat="1" applyBorder="1" applyAlignment="1">
      <alignment horizontal="center" vertical="center"/>
    </xf>
    <xf numFmtId="170" fontId="0" fillId="0" borderId="36" xfId="1" applyNumberFormat="1" applyFont="1" applyFill="1" applyBorder="1" applyAlignment="1">
      <alignment horizontal="right" vertical="center"/>
    </xf>
    <xf numFmtId="1" fontId="0" fillId="0" borderId="37" xfId="1" applyNumberFormat="1" applyFont="1" applyFill="1" applyBorder="1" applyAlignment="1">
      <alignment horizontal="center" vertical="center"/>
    </xf>
    <xf numFmtId="44" fontId="0" fillId="5" borderId="0" xfId="1" applyFont="1" applyFill="1" applyBorder="1" applyAlignment="1">
      <alignment horizontal="center" vertical="center"/>
    </xf>
    <xf numFmtId="44" fontId="0" fillId="0" borderId="0" xfId="1" applyFont="1" applyFill="1" applyBorder="1" applyAlignment="1">
      <alignment horizontal="center" vertical="center"/>
    </xf>
    <xf numFmtId="44" fontId="0" fillId="6" borderId="0" xfId="1" applyFont="1" applyFill="1" applyBorder="1" applyAlignment="1">
      <alignment horizontal="center" vertical="center"/>
    </xf>
    <xf numFmtId="44" fontId="0" fillId="4" borderId="0" xfId="1" applyFont="1" applyFill="1" applyBorder="1" applyAlignment="1">
      <alignment horizontal="center" vertical="center"/>
    </xf>
    <xf numFmtId="0" fontId="0" fillId="0" borderId="38" xfId="0" applyBorder="1" applyAlignment="1">
      <alignment horizontal="left" vertical="center" wrapText="1"/>
    </xf>
  </cellXfs>
  <cellStyles count="3">
    <cellStyle name="Monétaire" xfId="1" builtinId="4"/>
    <cellStyle name="Normal" xfId="0" builtinId="0"/>
    <cellStyle name="Pourcentage" xfId="2" builtinId="5"/>
  </cellStyles>
  <dxfs count="0"/>
  <tableStyles count="0" defaultTableStyle="TableStyleMedium9" defaultPivotStyle="PivotStyleLight16"/>
  <colors>
    <mruColors>
      <color rgb="FF99FF99"/>
      <color rgb="FFFFFF99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AA25"/>
  <sheetViews>
    <sheetView zoomScale="85" zoomScaleNormal="85" workbookViewId="0">
      <pane xSplit="1" ySplit="2" topLeftCell="B3" activePane="bottomRight" state="frozen"/>
      <selection pane="topRight" activeCell="B1" sqref="B1"/>
      <selection pane="bottomLeft" activeCell="A4" sqref="A4"/>
      <selection pane="bottomRight" activeCell="B23" sqref="B23"/>
    </sheetView>
  </sheetViews>
  <sheetFormatPr baseColWidth="10" defaultRowHeight="15"/>
  <cols>
    <col min="1" max="1" width="29.7109375" style="1" customWidth="1"/>
    <col min="2" max="2" width="17.140625" style="1" customWidth="1"/>
    <col min="3" max="3" width="14.28515625" style="1" customWidth="1"/>
    <col min="4" max="4" width="12.7109375" style="1" customWidth="1"/>
    <col min="5" max="5" width="13.140625" style="1" customWidth="1"/>
    <col min="6" max="6" width="20.140625" style="1" bestFit="1" customWidth="1"/>
    <col min="7" max="7" width="17.85546875" style="1" hidden="1" customWidth="1"/>
    <col min="8" max="8" width="9.85546875" style="1" hidden="1" customWidth="1"/>
    <col min="9" max="9" width="9.5703125" style="1" hidden="1" customWidth="1"/>
    <col min="10" max="10" width="12.42578125" style="1" hidden="1" customWidth="1"/>
    <col min="11" max="11" width="12.140625" style="1" hidden="1" customWidth="1"/>
    <col min="12" max="12" width="13.140625" style="1" hidden="1" customWidth="1"/>
    <col min="13" max="13" width="12.140625" style="1" hidden="1" customWidth="1"/>
    <col min="14" max="14" width="14.28515625" style="1" hidden="1" customWidth="1"/>
    <col min="15" max="15" width="13.42578125" style="1" hidden="1" customWidth="1"/>
    <col min="16" max="16" width="16" style="1" hidden="1" customWidth="1"/>
    <col min="17" max="17" width="13.5703125" style="1" bestFit="1" customWidth="1"/>
    <col min="18" max="18" width="15.85546875" style="1" customWidth="1"/>
    <col min="19" max="19" width="9.5703125" style="8" bestFit="1" customWidth="1"/>
    <col min="20" max="20" width="10.85546875" style="8" hidden="1" customWidth="1"/>
    <col min="21" max="21" width="10.140625" style="8" hidden="1" customWidth="1"/>
    <col min="22" max="22" width="10.5703125" style="8" hidden="1" customWidth="1"/>
    <col min="23" max="24" width="8.7109375" style="8" hidden="1" customWidth="1"/>
    <col min="25" max="25" width="9.5703125" style="8" hidden="1" customWidth="1"/>
    <col min="26" max="26" width="8.7109375" style="8" hidden="1" customWidth="1"/>
    <col min="27" max="27" width="58.28515625" hidden="1" customWidth="1"/>
  </cols>
  <sheetData>
    <row r="1" spans="1:27" ht="29.25" customHeight="1" thickBot="1">
      <c r="A1" s="90"/>
      <c r="B1" s="133" t="s">
        <v>42</v>
      </c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  <c r="Q1" s="134"/>
      <c r="R1" s="134"/>
      <c r="S1" s="134"/>
      <c r="T1" s="134"/>
      <c r="U1" s="134"/>
      <c r="V1" s="134"/>
      <c r="W1" s="134"/>
      <c r="X1" s="134"/>
      <c r="Y1" s="134"/>
      <c r="Z1" s="134"/>
      <c r="AA1" s="135"/>
    </row>
    <row r="2" spans="1:27" s="80" customFormat="1" ht="51" customHeight="1" thickBot="1">
      <c r="A2" s="76" t="s">
        <v>34</v>
      </c>
      <c r="B2" s="76" t="s">
        <v>35</v>
      </c>
      <c r="C2" s="77" t="s">
        <v>36</v>
      </c>
      <c r="D2" s="77" t="s">
        <v>37</v>
      </c>
      <c r="E2" s="76" t="s">
        <v>38</v>
      </c>
      <c r="F2" s="76" t="s">
        <v>39</v>
      </c>
      <c r="G2" s="76" t="s">
        <v>16</v>
      </c>
      <c r="H2" s="76" t="s">
        <v>17</v>
      </c>
      <c r="I2" s="76" t="s">
        <v>18</v>
      </c>
      <c r="J2" s="76" t="s">
        <v>19</v>
      </c>
      <c r="K2" s="76" t="s">
        <v>21</v>
      </c>
      <c r="L2" s="76" t="s">
        <v>20</v>
      </c>
      <c r="M2" s="76" t="s">
        <v>23</v>
      </c>
      <c r="N2" s="76" t="s">
        <v>28</v>
      </c>
      <c r="O2" s="76" t="s">
        <v>29</v>
      </c>
      <c r="P2" s="78" t="s">
        <v>27</v>
      </c>
      <c r="Q2" s="78" t="s">
        <v>40</v>
      </c>
      <c r="R2" s="78" t="s">
        <v>41</v>
      </c>
      <c r="S2" s="78" t="s">
        <v>1</v>
      </c>
      <c r="T2" s="79" t="s">
        <v>4</v>
      </c>
      <c r="U2" s="79" t="s">
        <v>5</v>
      </c>
      <c r="V2" s="79" t="s">
        <v>6</v>
      </c>
      <c r="W2" s="79" t="s">
        <v>7</v>
      </c>
      <c r="X2" s="79" t="s">
        <v>8</v>
      </c>
      <c r="Y2" s="79" t="s">
        <v>10</v>
      </c>
      <c r="Z2" s="79" t="s">
        <v>9</v>
      </c>
      <c r="AA2" s="78" t="s">
        <v>3</v>
      </c>
    </row>
    <row r="3" spans="1:27" ht="30" customHeight="1">
      <c r="A3" s="37" t="s">
        <v>32</v>
      </c>
      <c r="B3" s="38">
        <v>982</v>
      </c>
      <c r="C3" s="38"/>
      <c r="D3" s="39"/>
      <c r="E3" s="40">
        <f t="shared" ref="E3:E4" si="0">B3+C3+D3</f>
        <v>982</v>
      </c>
      <c r="F3" s="44">
        <v>40787</v>
      </c>
      <c r="G3" s="35">
        <v>0</v>
      </c>
      <c r="H3" s="35">
        <v>0</v>
      </c>
      <c r="I3" s="35">
        <v>0</v>
      </c>
      <c r="J3" s="35">
        <v>0</v>
      </c>
      <c r="K3" s="41">
        <v>0</v>
      </c>
      <c r="L3" s="41">
        <v>0</v>
      </c>
      <c r="M3" s="41">
        <v>0</v>
      </c>
      <c r="N3" s="41" t="e">
        <f>O3</f>
        <v>#REF!</v>
      </c>
      <c r="O3" s="42" t="e">
        <f>B3*Q3</f>
        <v>#REF!</v>
      </c>
      <c r="P3" s="34" t="s">
        <v>26</v>
      </c>
      <c r="Q3" s="43" t="e">
        <f>#REF!</f>
        <v>#REF!</v>
      </c>
      <c r="R3" s="91" t="e">
        <f>#REF!</f>
        <v>#REF!</v>
      </c>
      <c r="S3" s="29" t="e">
        <f>#REF!</f>
        <v>#REF!</v>
      </c>
      <c r="T3" s="27" t="s">
        <v>11</v>
      </c>
      <c r="U3" s="6" t="s">
        <v>2</v>
      </c>
      <c r="V3" s="10" t="s">
        <v>2</v>
      </c>
      <c r="W3" s="15" t="s">
        <v>13</v>
      </c>
      <c r="X3" s="16" t="s">
        <v>11</v>
      </c>
      <c r="Y3" s="16" t="s">
        <v>11</v>
      </c>
      <c r="Z3" s="17" t="s">
        <v>11</v>
      </c>
      <c r="AA3" s="13" t="s">
        <v>14</v>
      </c>
    </row>
    <row r="4" spans="1:27" ht="32.25" customHeight="1">
      <c r="A4" s="37" t="s">
        <v>31</v>
      </c>
      <c r="B4" s="38">
        <v>60</v>
      </c>
      <c r="C4" s="75">
        <v>24</v>
      </c>
      <c r="D4" s="38"/>
      <c r="E4" s="40">
        <f t="shared" si="0"/>
        <v>84</v>
      </c>
      <c r="F4" s="44" t="s">
        <v>33</v>
      </c>
      <c r="G4" s="35">
        <v>0</v>
      </c>
      <c r="H4" s="35">
        <v>0</v>
      </c>
      <c r="I4" s="35">
        <v>0</v>
      </c>
      <c r="J4" s="35">
        <v>0</v>
      </c>
      <c r="K4" s="41">
        <v>0</v>
      </c>
      <c r="L4" s="41">
        <v>0</v>
      </c>
      <c r="M4" s="41">
        <v>0</v>
      </c>
      <c r="N4" s="41" t="e">
        <f>O4</f>
        <v>#REF!</v>
      </c>
      <c r="O4" s="45" t="e">
        <f>R4</f>
        <v>#REF!</v>
      </c>
      <c r="P4" s="34" t="s">
        <v>26</v>
      </c>
      <c r="Q4" s="43" t="e">
        <f>#REF!</f>
        <v>#REF!</v>
      </c>
      <c r="R4" s="92" t="e">
        <f>#REF!</f>
        <v>#REF!</v>
      </c>
      <c r="S4" s="30" t="e">
        <f>#REF!</f>
        <v>#REF!</v>
      </c>
      <c r="T4" s="20" t="s">
        <v>12</v>
      </c>
      <c r="U4" s="9" t="s">
        <v>11</v>
      </c>
      <c r="V4" s="12" t="s">
        <v>2</v>
      </c>
      <c r="W4" s="11" t="s">
        <v>12</v>
      </c>
      <c r="X4" s="14" t="s">
        <v>12</v>
      </c>
      <c r="Y4" s="18" t="s">
        <v>11</v>
      </c>
      <c r="Z4" s="19" t="s">
        <v>11</v>
      </c>
      <c r="AA4" s="13" t="s">
        <v>15</v>
      </c>
    </row>
    <row r="5" spans="1:27" ht="30">
      <c r="A5" s="37" t="s">
        <v>43</v>
      </c>
      <c r="B5" s="38">
        <v>290</v>
      </c>
      <c r="C5" s="38">
        <v>340</v>
      </c>
      <c r="D5" s="38"/>
      <c r="E5" s="40">
        <f>SUM(B5:D5)</f>
        <v>630</v>
      </c>
      <c r="F5" s="46">
        <v>40939</v>
      </c>
      <c r="G5" s="35">
        <v>0</v>
      </c>
      <c r="H5" s="35">
        <v>0</v>
      </c>
      <c r="I5" s="35">
        <v>0</v>
      </c>
      <c r="J5" s="35">
        <v>0</v>
      </c>
      <c r="K5" s="41">
        <v>0</v>
      </c>
      <c r="L5" s="36">
        <v>0</v>
      </c>
      <c r="M5" s="41">
        <v>0</v>
      </c>
      <c r="N5" s="41" t="e">
        <f>O5</f>
        <v>#REF!</v>
      </c>
      <c r="O5" s="42" t="e">
        <f>B5*Q5</f>
        <v>#REF!</v>
      </c>
      <c r="P5" s="34" t="s">
        <v>26</v>
      </c>
      <c r="Q5" s="43" t="e">
        <f>#REF!</f>
        <v>#REF!</v>
      </c>
      <c r="R5" s="92" t="e">
        <f>#REF!</f>
        <v>#REF!</v>
      </c>
      <c r="S5" s="30" t="e">
        <f>#REF!</f>
        <v>#REF!</v>
      </c>
      <c r="T5" s="20" t="s">
        <v>12</v>
      </c>
      <c r="U5" s="7" t="s">
        <v>2</v>
      </c>
      <c r="V5" s="12" t="s">
        <v>2</v>
      </c>
      <c r="W5" s="11" t="s">
        <v>12</v>
      </c>
      <c r="X5" s="14" t="s">
        <v>2</v>
      </c>
      <c r="Y5" s="14" t="s">
        <v>2</v>
      </c>
      <c r="Z5" s="19" t="s">
        <v>11</v>
      </c>
      <c r="AA5" s="13" t="s">
        <v>24</v>
      </c>
    </row>
    <row r="6" spans="1:27" ht="23.25" customHeight="1" thickBot="1">
      <c r="A6" s="50" t="s">
        <v>30</v>
      </c>
      <c r="B6" s="51">
        <v>639</v>
      </c>
      <c r="C6" s="52">
        <v>0</v>
      </c>
      <c r="D6" s="51"/>
      <c r="E6" s="53">
        <f>SUM(B6:D6)</f>
        <v>639</v>
      </c>
      <c r="F6" s="54">
        <v>41088</v>
      </c>
      <c r="G6" s="49">
        <v>0</v>
      </c>
      <c r="H6" s="49">
        <v>0</v>
      </c>
      <c r="I6" s="49">
        <v>0</v>
      </c>
      <c r="J6" s="49">
        <v>0</v>
      </c>
      <c r="K6" s="55">
        <v>0</v>
      </c>
      <c r="L6" s="55">
        <v>0</v>
      </c>
      <c r="M6" s="55">
        <v>0</v>
      </c>
      <c r="N6" s="55">
        <f>O6</f>
        <v>223.64999999999998</v>
      </c>
      <c r="O6" s="56">
        <f>B6*Q6</f>
        <v>223.64999999999998</v>
      </c>
      <c r="P6" s="48" t="s">
        <v>26</v>
      </c>
      <c r="Q6" s="47">
        <f>AFFAIREl120!T11</f>
        <v>0.35</v>
      </c>
      <c r="R6" s="93">
        <f>AFFAIREl120!T13</f>
        <v>6173.65</v>
      </c>
      <c r="S6" s="31">
        <f>AFFAIREl120!T22</f>
        <v>0</v>
      </c>
      <c r="T6" s="28" t="s">
        <v>11</v>
      </c>
      <c r="U6" s="21" t="s">
        <v>2</v>
      </c>
      <c r="V6" s="22" t="s">
        <v>2</v>
      </c>
      <c r="W6" s="23" t="s">
        <v>12</v>
      </c>
      <c r="X6" s="24" t="s">
        <v>11</v>
      </c>
      <c r="Y6" s="24" t="s">
        <v>11</v>
      </c>
      <c r="Z6" s="25" t="s">
        <v>11</v>
      </c>
      <c r="AA6" s="26" t="s">
        <v>25</v>
      </c>
    </row>
    <row r="7" spans="1:27" ht="25.5" customHeight="1" thickBot="1">
      <c r="A7" s="163"/>
      <c r="B7" s="164"/>
      <c r="C7" s="165"/>
      <c r="D7" s="164"/>
      <c r="E7" s="166"/>
      <c r="F7" s="167"/>
      <c r="G7" s="168"/>
      <c r="H7" s="168"/>
      <c r="I7" s="168"/>
      <c r="J7" s="168"/>
      <c r="K7" s="169"/>
      <c r="L7" s="169"/>
      <c r="M7" s="169"/>
      <c r="N7" s="169"/>
      <c r="O7" s="170"/>
      <c r="P7" s="168"/>
      <c r="Q7" s="171"/>
      <c r="R7" s="172"/>
      <c r="S7" s="173"/>
      <c r="T7" s="174"/>
      <c r="U7" s="175"/>
      <c r="V7" s="175"/>
      <c r="W7" s="176"/>
      <c r="X7" s="177"/>
      <c r="Y7" s="177"/>
      <c r="Z7" s="177"/>
      <c r="AA7" s="178"/>
    </row>
    <row r="8" spans="1:27" s="81" customFormat="1" ht="30.75" customHeight="1" thickBot="1">
      <c r="A8" s="82" t="s">
        <v>22</v>
      </c>
      <c r="B8" s="83">
        <f>SUM(B3:B6)</f>
        <v>1971</v>
      </c>
      <c r="C8" s="83">
        <f>SUM(C3:C6)</f>
        <v>364</v>
      </c>
      <c r="D8" s="83">
        <f>SUM(D3:D6)</f>
        <v>0</v>
      </c>
      <c r="E8" s="83">
        <f>SUM(E3:E6)</f>
        <v>2335</v>
      </c>
      <c r="F8" s="84"/>
      <c r="G8" s="83">
        <f t="shared" ref="G8:O8" si="1">SUM(G3:G6)</f>
        <v>0</v>
      </c>
      <c r="H8" s="83">
        <f t="shared" si="1"/>
        <v>0</v>
      </c>
      <c r="I8" s="83">
        <f t="shared" si="1"/>
        <v>0</v>
      </c>
      <c r="J8" s="83">
        <f t="shared" si="1"/>
        <v>0</v>
      </c>
      <c r="K8" s="83">
        <f t="shared" si="1"/>
        <v>0</v>
      </c>
      <c r="L8" s="83">
        <f t="shared" si="1"/>
        <v>0</v>
      </c>
      <c r="M8" s="83">
        <f t="shared" si="1"/>
        <v>0</v>
      </c>
      <c r="N8" s="83" t="e">
        <f t="shared" si="1"/>
        <v>#REF!</v>
      </c>
      <c r="O8" s="85" t="e">
        <f t="shared" si="1"/>
        <v>#REF!</v>
      </c>
      <c r="P8" s="86"/>
      <c r="Q8" s="87"/>
      <c r="R8" s="88" t="e">
        <f>#REF!</f>
        <v>#REF!</v>
      </c>
      <c r="S8" s="89" t="e">
        <f>SUM(S3:S6)</f>
        <v>#REF!</v>
      </c>
      <c r="T8" s="136"/>
      <c r="U8" s="137"/>
      <c r="V8" s="137"/>
      <c r="W8" s="137"/>
      <c r="X8" s="137"/>
      <c r="Y8" s="137"/>
      <c r="Z8" s="137"/>
      <c r="AA8" s="138"/>
    </row>
    <row r="9" spans="1:27" s="71" customFormat="1">
      <c r="A9" s="63"/>
      <c r="B9" s="66"/>
      <c r="C9" s="66"/>
      <c r="D9" s="66"/>
      <c r="E9" s="66"/>
      <c r="F9" s="66"/>
      <c r="G9" s="63"/>
      <c r="H9" s="63"/>
      <c r="I9" s="63"/>
      <c r="J9" s="63"/>
      <c r="K9" s="67"/>
      <c r="L9" s="68"/>
      <c r="M9" s="68"/>
      <c r="N9" s="68"/>
      <c r="O9" s="63"/>
      <c r="P9" s="63"/>
      <c r="Q9" s="63"/>
      <c r="R9" s="69"/>
      <c r="S9" s="70"/>
      <c r="T9" s="70"/>
      <c r="U9" s="70"/>
      <c r="V9" s="70"/>
      <c r="W9" s="70"/>
      <c r="X9" s="70"/>
      <c r="Y9" s="70"/>
      <c r="Z9" s="70"/>
    </row>
    <row r="10" spans="1:27" s="71" customFormat="1">
      <c r="A10" s="72"/>
      <c r="B10" s="66"/>
      <c r="C10" s="66"/>
      <c r="D10" s="66"/>
      <c r="E10" s="66"/>
      <c r="F10" s="66"/>
      <c r="G10" s="63"/>
      <c r="H10" s="63"/>
      <c r="I10" s="63"/>
      <c r="J10" s="63"/>
      <c r="K10" s="63"/>
      <c r="L10" s="63"/>
      <c r="M10" s="63"/>
      <c r="N10" s="63"/>
      <c r="O10" s="63"/>
      <c r="P10" s="63"/>
      <c r="Q10" s="73"/>
      <c r="R10" s="74"/>
      <c r="S10" s="70"/>
      <c r="T10" s="70"/>
      <c r="U10" s="70"/>
      <c r="V10" s="70"/>
      <c r="W10" s="70"/>
      <c r="X10" s="70"/>
      <c r="Y10" s="70"/>
      <c r="Z10" s="70"/>
    </row>
    <row r="11" spans="1:27">
      <c r="B11" s="2"/>
      <c r="C11" s="2"/>
      <c r="D11" s="2"/>
      <c r="E11" s="2"/>
      <c r="F11" s="2"/>
      <c r="Q11" s="4"/>
      <c r="R11" s="33"/>
      <c r="S11" s="5"/>
      <c r="T11" s="5"/>
      <c r="U11" s="5"/>
    </row>
    <row r="12" spans="1:27">
      <c r="B12" s="2"/>
      <c r="C12" s="2"/>
      <c r="D12" s="2"/>
      <c r="E12" s="2"/>
      <c r="F12" s="2"/>
      <c r="Q12" s="4"/>
      <c r="R12" s="65"/>
      <c r="S12" s="5"/>
      <c r="T12" s="5"/>
      <c r="U12" s="5"/>
    </row>
    <row r="13" spans="1:27">
      <c r="B13" s="2"/>
      <c r="C13" s="2"/>
      <c r="D13" s="2"/>
      <c r="E13" s="2"/>
      <c r="F13" s="2"/>
      <c r="Q13"/>
      <c r="R13"/>
      <c r="S13"/>
      <c r="T13" s="5"/>
      <c r="U13" s="5"/>
    </row>
    <row r="14" spans="1:27">
      <c r="B14" s="2"/>
      <c r="C14" s="2"/>
      <c r="D14" s="2"/>
      <c r="E14" s="2"/>
      <c r="F14" s="2"/>
      <c r="Q14"/>
      <c r="R14"/>
      <c r="S14"/>
      <c r="T14" s="5"/>
      <c r="U14" s="5"/>
    </row>
    <row r="15" spans="1:27">
      <c r="B15" s="2"/>
      <c r="Q15"/>
      <c r="R15"/>
      <c r="S15"/>
      <c r="T15" s="32"/>
      <c r="U15" s="5"/>
    </row>
    <row r="16" spans="1:27">
      <c r="Q16"/>
      <c r="R16"/>
      <c r="S16"/>
      <c r="T16" s="5"/>
      <c r="U16" s="5"/>
    </row>
    <row r="17" spans="7:19">
      <c r="Q17"/>
      <c r="R17"/>
      <c r="S17"/>
    </row>
    <row r="25" spans="7:19">
      <c r="G25" s="3"/>
      <c r="H25" s="3"/>
      <c r="I25" s="3"/>
      <c r="J25" s="3"/>
      <c r="K25" s="3"/>
      <c r="L25" s="3"/>
      <c r="M25" s="3"/>
      <c r="N25" s="3"/>
    </row>
  </sheetData>
  <mergeCells count="2">
    <mergeCell ref="B1:AA1"/>
    <mergeCell ref="T8:AA8"/>
  </mergeCells>
  <pageMargins left="0.19685039370078741" right="0.27559055118110237" top="0.74803149606299213" bottom="0.74803149606299213" header="0.31496062992125984" footer="0.31496062992125984"/>
  <pageSetup paperSize="9" orientation="landscape" cellComments="asDisplayed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rgb="FF00B050"/>
    <pageSetUpPr fitToPage="1"/>
  </sheetPr>
  <dimension ref="A1:BB32"/>
  <sheetViews>
    <sheetView tabSelected="1" zoomScale="70" zoomScaleNormal="70" workbookViewId="0">
      <selection activeCell="I36" sqref="I36"/>
    </sheetView>
  </sheetViews>
  <sheetFormatPr baseColWidth="10" defaultRowHeight="15"/>
  <cols>
    <col min="1" max="1" width="27.42578125" style="57" bestFit="1" customWidth="1"/>
    <col min="2" max="13" width="12.28515625" style="64" customWidth="1"/>
    <col min="14" max="16" width="11.42578125" style="64"/>
    <col min="17" max="17" width="14.7109375" style="64" customWidth="1"/>
    <col min="18" max="18" width="6.85546875" style="57" customWidth="1"/>
    <col min="19" max="19" width="27.42578125" style="57" customWidth="1"/>
    <col min="20" max="20" width="9.5703125" style="57" customWidth="1"/>
    <col min="21" max="21" width="13.28515625" style="57" customWidth="1"/>
    <col min="22" max="22" width="14.7109375" style="57" customWidth="1"/>
    <col min="23" max="24" width="11.5703125" style="57" bestFit="1" customWidth="1"/>
    <col min="25" max="25" width="11.42578125" style="57" customWidth="1"/>
    <col min="26" max="16384" width="11.42578125" style="57"/>
  </cols>
  <sheetData>
    <row r="1" spans="1:54" ht="41.25" customHeight="1">
      <c r="A1" s="143" t="s">
        <v>44</v>
      </c>
      <c r="B1" s="144"/>
      <c r="C1" s="144"/>
      <c r="D1" s="144"/>
      <c r="E1" s="144"/>
      <c r="F1" s="144"/>
      <c r="G1" s="144"/>
      <c r="H1" s="144"/>
      <c r="I1" s="144"/>
      <c r="J1" s="144"/>
      <c r="K1" s="144"/>
      <c r="L1" s="144"/>
      <c r="M1" s="145"/>
      <c r="N1" s="124"/>
      <c r="O1" s="124"/>
      <c r="P1" s="124"/>
      <c r="Q1" s="132"/>
      <c r="R1" s="71"/>
    </row>
    <row r="2" spans="1:54" ht="20.100000000000001" customHeight="1">
      <c r="A2" s="94"/>
      <c r="B2" s="95">
        <v>41</v>
      </c>
      <c r="C2" s="95">
        <v>42</v>
      </c>
      <c r="D2" s="95">
        <v>43</v>
      </c>
      <c r="E2" s="95">
        <v>44</v>
      </c>
      <c r="F2" s="95">
        <v>45</v>
      </c>
      <c r="G2" s="95">
        <v>46</v>
      </c>
      <c r="H2" s="95">
        <v>47</v>
      </c>
      <c r="I2" s="95">
        <v>48</v>
      </c>
      <c r="J2" s="95">
        <v>49</v>
      </c>
      <c r="K2" s="95">
        <v>50</v>
      </c>
      <c r="L2" s="95">
        <v>51</v>
      </c>
      <c r="M2" s="125">
        <v>52</v>
      </c>
      <c r="N2" s="63"/>
      <c r="O2" s="63"/>
      <c r="P2" s="63"/>
      <c r="Q2" s="63"/>
      <c r="R2" s="71"/>
      <c r="S2" s="71"/>
      <c r="T2" s="71"/>
      <c r="U2" s="71"/>
      <c r="V2" s="71"/>
      <c r="W2" s="71"/>
      <c r="X2" s="71"/>
      <c r="Y2" s="71"/>
    </row>
    <row r="3" spans="1:54" ht="20.100000000000001" customHeight="1">
      <c r="A3" s="96" t="s">
        <v>45</v>
      </c>
      <c r="B3" s="58">
        <v>56</v>
      </c>
      <c r="C3" s="58"/>
      <c r="D3" s="58"/>
      <c r="E3" s="58"/>
      <c r="F3" s="58"/>
      <c r="G3" s="58"/>
      <c r="H3" s="58"/>
      <c r="I3" s="58"/>
      <c r="J3" s="58"/>
      <c r="K3" s="58"/>
      <c r="L3" s="58"/>
      <c r="M3" s="126"/>
      <c r="N3" s="63"/>
      <c r="O3" s="63"/>
      <c r="P3" s="63"/>
      <c r="Q3" s="120"/>
      <c r="R3" s="71"/>
      <c r="S3" s="97"/>
      <c r="T3" s="113"/>
      <c r="U3" s="113"/>
      <c r="V3" s="113"/>
      <c r="W3" s="140"/>
      <c r="X3" s="140"/>
      <c r="Y3" s="140"/>
    </row>
    <row r="4" spans="1:54" ht="20.100000000000001" customHeight="1">
      <c r="A4" s="96" t="s">
        <v>46</v>
      </c>
      <c r="B4" s="58" t="s">
        <v>58</v>
      </c>
      <c r="C4" s="58"/>
      <c r="D4" s="58"/>
      <c r="E4" s="58"/>
      <c r="F4" s="58"/>
      <c r="G4" s="58"/>
      <c r="H4" s="58"/>
      <c r="I4" s="58"/>
      <c r="J4" s="58"/>
      <c r="K4" s="58"/>
      <c r="L4" s="58"/>
      <c r="M4" s="126"/>
      <c r="N4" s="63"/>
      <c r="O4" s="63"/>
      <c r="P4" s="63"/>
      <c r="Q4" s="120"/>
      <c r="R4" s="71"/>
      <c r="S4" s="111"/>
      <c r="T4" s="111"/>
      <c r="U4" s="114"/>
      <c r="V4" s="115"/>
      <c r="W4" s="139"/>
      <c r="X4" s="139"/>
      <c r="Y4" s="139"/>
    </row>
    <row r="5" spans="1:54" ht="20.100000000000001" customHeight="1">
      <c r="A5" s="96" t="s">
        <v>47</v>
      </c>
      <c r="B5" s="58" t="s">
        <v>59</v>
      </c>
      <c r="C5" s="58"/>
      <c r="D5" s="58"/>
      <c r="E5" s="58"/>
      <c r="F5" s="58"/>
      <c r="G5" s="58"/>
      <c r="H5" s="58"/>
      <c r="I5" s="58"/>
      <c r="J5" s="58"/>
      <c r="K5" s="58"/>
      <c r="L5" s="58"/>
      <c r="M5" s="126"/>
      <c r="N5" s="63"/>
      <c r="O5" s="63"/>
      <c r="P5" s="63"/>
      <c r="Q5" s="120"/>
      <c r="R5" s="71"/>
      <c r="S5" s="116"/>
      <c r="T5" s="116"/>
      <c r="U5" s="117"/>
      <c r="V5" s="117"/>
      <c r="W5" s="141"/>
      <c r="X5" s="141"/>
      <c r="Y5" s="141"/>
    </row>
    <row r="6" spans="1:54" ht="20.100000000000001" customHeight="1">
      <c r="A6" s="96"/>
      <c r="B6" s="58"/>
      <c r="C6" s="58"/>
      <c r="D6" s="58"/>
      <c r="E6" s="58"/>
      <c r="F6" s="58"/>
      <c r="G6" s="58"/>
      <c r="H6" s="58"/>
      <c r="I6" s="58"/>
      <c r="J6" s="58"/>
      <c r="K6" s="58"/>
      <c r="L6" s="58"/>
      <c r="M6" s="126"/>
      <c r="N6" s="63"/>
      <c r="O6" s="63"/>
      <c r="P6" s="63"/>
      <c r="Q6" s="120"/>
      <c r="R6" s="71"/>
      <c r="S6" s="118"/>
      <c r="T6" s="118"/>
      <c r="U6" s="119"/>
      <c r="V6" s="119"/>
      <c r="W6" s="142"/>
      <c r="X6" s="142"/>
      <c r="Y6" s="142"/>
    </row>
    <row r="7" spans="1:54" ht="20.100000000000001" customHeight="1">
      <c r="A7" s="96"/>
      <c r="B7" s="58"/>
      <c r="C7" s="58"/>
      <c r="D7" s="58"/>
      <c r="E7" s="58"/>
      <c r="F7" s="58"/>
      <c r="G7" s="58"/>
      <c r="H7" s="58"/>
      <c r="I7" s="58"/>
      <c r="J7" s="58"/>
      <c r="K7" s="58"/>
      <c r="L7" s="58"/>
      <c r="M7" s="126"/>
      <c r="N7" s="63"/>
      <c r="O7" s="63"/>
      <c r="P7" s="63"/>
      <c r="Q7" s="120"/>
      <c r="R7" s="71"/>
      <c r="S7" s="97"/>
      <c r="T7" s="97"/>
      <c r="U7" s="98"/>
      <c r="V7" s="98"/>
      <c r="W7" s="139"/>
      <c r="X7" s="139"/>
      <c r="Y7" s="139"/>
    </row>
    <row r="8" spans="1:54" ht="20.100000000000001" customHeight="1">
      <c r="A8" s="96"/>
      <c r="B8" s="58"/>
      <c r="C8" s="58"/>
      <c r="D8" s="58"/>
      <c r="E8" s="58"/>
      <c r="F8" s="58"/>
      <c r="G8" s="58"/>
      <c r="H8" s="58"/>
      <c r="I8" s="58"/>
      <c r="J8" s="58"/>
      <c r="K8" s="58"/>
      <c r="L8" s="58"/>
      <c r="M8" s="126"/>
      <c r="N8" s="63"/>
      <c r="O8" s="121"/>
      <c r="P8" s="63"/>
      <c r="Q8" s="120"/>
      <c r="R8" s="71"/>
      <c r="S8" s="97"/>
      <c r="T8" s="97"/>
      <c r="U8" s="98"/>
      <c r="V8" s="98"/>
      <c r="W8" s="139"/>
      <c r="X8" s="139"/>
      <c r="Y8" s="139"/>
    </row>
    <row r="9" spans="1:54" ht="20.100000000000001" customHeight="1" thickBot="1">
      <c r="A9" s="96" t="s">
        <v>0</v>
      </c>
      <c r="B9" s="100"/>
      <c r="C9" s="100"/>
      <c r="D9" s="100"/>
      <c r="E9" s="100"/>
      <c r="F9" s="100"/>
      <c r="G9" s="100"/>
      <c r="H9" s="100"/>
      <c r="I9" s="100"/>
      <c r="J9" s="100"/>
      <c r="K9" s="100"/>
      <c r="L9" s="100"/>
      <c r="M9" s="127"/>
      <c r="N9" s="122"/>
      <c r="O9" s="63"/>
      <c r="P9" s="63"/>
      <c r="Q9" s="123"/>
      <c r="R9" s="71"/>
      <c r="S9" s="99"/>
      <c r="T9" s="99"/>
      <c r="U9" s="99"/>
      <c r="V9" s="99"/>
      <c r="W9" s="101"/>
      <c r="X9" s="99"/>
      <c r="Y9" s="99"/>
    </row>
    <row r="10" spans="1:54" ht="20.100000000000001" customHeight="1">
      <c r="A10" s="96" t="s">
        <v>52</v>
      </c>
      <c r="B10" s="59" t="e">
        <f>$T19*B12</f>
        <v>#DIV/0!</v>
      </c>
      <c r="C10" s="59" t="e">
        <f>$T19*C12</f>
        <v>#DIV/0!</v>
      </c>
      <c r="D10" s="59" t="e">
        <f>$T19*D12</f>
        <v>#DIV/0!</v>
      </c>
      <c r="E10" s="59"/>
      <c r="F10" s="59" t="e">
        <f t="shared" ref="F10:M10" si="0">$T19*F12</f>
        <v>#DIV/0!</v>
      </c>
      <c r="G10" s="59" t="e">
        <f t="shared" si="0"/>
        <v>#DIV/0!</v>
      </c>
      <c r="H10" s="59" t="e">
        <f t="shared" si="0"/>
        <v>#DIV/0!</v>
      </c>
      <c r="I10" s="59" t="e">
        <f t="shared" si="0"/>
        <v>#DIV/0!</v>
      </c>
      <c r="J10" s="59" t="e">
        <f t="shared" si="0"/>
        <v>#DIV/0!</v>
      </c>
      <c r="K10" s="59" t="e">
        <f t="shared" si="0"/>
        <v>#DIV/0!</v>
      </c>
      <c r="L10" s="59" t="e">
        <f t="shared" si="0"/>
        <v>#DIV/0!</v>
      </c>
      <c r="M10" s="128" t="e">
        <f t="shared" si="0"/>
        <v>#DIV/0!</v>
      </c>
      <c r="N10" s="63"/>
      <c r="O10" s="63"/>
      <c r="P10" s="63"/>
      <c r="Q10" s="63"/>
      <c r="R10" s="71"/>
      <c r="S10" s="102" t="s">
        <v>48</v>
      </c>
      <c r="T10" s="147">
        <v>0.64817518248175177</v>
      </c>
      <c r="U10" s="148"/>
      <c r="V10" s="99"/>
      <c r="W10" s="101"/>
      <c r="X10" s="99"/>
      <c r="Y10" s="99"/>
    </row>
    <row r="11" spans="1:54" ht="20.100000000000001" customHeight="1">
      <c r="A11" s="96" t="s">
        <v>53</v>
      </c>
      <c r="B11" s="59" t="e">
        <f>#REF!+B10</f>
        <v>#REF!</v>
      </c>
      <c r="C11" s="59" t="e">
        <f t="shared" ref="C11" si="1">B11+C10</f>
        <v>#REF!</v>
      </c>
      <c r="D11" s="59" t="e">
        <f t="shared" ref="D11" si="2">C11+D10</f>
        <v>#REF!</v>
      </c>
      <c r="E11" s="59"/>
      <c r="F11" s="59"/>
      <c r="G11" s="59" t="e">
        <f t="shared" ref="G11:M11" si="3">F11+G10</f>
        <v>#DIV/0!</v>
      </c>
      <c r="H11" s="59" t="e">
        <f t="shared" si="3"/>
        <v>#DIV/0!</v>
      </c>
      <c r="I11" s="59" t="e">
        <f t="shared" si="3"/>
        <v>#DIV/0!</v>
      </c>
      <c r="J11" s="59" t="e">
        <f t="shared" si="3"/>
        <v>#DIV/0!</v>
      </c>
      <c r="K11" s="59" t="e">
        <f t="shared" si="3"/>
        <v>#DIV/0!</v>
      </c>
      <c r="L11" s="59" t="e">
        <f t="shared" si="3"/>
        <v>#DIV/0!</v>
      </c>
      <c r="M11" s="128" t="e">
        <f t="shared" si="3"/>
        <v>#DIV/0!</v>
      </c>
      <c r="N11" s="63"/>
      <c r="O11" s="63"/>
      <c r="P11" s="63"/>
      <c r="Q11" s="63"/>
      <c r="R11" s="71"/>
      <c r="S11" s="103" t="s">
        <v>49</v>
      </c>
      <c r="T11" s="149">
        <v>0.35</v>
      </c>
      <c r="U11" s="150"/>
      <c r="V11" s="99"/>
      <c r="W11" s="101"/>
      <c r="X11" s="99"/>
      <c r="Y11" s="99"/>
    </row>
    <row r="12" spans="1:54" ht="20.100000000000001" customHeight="1">
      <c r="A12" s="96" t="s">
        <v>54</v>
      </c>
      <c r="B12" s="60" t="e">
        <f>B9/$T16</f>
        <v>#DIV/0!</v>
      </c>
      <c r="C12" s="60" t="e">
        <f>C9/$T16</f>
        <v>#DIV/0!</v>
      </c>
      <c r="D12" s="60" t="e">
        <f>D9/$T16</f>
        <v>#DIV/0!</v>
      </c>
      <c r="E12" s="60"/>
      <c r="F12" s="60" t="e">
        <f t="shared" ref="F12:M12" si="4">F9/$T16</f>
        <v>#DIV/0!</v>
      </c>
      <c r="G12" s="60" t="e">
        <f t="shared" si="4"/>
        <v>#DIV/0!</v>
      </c>
      <c r="H12" s="60" t="e">
        <f t="shared" si="4"/>
        <v>#DIV/0!</v>
      </c>
      <c r="I12" s="60" t="e">
        <f t="shared" si="4"/>
        <v>#DIV/0!</v>
      </c>
      <c r="J12" s="60" t="e">
        <f t="shared" si="4"/>
        <v>#DIV/0!</v>
      </c>
      <c r="K12" s="60" t="e">
        <f t="shared" si="4"/>
        <v>#DIV/0!</v>
      </c>
      <c r="L12" s="60" t="e">
        <f t="shared" si="4"/>
        <v>#DIV/0!</v>
      </c>
      <c r="M12" s="129" t="e">
        <f t="shared" si="4"/>
        <v>#DIV/0!</v>
      </c>
      <c r="N12" s="63"/>
      <c r="O12" s="63"/>
      <c r="P12" s="63"/>
      <c r="Q12" s="63"/>
      <c r="R12" s="71"/>
      <c r="S12" s="103" t="s">
        <v>50</v>
      </c>
      <c r="T12" s="151">
        <v>11433.162043795619</v>
      </c>
      <c r="U12" s="152"/>
      <c r="V12" s="104"/>
      <c r="W12" s="99"/>
      <c r="X12" s="99"/>
      <c r="Y12" s="99"/>
    </row>
    <row r="13" spans="1:54" ht="20.100000000000001" customHeight="1" thickBot="1">
      <c r="A13" s="96" t="s">
        <v>55</v>
      </c>
      <c r="B13" s="60" t="e">
        <f>B12+#REF!</f>
        <v>#DIV/0!</v>
      </c>
      <c r="C13" s="60" t="e">
        <f t="shared" ref="C13" si="5">C12+B13</f>
        <v>#DIV/0!</v>
      </c>
      <c r="D13" s="60" t="e">
        <f t="shared" ref="D13" si="6">D12+C13</f>
        <v>#DIV/0!</v>
      </c>
      <c r="E13" s="60"/>
      <c r="F13" s="60" t="e">
        <f>F12+#REF!</f>
        <v>#DIV/0!</v>
      </c>
      <c r="G13" s="60" t="e">
        <f t="shared" ref="G13:M13" si="7">G12+F13</f>
        <v>#DIV/0!</v>
      </c>
      <c r="H13" s="60" t="e">
        <f t="shared" si="7"/>
        <v>#DIV/0!</v>
      </c>
      <c r="I13" s="60" t="e">
        <f t="shared" si="7"/>
        <v>#DIV/0!</v>
      </c>
      <c r="J13" s="60" t="e">
        <f t="shared" si="7"/>
        <v>#DIV/0!</v>
      </c>
      <c r="K13" s="60" t="e">
        <f t="shared" si="7"/>
        <v>#DIV/0!</v>
      </c>
      <c r="L13" s="60" t="e">
        <f t="shared" si="7"/>
        <v>#DIV/0!</v>
      </c>
      <c r="M13" s="129" t="e">
        <f t="shared" si="7"/>
        <v>#DIV/0!</v>
      </c>
      <c r="N13" s="63"/>
      <c r="O13" s="63"/>
      <c r="P13" s="63"/>
      <c r="Q13" s="63"/>
      <c r="R13" s="71"/>
      <c r="S13" s="105" t="s">
        <v>51</v>
      </c>
      <c r="T13" s="153">
        <v>6173.65</v>
      </c>
      <c r="U13" s="154"/>
      <c r="V13" s="104"/>
      <c r="W13" s="99"/>
      <c r="X13" s="106"/>
      <c r="Y13" s="99"/>
    </row>
    <row r="14" spans="1:54" ht="20.100000000000001" customHeight="1">
      <c r="A14" s="96" t="s">
        <v>56</v>
      </c>
      <c r="B14" s="61">
        <f t="shared" ref="B14:M14" si="8">B15*$T$19</f>
        <v>0</v>
      </c>
      <c r="C14" s="61">
        <f t="shared" si="8"/>
        <v>0</v>
      </c>
      <c r="D14" s="61">
        <f t="shared" si="8"/>
        <v>0</v>
      </c>
      <c r="E14" s="61">
        <f t="shared" si="8"/>
        <v>0</v>
      </c>
      <c r="F14" s="61">
        <f t="shared" si="8"/>
        <v>0</v>
      </c>
      <c r="G14" s="61">
        <f t="shared" si="8"/>
        <v>0</v>
      </c>
      <c r="H14" s="61">
        <f t="shared" si="8"/>
        <v>0</v>
      </c>
      <c r="I14" s="61">
        <f t="shared" si="8"/>
        <v>0</v>
      </c>
      <c r="J14" s="61">
        <f t="shared" si="8"/>
        <v>0</v>
      </c>
      <c r="K14" s="61">
        <f t="shared" si="8"/>
        <v>0</v>
      </c>
      <c r="L14" s="61">
        <f t="shared" si="8"/>
        <v>0</v>
      </c>
      <c r="M14" s="130">
        <f t="shared" si="8"/>
        <v>0</v>
      </c>
      <c r="N14" s="63"/>
      <c r="O14" s="63"/>
      <c r="P14" s="63"/>
      <c r="Q14" s="63"/>
      <c r="R14" s="71"/>
      <c r="S14" s="99"/>
      <c r="T14" s="99"/>
      <c r="U14" s="99"/>
      <c r="V14" s="99"/>
      <c r="W14" s="99"/>
      <c r="X14" s="99"/>
      <c r="Y14" s="99"/>
    </row>
    <row r="15" spans="1:54" ht="20.100000000000001" customHeight="1">
      <c r="A15" s="96" t="s">
        <v>57</v>
      </c>
      <c r="B15" s="62">
        <v>13.15</v>
      </c>
      <c r="C15" s="62">
        <v>14.15</v>
      </c>
      <c r="D15" s="62">
        <v>15.15</v>
      </c>
      <c r="E15" s="62">
        <v>16.149999999999999</v>
      </c>
      <c r="F15" s="62">
        <v>0.35</v>
      </c>
      <c r="G15" s="62">
        <v>0.35</v>
      </c>
      <c r="H15" s="62">
        <v>0.35</v>
      </c>
      <c r="I15" s="62">
        <v>0.35</v>
      </c>
      <c r="J15" s="62">
        <v>0.4</v>
      </c>
      <c r="K15" s="62">
        <v>0.35</v>
      </c>
      <c r="L15" s="62">
        <v>0.35</v>
      </c>
      <c r="M15" s="131">
        <v>0</v>
      </c>
      <c r="N15" s="63"/>
      <c r="O15" s="63"/>
      <c r="P15" s="63"/>
      <c r="Q15" s="63"/>
      <c r="R15" s="71"/>
      <c r="S15" s="110"/>
      <c r="T15" s="112"/>
      <c r="U15" s="113"/>
      <c r="V15" s="113"/>
      <c r="W15" s="110"/>
      <c r="X15" s="99"/>
      <c r="Y15" s="99"/>
    </row>
    <row r="16" spans="1:54" s="81" customFormat="1" ht="20.100000000000001" customHeight="1">
      <c r="A16" s="94"/>
      <c r="B16" s="63"/>
      <c r="C16" s="63"/>
      <c r="D16" s="63"/>
      <c r="E16" s="63"/>
      <c r="F16" s="63"/>
      <c r="G16" s="63"/>
      <c r="H16" s="63"/>
      <c r="I16" s="63"/>
      <c r="J16" s="63"/>
      <c r="K16" s="63"/>
      <c r="L16" s="63"/>
      <c r="M16" s="63"/>
      <c r="N16" s="63"/>
      <c r="O16" s="63"/>
      <c r="P16" s="63"/>
      <c r="Q16" s="63"/>
      <c r="R16" s="107"/>
      <c r="S16" s="97"/>
      <c r="T16" s="146"/>
      <c r="U16" s="146"/>
      <c r="V16" s="146"/>
      <c r="W16" s="110"/>
      <c r="X16" s="99"/>
      <c r="Y16" s="99"/>
      <c r="BB16" s="81">
        <v>0</v>
      </c>
    </row>
    <row r="17" spans="1:25" s="81" customFormat="1" ht="20.100000000000001" customHeight="1">
      <c r="B17" s="70"/>
      <c r="C17" s="70"/>
      <c r="D17" s="70"/>
      <c r="E17" s="70"/>
      <c r="F17" s="70"/>
      <c r="G17" s="70"/>
      <c r="H17" s="70"/>
      <c r="I17" s="70"/>
      <c r="J17" s="70"/>
      <c r="K17" s="70"/>
      <c r="L17" s="70"/>
      <c r="M17" s="70"/>
      <c r="N17" s="70"/>
      <c r="O17" s="70"/>
      <c r="P17" s="70"/>
      <c r="Q17" s="70"/>
      <c r="R17" s="107"/>
      <c r="S17" s="97"/>
      <c r="T17" s="155"/>
      <c r="U17" s="155"/>
      <c r="V17" s="155"/>
      <c r="W17" s="106"/>
      <c r="X17" s="108"/>
      <c r="Y17" s="108"/>
    </row>
    <row r="18" spans="1:25" s="81" customFormat="1" ht="20.100000000000001" customHeight="1">
      <c r="B18" s="70"/>
      <c r="C18" s="70"/>
      <c r="D18" s="70"/>
      <c r="E18" s="70"/>
      <c r="F18" s="70"/>
      <c r="G18" s="70"/>
      <c r="H18" s="70"/>
      <c r="I18" s="70"/>
      <c r="J18" s="70"/>
      <c r="K18" s="70"/>
      <c r="L18" s="70"/>
      <c r="M18" s="70"/>
      <c r="N18" s="70"/>
      <c r="O18" s="70"/>
      <c r="P18" s="70"/>
      <c r="Q18" s="70"/>
      <c r="R18" s="107"/>
      <c r="S18" s="97"/>
      <c r="T18" s="155"/>
      <c r="U18" s="155"/>
      <c r="V18" s="155"/>
      <c r="W18" s="111"/>
      <c r="X18" s="108"/>
      <c r="Y18" s="108"/>
    </row>
    <row r="19" spans="1:25" s="81" customFormat="1" ht="20.100000000000001" customHeight="1">
      <c r="B19" s="70"/>
      <c r="C19" s="70"/>
      <c r="D19" s="70"/>
      <c r="E19" s="70"/>
      <c r="F19" s="70"/>
      <c r="G19" s="70"/>
      <c r="H19" s="70"/>
      <c r="I19" s="70"/>
      <c r="J19" s="70"/>
      <c r="K19" s="70"/>
      <c r="L19" s="70"/>
      <c r="M19" s="70"/>
      <c r="N19" s="70"/>
      <c r="O19" s="70"/>
      <c r="P19" s="70"/>
      <c r="Q19" s="70"/>
      <c r="R19" s="107"/>
      <c r="S19" s="97"/>
      <c r="T19" s="156"/>
      <c r="U19" s="156"/>
      <c r="V19" s="156"/>
      <c r="W19" s="111"/>
      <c r="X19" s="108"/>
      <c r="Y19" s="108"/>
    </row>
    <row r="20" spans="1:25" s="81" customFormat="1" ht="20.100000000000001" customHeight="1">
      <c r="B20" s="109"/>
      <c r="C20" s="109"/>
      <c r="D20" s="109"/>
      <c r="E20" s="109"/>
      <c r="F20" s="109"/>
      <c r="G20" s="109"/>
      <c r="H20" s="109"/>
      <c r="I20" s="109"/>
      <c r="J20" s="109"/>
      <c r="K20" s="109"/>
      <c r="L20" s="109"/>
      <c r="M20" s="109"/>
      <c r="N20" s="109"/>
      <c r="O20" s="70"/>
      <c r="P20" s="70"/>
      <c r="Q20" s="70"/>
      <c r="R20" s="107"/>
      <c r="S20" s="97"/>
      <c r="T20" s="157"/>
      <c r="U20" s="157"/>
      <c r="V20" s="157"/>
      <c r="W20" s="111"/>
      <c r="X20" s="108"/>
      <c r="Y20" s="108"/>
    </row>
    <row r="21" spans="1:25" s="81" customFormat="1" ht="20.100000000000001" customHeight="1">
      <c r="B21" s="70"/>
      <c r="C21" s="70"/>
      <c r="D21" s="70"/>
      <c r="E21" s="70"/>
      <c r="F21" s="70"/>
      <c r="G21" s="70"/>
      <c r="H21" s="70"/>
      <c r="I21" s="70"/>
      <c r="J21" s="70"/>
      <c r="K21" s="70"/>
      <c r="L21" s="70"/>
      <c r="M21" s="70"/>
      <c r="N21" s="70"/>
      <c r="O21" s="70"/>
      <c r="P21" s="70"/>
      <c r="Q21" s="70"/>
      <c r="R21" s="107"/>
      <c r="S21" s="97"/>
      <c r="T21" s="158"/>
      <c r="U21" s="158"/>
      <c r="V21" s="158"/>
      <c r="W21" s="106"/>
      <c r="X21" s="108"/>
      <c r="Y21" s="108"/>
    </row>
    <row r="22" spans="1:25" s="81" customFormat="1" ht="20.100000000000001" customHeight="1">
      <c r="B22" s="70"/>
      <c r="C22" s="70"/>
      <c r="D22" s="70"/>
      <c r="E22" s="70"/>
      <c r="F22" s="70"/>
      <c r="G22" s="70"/>
      <c r="H22" s="70"/>
      <c r="I22" s="70"/>
      <c r="J22" s="70"/>
      <c r="K22" s="70"/>
      <c r="L22" s="70"/>
      <c r="M22" s="70"/>
      <c r="N22" s="70"/>
      <c r="O22" s="70"/>
      <c r="P22" s="70"/>
      <c r="Q22" s="70"/>
      <c r="R22" s="107"/>
      <c r="S22" s="97"/>
      <c r="T22" s="146"/>
      <c r="U22" s="146"/>
      <c r="V22" s="146"/>
      <c r="W22" s="106"/>
      <c r="X22" s="108"/>
      <c r="Y22" s="108"/>
    </row>
    <row r="23" spans="1:25" s="81" customFormat="1" ht="20.100000000000001" customHeight="1">
      <c r="B23" s="70"/>
      <c r="C23" s="70"/>
      <c r="D23" s="70"/>
      <c r="E23" s="70"/>
      <c r="F23" s="70"/>
      <c r="G23" s="70"/>
      <c r="H23" s="70"/>
      <c r="I23" s="70"/>
      <c r="J23" s="70"/>
      <c r="K23" s="70"/>
      <c r="L23" s="70"/>
      <c r="M23" s="70"/>
      <c r="N23" s="70"/>
      <c r="O23" s="70"/>
      <c r="P23" s="70"/>
      <c r="Q23" s="70"/>
      <c r="R23" s="107"/>
      <c r="S23" s="97"/>
      <c r="T23" s="161"/>
      <c r="U23" s="161"/>
      <c r="V23" s="161"/>
      <c r="W23" s="111"/>
      <c r="X23" s="108"/>
      <c r="Y23" s="108"/>
    </row>
    <row r="24" spans="1:25" s="81" customFormat="1" ht="20.100000000000001" customHeight="1">
      <c r="B24" s="70"/>
      <c r="C24" s="70"/>
      <c r="D24" s="70"/>
      <c r="E24" s="70"/>
      <c r="F24" s="70"/>
      <c r="G24" s="70"/>
      <c r="H24" s="70"/>
      <c r="I24" s="70"/>
      <c r="J24" s="70"/>
      <c r="K24" s="70"/>
      <c r="L24" s="70"/>
      <c r="M24" s="70"/>
      <c r="N24" s="70"/>
      <c r="O24" s="70"/>
      <c r="P24" s="70"/>
      <c r="Q24" s="70"/>
      <c r="R24" s="107"/>
      <c r="S24" s="97"/>
      <c r="T24" s="162"/>
      <c r="U24" s="162"/>
      <c r="V24" s="162"/>
      <c r="W24" s="111"/>
      <c r="X24" s="108"/>
      <c r="Y24" s="108"/>
    </row>
    <row r="25" spans="1:25" s="81" customFormat="1" ht="20.100000000000001" customHeight="1">
      <c r="B25" s="70"/>
      <c r="C25" s="70"/>
      <c r="D25" s="70"/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70"/>
      <c r="P25" s="70"/>
      <c r="Q25" s="70"/>
      <c r="R25" s="107"/>
      <c r="S25" s="97"/>
      <c r="T25" s="162"/>
      <c r="U25" s="162"/>
      <c r="V25" s="162"/>
      <c r="W25" s="111"/>
      <c r="X25" s="108"/>
      <c r="Y25" s="108"/>
    </row>
    <row r="26" spans="1:25" s="81" customFormat="1" ht="20.100000000000001" customHeight="1">
      <c r="B26" s="70"/>
      <c r="C26" s="70"/>
      <c r="D26" s="70"/>
      <c r="E26" s="70"/>
      <c r="F26" s="70"/>
      <c r="G26" s="70"/>
      <c r="H26" s="70"/>
      <c r="I26" s="70"/>
      <c r="J26" s="70"/>
      <c r="K26" s="70"/>
      <c r="L26" s="70"/>
      <c r="M26" s="70"/>
      <c r="N26" s="70"/>
      <c r="O26" s="70"/>
      <c r="P26" s="70"/>
      <c r="Q26" s="70"/>
      <c r="R26" s="107"/>
      <c r="S26" s="97"/>
      <c r="T26" s="157"/>
      <c r="U26" s="157"/>
      <c r="V26" s="157"/>
      <c r="W26" s="111"/>
      <c r="X26" s="108"/>
      <c r="Y26" s="108"/>
    </row>
    <row r="27" spans="1:25" ht="20.100000000000001" customHeight="1">
      <c r="A27" s="81"/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1"/>
      <c r="S27" s="111"/>
      <c r="T27" s="111"/>
      <c r="U27" s="111"/>
      <c r="V27" s="111"/>
      <c r="W27" s="111"/>
      <c r="X27" s="108"/>
      <c r="Y27" s="108"/>
    </row>
    <row r="28" spans="1:25" ht="20.100000000000001" customHeight="1"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71"/>
      <c r="S28" s="110"/>
      <c r="T28" s="110"/>
      <c r="U28" s="110"/>
      <c r="V28" s="110"/>
      <c r="W28" s="99"/>
      <c r="X28" s="99"/>
      <c r="Y28" s="99"/>
    </row>
    <row r="29" spans="1:25" ht="20.100000000000001" customHeight="1"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71"/>
      <c r="S29" s="111"/>
      <c r="T29" s="159"/>
      <c r="U29" s="160"/>
      <c r="V29" s="71"/>
    </row>
    <row r="30" spans="1:25" ht="20.100000000000001" customHeight="1"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71"/>
      <c r="S30" s="111"/>
      <c r="T30" s="159"/>
      <c r="U30" s="160"/>
      <c r="V30" s="71"/>
    </row>
    <row r="31" spans="1:25" ht="20.100000000000001" customHeight="1">
      <c r="R31" s="71"/>
      <c r="S31" s="111"/>
      <c r="T31" s="159"/>
      <c r="U31" s="160"/>
      <c r="V31" s="71"/>
    </row>
    <row r="32" spans="1:25" ht="20.100000000000001" customHeight="1">
      <c r="R32" s="71"/>
      <c r="S32" s="110"/>
      <c r="T32" s="110"/>
      <c r="U32" s="110"/>
      <c r="V32" s="110"/>
      <c r="W32" s="99"/>
      <c r="X32" s="99"/>
      <c r="Y32" s="99"/>
    </row>
  </sheetData>
  <mergeCells count="25">
    <mergeCell ref="T31:U31"/>
    <mergeCell ref="T23:V23"/>
    <mergeCell ref="T24:V24"/>
    <mergeCell ref="T25:V25"/>
    <mergeCell ref="T26:V26"/>
    <mergeCell ref="T29:U29"/>
    <mergeCell ref="T30:U30"/>
    <mergeCell ref="A1:M1"/>
    <mergeCell ref="T22:V22"/>
    <mergeCell ref="T10:U10"/>
    <mergeCell ref="T11:U11"/>
    <mergeCell ref="T12:U12"/>
    <mergeCell ref="T13:U13"/>
    <mergeCell ref="T16:V16"/>
    <mergeCell ref="T17:V17"/>
    <mergeCell ref="T18:V18"/>
    <mergeCell ref="T19:V19"/>
    <mergeCell ref="T20:V20"/>
    <mergeCell ref="T21:V21"/>
    <mergeCell ref="W8:Y8"/>
    <mergeCell ref="W3:Y3"/>
    <mergeCell ref="W4:Y4"/>
    <mergeCell ref="W5:Y5"/>
    <mergeCell ref="W6:Y6"/>
    <mergeCell ref="W7:Y7"/>
  </mergeCells>
  <pageMargins left="0.70866141732283472" right="0.70866141732283472" top="0.74803149606299213" bottom="0.74803149606299213" header="0.31496062992125984" footer="0.31496062992125984"/>
  <pageSetup paperSize="9" scale="2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SYNTHESE</vt:lpstr>
      <vt:lpstr>AFFAIREl120</vt:lpstr>
    </vt:vector>
  </TitlesOfParts>
  <Company>SEGULA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SEGULA</dc:creator>
  <cp:lastModifiedBy>SEGULA</cp:lastModifiedBy>
  <cp:lastPrinted>2012-07-17T15:40:19Z</cp:lastPrinted>
  <dcterms:created xsi:type="dcterms:W3CDTF">2011-09-22T14:45:51Z</dcterms:created>
  <dcterms:modified xsi:type="dcterms:W3CDTF">2012-09-19T09:59:00Z</dcterms:modified>
</cp:coreProperties>
</file>