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64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8" i="1" l="1"/>
  <c r="T8" i="1" s="1"/>
  <c r="T7" i="1"/>
  <c r="T9" i="1"/>
  <c r="T6" i="1"/>
  <c r="R7" i="1"/>
  <c r="R9" i="1"/>
  <c r="R6" i="1"/>
  <c r="P7" i="1"/>
  <c r="P8" i="1"/>
  <c r="P9" i="1"/>
  <c r="P6" i="1"/>
  <c r="R8" i="1" l="1"/>
  <c r="M7" i="1"/>
  <c r="J7" i="1"/>
  <c r="J8" i="1"/>
  <c r="J9" i="1"/>
  <c r="J6" i="1"/>
  <c r="S6" i="1" l="1"/>
  <c r="Q6" i="1"/>
  <c r="Q8" i="1"/>
  <c r="S8" i="1"/>
  <c r="Q9" i="1"/>
  <c r="S9" i="1"/>
  <c r="Q7" i="1"/>
  <c r="S7" i="1"/>
</calcChain>
</file>

<file path=xl/sharedStrings.xml><?xml version="1.0" encoding="utf-8"?>
<sst xmlns="http://schemas.openxmlformats.org/spreadsheetml/2006/main" count="47" uniqueCount="41">
  <si>
    <t>int/Ext</t>
  </si>
  <si>
    <t>Catégorie</t>
  </si>
  <si>
    <t>Avance</t>
  </si>
  <si>
    <t>N° OM</t>
  </si>
  <si>
    <t>Noms</t>
  </si>
  <si>
    <t>N° de Tiers</t>
  </si>
  <si>
    <t>Ville
DEPART</t>
  </si>
  <si>
    <t>Ville
ARRIVEE</t>
  </si>
  <si>
    <t>Date
Départ</t>
  </si>
  <si>
    <t>Heure
Départ</t>
  </si>
  <si>
    <t>Colonne3</t>
  </si>
  <si>
    <t>Date
Arrivée</t>
  </si>
  <si>
    <t>Heure
Arrivée</t>
  </si>
  <si>
    <t>Colonne1</t>
  </si>
  <si>
    <t>Nbre de
voyages</t>
  </si>
  <si>
    <t>Nbre de
jours</t>
  </si>
  <si>
    <t>Ext</t>
  </si>
  <si>
    <t>Courante</t>
  </si>
  <si>
    <t>Personne A</t>
  </si>
  <si>
    <t>Paris</t>
  </si>
  <si>
    <t>Angoulême</t>
  </si>
  <si>
    <t>Personne B</t>
  </si>
  <si>
    <t>Bordeaux</t>
  </si>
  <si>
    <t>Biarritz</t>
  </si>
  <si>
    <t>SANS Frais</t>
  </si>
  <si>
    <t>Personne C</t>
  </si>
  <si>
    <t>Personne D</t>
  </si>
  <si>
    <t>Total</t>
  </si>
  <si>
    <t>Dans le cadre d'un déplacement, J’ai une date et heure de départ et une date et heure d’arrivée.</t>
  </si>
  <si>
    <t>J'ai des plages horaires pour calculer le droit aux repas, entre 12h00 et 13h30 (repas midi) et entre 19h00 et 20h30 (repas du soir).</t>
  </si>
  <si>
    <t>J'ai un battement (départ / arrivée) d’une demi-heure pour les voyages en train et d’une heure pour les voyages en avion.</t>
  </si>
  <si>
    <t>Dans ce décompte ne doit pas être comptabilisé ni les jours de we (samedi / dimanche), ni les jours fériés.</t>
  </si>
  <si>
    <t>Sans compter que pour les déplacements « sans frais » le résultat doit être à 0.</t>
  </si>
  <si>
    <t>Je ne sais pas si je suis assez claire dans mon explication  </t>
  </si>
  <si>
    <t>Repas du jour du départ</t>
  </si>
  <si>
    <t>Repas du jour d'arrivée</t>
  </si>
  <si>
    <t>Repas du jour complet en déplacement</t>
  </si>
  <si>
    <t>FORMULE RECAPITULATIVE</t>
  </si>
  <si>
    <t>Références d'heures</t>
  </si>
  <si>
    <t>3 FORMULES POUR LES 3 TYPES DE JOURS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</si>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</sst>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h:mm;@"/>
    <numFmt numFmtId="166" formatCode="dd/mm/yyyy\ hh:mm;@"/>
    <numFmt numFmtId="167" formatCode="[$-F400]h:mm:ss\ AM/PM"/>
    <numFmt numFmtId="168" formatCode="d/m/yy\ h:mm;@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333333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6">
    <xf numFmtId="0" fontId="0" fillId="0" borderId="0" xfId="0"/>
    <xf numFmtId="167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/>
    <xf numFmtId="0" fontId="2" fillId="0" borderId="0" xfId="1" applyFont="1" applyFill="1" applyAlignment="1">
      <alignment horizontal="center"/>
    </xf>
    <xf numFmtId="0" fontId="2" fillId="0" borderId="0" xfId="1" applyFont="1" applyFill="1"/>
    <xf numFmtId="166" fontId="2" fillId="0" borderId="0" xfId="1" applyNumberFormat="1" applyFont="1" applyFill="1" applyAlignment="1">
      <alignment horizontal="right" vertical="center" wrapText="1"/>
    </xf>
    <xf numFmtId="165" fontId="2" fillId="0" borderId="0" xfId="1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168" fontId="2" fillId="0" borderId="0" xfId="0" applyNumberFormat="1" applyFont="1" applyFill="1" applyAlignment="1">
      <alignment horizontal="center" vertical="center" wrapText="1"/>
    </xf>
    <xf numFmtId="0" fontId="2" fillId="0" borderId="0" xfId="1" applyNumberFormat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NumberFormat="1" applyFont="1" applyFill="1" applyAlignment="1">
      <alignment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164" fontId="2" fillId="0" borderId="0" xfId="0" applyNumberFormat="1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165" fontId="2" fillId="3" borderId="0" xfId="0" applyNumberFormat="1" applyFont="1" applyFill="1" applyAlignment="1">
      <alignment horizontal="center" vertical="center" wrapText="1"/>
    </xf>
    <xf numFmtId="0" fontId="5" fillId="0" borderId="0" xfId="0" applyFont="1"/>
    <xf numFmtId="167" fontId="2" fillId="5" borderId="0" xfId="0" applyNumberFormat="1" applyFont="1" applyFill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4" borderId="10" xfId="0" applyNumberFormat="1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/>
    </xf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5"/>
  <sheetViews>
    <sheetView showGridLines="0" tabSelected="1" topLeftCell="H3" workbookViewId="0">
      <selection activeCell="H3" sqref="H3"/>
    </sheetView>
  </sheetViews>
  <sheetFormatPr baseColWidth="10" defaultRowHeight="12.75" x14ac:dyDescent="0.2"/>
  <cols>
    <col min="1" max="1" width="6.140625" style="5" bestFit="1" customWidth="1"/>
    <col min="2" max="2" width="10.28515625" style="5" bestFit="1" customWidth="1"/>
    <col min="3" max="4" width="1.5703125" style="5" customWidth="1"/>
    <col min="5" max="5" width="11.140625" style="5" bestFit="1" customWidth="1"/>
    <col min="6" max="6" width="1.5703125" style="5" customWidth="1"/>
    <col min="7" max="7" width="9.42578125" style="5" bestFit="1" customWidth="1"/>
    <col min="8" max="8" width="11.28515625" style="5" bestFit="1" customWidth="1"/>
    <col min="9" max="9" width="17.140625" style="5" bestFit="1" customWidth="1"/>
    <col min="10" max="10" width="8.140625" style="5" bestFit="1" customWidth="1"/>
    <col min="11" max="11" width="1.7109375" style="5" customWidth="1"/>
    <col min="12" max="12" width="17.140625" style="5" bestFit="1" customWidth="1"/>
    <col min="13" max="13" width="8.140625" style="5" bestFit="1" customWidth="1"/>
    <col min="14" max="14" width="1.5703125" style="5" customWidth="1"/>
    <col min="15" max="19" width="14" style="5" customWidth="1"/>
    <col min="20" max="20" width="17.7109375" style="5" customWidth="1"/>
    <col min="21" max="22" width="11.28515625" style="5" customWidth="1"/>
    <col min="23" max="16384" width="11.42578125" style="5"/>
  </cols>
  <sheetData>
    <row r="3" spans="1:22" ht="13.5" thickBot="1" x14ac:dyDescent="0.25"/>
    <row r="4" spans="1:22" ht="15.75" customHeight="1" x14ac:dyDescent="0.2">
      <c r="Q4" s="39" t="s">
        <v>39</v>
      </c>
      <c r="R4" s="40"/>
      <c r="S4" s="41"/>
      <c r="T4" s="42" t="s">
        <v>40</v>
      </c>
    </row>
    <row r="5" spans="1:22" ht="39.75" customHeight="1" x14ac:dyDescent="0.2">
      <c r="A5" s="22" t="s">
        <v>0</v>
      </c>
      <c r="B5" s="23" t="s">
        <v>1</v>
      </c>
      <c r="C5" s="24" t="s">
        <v>2</v>
      </c>
      <c r="D5" s="23" t="s">
        <v>3</v>
      </c>
      <c r="E5" s="23" t="s">
        <v>4</v>
      </c>
      <c r="F5" s="25" t="s">
        <v>5</v>
      </c>
      <c r="G5" s="22" t="s">
        <v>6</v>
      </c>
      <c r="H5" s="22" t="s">
        <v>7</v>
      </c>
      <c r="I5" s="26" t="s">
        <v>8</v>
      </c>
      <c r="J5" s="27" t="s">
        <v>9</v>
      </c>
      <c r="K5" s="27" t="s">
        <v>10</v>
      </c>
      <c r="L5" s="26" t="s">
        <v>11</v>
      </c>
      <c r="M5" s="27" t="s">
        <v>12</v>
      </c>
      <c r="N5" s="27" t="s">
        <v>13</v>
      </c>
      <c r="O5" s="24" t="s">
        <v>14</v>
      </c>
      <c r="P5" s="24" t="s">
        <v>15</v>
      </c>
      <c r="Q5" s="30" t="s">
        <v>34</v>
      </c>
      <c r="R5" s="24" t="s">
        <v>35</v>
      </c>
      <c r="S5" s="31" t="s">
        <v>36</v>
      </c>
      <c r="T5" s="43" t="s">
        <v>37</v>
      </c>
      <c r="U5" s="38" t="s">
        <v>38</v>
      </c>
      <c r="V5" s="38"/>
    </row>
    <row r="6" spans="1:22" x14ac:dyDescent="0.2">
      <c r="A6" s="6" t="s">
        <v>16</v>
      </c>
      <c r="B6" s="6" t="s">
        <v>17</v>
      </c>
      <c r="C6" s="6"/>
      <c r="D6" s="6"/>
      <c r="E6" s="7" t="s">
        <v>18</v>
      </c>
      <c r="F6" s="6"/>
      <c r="G6" s="7" t="s">
        <v>19</v>
      </c>
      <c r="H6" s="7" t="s">
        <v>20</v>
      </c>
      <c r="I6" s="8">
        <v>42394.669444444444</v>
      </c>
      <c r="J6" s="1">
        <f>I6-INT(I6)</f>
        <v>0.66944444444379769</v>
      </c>
      <c r="K6" s="7"/>
      <c r="L6" s="8">
        <v>42395.634027777778</v>
      </c>
      <c r="M6" s="1">
        <v>0.875</v>
      </c>
      <c r="N6" s="9"/>
      <c r="O6" s="6">
        <v>1</v>
      </c>
      <c r="P6" s="6">
        <f>(NETWORKDAYS(I6,L6))-1</f>
        <v>1</v>
      </c>
      <c r="Q6" s="32">
        <f>IF(AND(J6&lt;=$U$6,P6&gt;=1),2,
IF(AND(J6&gt;=$V$6,J6&lt;=$U$7,P6&gt;=1),1,
IF(AND(J6&lt;=$U$6,M6&gt;=$V$7,P6=0),2,
IF(AND(J6&gt;=$V$6,M6&gt;=$V$7,P6=0),1,
IF(AND(J6&gt;=$V$6,M6&lt;=$U$7,P6=0),1,
IF(AND(J6&lt;=$U$6,M6&lt;=$V$7,P6=0),1,
0))))))</f>
        <v>1</v>
      </c>
      <c r="R6" s="33">
        <f>IF(AND(M6&gt;=$V$7,P6&gt;=1),2,
IF(AND(M6&lt;=$U$7,M6&gt;=$V$6,P6&gt;=1),1,
0))</f>
        <v>2</v>
      </c>
      <c r="S6" s="34">
        <f>IF(P6&gt;1,2*(P6-1),0)</f>
        <v>0</v>
      </c>
      <c r="T6" s="44">
        <f>IF(AND(J6&lt;=$U$6,P6&gt;=1),2,
IF(AND(J6&gt;=$V$6,J6&lt;=$U$7,P6&gt;=1),1,
IF(AND(J6&lt;=$U$6,M6&gt;=$V$7,P6=0),2,
IF(AND(J6&gt;=$V$6,M6&gt;=$V$7,P6=0),1,
IF(AND(J6&gt;=$V$6,M6&lt;=$U$7,P6=0),1,
IF(AND(J6&lt;=$U$6,M6&lt;=$V$7,P6=0),1,
0))))))+IF(AND(M6&gt;=$V$7,P6&gt;=1),2,
IF(AND(M6&lt;=$U$7,M6&gt;=$V$6,P6&gt;=1),1,
0))+IF(P6&gt;1,2*(P6-1),0)</f>
        <v>3</v>
      </c>
      <c r="U6" s="29">
        <v>0.5</v>
      </c>
      <c r="V6" s="29">
        <v>0.5625</v>
      </c>
    </row>
    <row r="7" spans="1:22" x14ac:dyDescent="0.2">
      <c r="A7" s="10"/>
      <c r="B7" s="10" t="s">
        <v>17</v>
      </c>
      <c r="C7" s="10"/>
      <c r="D7" s="10"/>
      <c r="E7" s="11" t="s">
        <v>21</v>
      </c>
      <c r="F7" s="10"/>
      <c r="G7" s="11" t="s">
        <v>22</v>
      </c>
      <c r="H7" s="11" t="s">
        <v>23</v>
      </c>
      <c r="I7" s="8">
        <v>42396.57708333333</v>
      </c>
      <c r="J7" s="1">
        <f t="shared" ref="J7:J9" si="0">I7-INT(I7)</f>
        <v>0.57708333332993789</v>
      </c>
      <c r="K7" s="11"/>
      <c r="L7" s="8">
        <v>42398.71597222222</v>
      </c>
      <c r="M7" s="1">
        <f t="shared" ref="M7:M8" si="1">L7-INT(L7)</f>
        <v>0.71597222222044365</v>
      </c>
      <c r="N7" s="12"/>
      <c r="O7" s="10">
        <v>1</v>
      </c>
      <c r="P7" s="6">
        <f t="shared" ref="P7:P9" si="2">(NETWORKDAYS(I7,L7))-1</f>
        <v>2</v>
      </c>
      <c r="Q7" s="32">
        <f t="shared" ref="Q7:Q9" si="3">IF(AND(J7&lt;=$U$6,P7&gt;=1),2,
IF(AND(J7&gt;=$V$6,J7&lt;=$U$7,P7&gt;=1),1,
IF(AND(J7&lt;=$U$6,M7&gt;=$V$7,P7=0),2,
IF(AND(J7&gt;=$V$6,M7&gt;=$V$7,P7=0),1,
IF(AND(J7&gt;=$V$6,M7&lt;=$U$7,P7=0),1,
IF(AND(J7&lt;=$U$6,M7&lt;=$V$7,P7=0),1,
0))))))</f>
        <v>1</v>
      </c>
      <c r="R7" s="33">
        <f t="shared" ref="R7:R9" si="4">IF(AND(M7&gt;=$V$7,P7&gt;=1),2,
IF(AND(M7&lt;=$U$7,M7&gt;=$V$6,P7&gt;=1),1,
0))</f>
        <v>1</v>
      </c>
      <c r="S7" s="34">
        <f t="shared" ref="S7:S9" si="5">IF(P7&gt;1,2*(P7-1),0)</f>
        <v>2</v>
      </c>
      <c r="T7" s="44">
        <f t="shared" ref="T7:T9" si="6">IF(AND(J7&lt;=$U$6,P7&gt;=1),2,
IF(AND(J7&gt;=$V$6,J7&lt;=$U$7,P7&gt;=1),1,
IF(AND(J7&lt;=$U$6,M7&gt;=$V$7,P7=0),2,
IF(AND(J7&gt;=$V$6,M7&gt;=$V$7,P7=0),1,
IF(AND(J7&gt;=$V$6,M7&lt;=$U$7,P7=0),1,
IF(AND(J7&lt;=$U$6,M7&lt;=$V$7,P7=0),1,
0))))))+IF(AND(M7&gt;=$V$7,P7&gt;=1),2,
IF(AND(M7&lt;=$U$7,M7&gt;=$V$6,P7&gt;=1),1,
0))+IF(P7&gt;1,2*(P7-1),0)</f>
        <v>4</v>
      </c>
      <c r="U7" s="29">
        <v>0.79166666666666663</v>
      </c>
      <c r="V7" s="29">
        <v>0.85416666666666663</v>
      </c>
    </row>
    <row r="8" spans="1:22" x14ac:dyDescent="0.2">
      <c r="A8" s="13"/>
      <c r="B8" s="14" t="s">
        <v>24</v>
      </c>
      <c r="C8" s="13"/>
      <c r="D8" s="14"/>
      <c r="E8" s="11" t="s">
        <v>25</v>
      </c>
      <c r="F8" s="15"/>
      <c r="G8" s="16" t="s">
        <v>22</v>
      </c>
      <c r="H8" s="16" t="s">
        <v>22</v>
      </c>
      <c r="I8" s="8">
        <v>42390.333333333336</v>
      </c>
      <c r="J8" s="1">
        <f t="shared" si="0"/>
        <v>0.33333333333575865</v>
      </c>
      <c r="K8" s="9"/>
      <c r="L8" s="8">
        <v>42390.541666666664</v>
      </c>
      <c r="M8" s="1">
        <f t="shared" si="1"/>
        <v>0.54166666666424135</v>
      </c>
      <c r="N8" s="9"/>
      <c r="O8" s="13">
        <v>0</v>
      </c>
      <c r="P8" s="6">
        <f t="shared" si="2"/>
        <v>0</v>
      </c>
      <c r="Q8" s="32">
        <f t="shared" si="3"/>
        <v>1</v>
      </c>
      <c r="R8" s="33">
        <f t="shared" si="4"/>
        <v>0</v>
      </c>
      <c r="S8" s="34">
        <f t="shared" si="5"/>
        <v>0</v>
      </c>
      <c r="T8" s="44">
        <f t="shared" si="6"/>
        <v>1</v>
      </c>
      <c r="U8" s="4"/>
      <c r="V8" s="4"/>
    </row>
    <row r="9" spans="1:22" ht="13.5" thickBot="1" x14ac:dyDescent="0.25">
      <c r="A9" s="13"/>
      <c r="B9" s="14" t="s">
        <v>24</v>
      </c>
      <c r="C9" s="13"/>
      <c r="D9" s="14"/>
      <c r="E9" s="11" t="s">
        <v>26</v>
      </c>
      <c r="F9" s="15"/>
      <c r="G9" s="16" t="s">
        <v>22</v>
      </c>
      <c r="H9" s="16" t="s">
        <v>22</v>
      </c>
      <c r="I9" s="8">
        <v>42389.395833333336</v>
      </c>
      <c r="J9" s="1">
        <f t="shared" si="0"/>
        <v>0.39583333333575865</v>
      </c>
      <c r="K9" s="9"/>
      <c r="L9" s="8">
        <v>42389.541666666664</v>
      </c>
      <c r="M9" s="1">
        <v>0.54166666666666663</v>
      </c>
      <c r="N9" s="9"/>
      <c r="O9" s="13">
        <v>0</v>
      </c>
      <c r="P9" s="6">
        <f t="shared" si="2"/>
        <v>0</v>
      </c>
      <c r="Q9" s="35">
        <f t="shared" si="3"/>
        <v>1</v>
      </c>
      <c r="R9" s="36">
        <f t="shared" si="4"/>
        <v>0</v>
      </c>
      <c r="S9" s="37">
        <f t="shared" si="5"/>
        <v>0</v>
      </c>
      <c r="T9" s="45">
        <f t="shared" si="6"/>
        <v>1</v>
      </c>
      <c r="U9" s="4"/>
      <c r="V9" s="4"/>
    </row>
    <row r="10" spans="1:22" x14ac:dyDescent="0.2">
      <c r="A10" s="2"/>
      <c r="B10" s="4" t="s">
        <v>27</v>
      </c>
      <c r="C10" s="17"/>
      <c r="D10" s="18"/>
      <c r="E10" s="19"/>
      <c r="F10" s="2"/>
      <c r="G10" s="20"/>
      <c r="H10" s="20"/>
      <c r="I10" s="21"/>
      <c r="J10" s="3"/>
      <c r="K10" s="3"/>
      <c r="L10" s="21"/>
      <c r="M10" s="3"/>
      <c r="N10" s="3"/>
      <c r="O10" s="17"/>
      <c r="P10" s="6"/>
      <c r="Q10" s="6"/>
      <c r="R10" s="6"/>
      <c r="S10" s="6"/>
      <c r="T10" s="6"/>
      <c r="U10" s="4"/>
      <c r="V10" s="4"/>
    </row>
    <row r="18" spans="8:8" ht="14.25" x14ac:dyDescent="0.25">
      <c r="H18" s="28"/>
    </row>
    <row r="19" spans="8:8" ht="14.25" x14ac:dyDescent="0.25">
      <c r="H19" s="28"/>
    </row>
    <row r="20" spans="8:8" ht="14.25" x14ac:dyDescent="0.25">
      <c r="H20" s="28"/>
    </row>
    <row r="21" spans="8:8" ht="14.25" x14ac:dyDescent="0.25">
      <c r="H21" s="28"/>
    </row>
    <row r="22" spans="8:8" ht="14.25" x14ac:dyDescent="0.25">
      <c r="H22" s="28"/>
    </row>
    <row r="29" spans="8:8" ht="14.25" x14ac:dyDescent="0.25">
      <c r="H29" s="28"/>
    </row>
    <row r="30" spans="8:8" ht="14.25" x14ac:dyDescent="0.25">
      <c r="H30" s="28"/>
    </row>
    <row r="31" spans="8:8" ht="14.25" x14ac:dyDescent="0.25">
      <c r="H31" s="28"/>
    </row>
    <row r="32" spans="8:8" ht="14.25" x14ac:dyDescent="0.25">
      <c r="H32" s="28"/>
    </row>
    <row r="33" spans="8:8" ht="14.25" x14ac:dyDescent="0.25">
      <c r="H33" s="28"/>
    </row>
    <row r="34" spans="8:8" ht="14.25" x14ac:dyDescent="0.25">
      <c r="H34" s="28"/>
    </row>
    <row r="180" spans="9:9" ht="14.25" x14ac:dyDescent="0.25">
      <c r="I180" s="28" t="s">
        <v>28</v>
      </c>
    </row>
    <row r="181" spans="9:9" ht="14.25" x14ac:dyDescent="0.25">
      <c r="I181" s="28" t="s">
        <v>29</v>
      </c>
    </row>
    <row r="182" spans="9:9" ht="14.25" x14ac:dyDescent="0.25">
      <c r="I182" s="28" t="s">
        <v>30</v>
      </c>
    </row>
    <row r="183" spans="9:9" ht="14.25" x14ac:dyDescent="0.25">
      <c r="I183" s="28" t="s">
        <v>31</v>
      </c>
    </row>
    <row r="184" spans="9:9" ht="14.25" x14ac:dyDescent="0.25">
      <c r="I184" s="28" t="s">
        <v>32</v>
      </c>
    </row>
    <row r="185" spans="9:9" ht="14.25" x14ac:dyDescent="0.25">
      <c r="I185" s="28" t="s">
        <v>33</v>
      </c>
    </row>
  </sheetData>
  <mergeCells count="2">
    <mergeCell ref="U5:V5"/>
    <mergeCell ref="Q4:S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2016-07-20T14:58:00Z</dcterms:created>
  <dcterms:modified xsi:type="dcterms:W3CDTF">2016-07-21T13:33:26Z</dcterms:modified>
</cp:coreProperties>
</file>