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18915" windowHeight="11790"/>
  </bookViews>
  <sheets>
    <sheet name="MONEY MANAGEMENT" sheetId="1" r:id="rId1"/>
    <sheet name="INDICES" sheetId="2" r:id="rId2"/>
    <sheet name="AUD-USD  AUD-NZD" sheetId="3" r:id="rId3"/>
    <sheet name="1 - Récap G-P 2013" sheetId="4" r:id="rId4"/>
    <sheet name="Feuil1" sheetId="5" r:id="rId5"/>
  </sheets>
  <externalReferences>
    <externalReference r:id="rId6"/>
  </externalReferences>
  <definedNames>
    <definedName name="Liste_Feuilles" localSheetId="4">OFFSET('[1]MONEY MANAGEMENT'!$M$2,,,COUNTA('[1]MONEY MANAGEMENT'!$M:$M)-1)</definedName>
    <definedName name="Liste_Feuilles">OFFSET('MONEY MANAGEMENT'!$M$2,,,COUNTA('MONEY MANAGEMENT'!$M:$M)-1)</definedName>
  </definedNames>
  <calcPr calcId="125725" iterate="1"/>
</workbook>
</file>

<file path=xl/calcChain.xml><?xml version="1.0" encoding="utf-8"?>
<calcChain xmlns="http://schemas.openxmlformats.org/spreadsheetml/2006/main">
  <c r="V6" i="4"/>
  <c r="X3" s="1"/>
  <c r="V7"/>
  <c r="V8"/>
  <c r="V9"/>
  <c r="V10"/>
  <c r="V11"/>
  <c r="V12"/>
  <c r="V13"/>
  <c r="V14"/>
  <c r="V15"/>
  <c r="V16"/>
  <c r="V17"/>
  <c r="V18"/>
  <c r="V19"/>
  <c r="V20"/>
  <c r="V21"/>
  <c r="V22"/>
  <c r="V23"/>
  <c r="V24"/>
  <c r="V25"/>
  <c r="X28"/>
  <c r="L2" i="3"/>
  <c r="M2"/>
  <c r="N2"/>
  <c r="O2"/>
  <c r="Q2"/>
  <c r="Q3" s="1"/>
  <c r="W2"/>
  <c r="Z2"/>
  <c r="AA2"/>
  <c r="AB2"/>
  <c r="AC2"/>
  <c r="L3"/>
  <c r="M3"/>
  <c r="O3"/>
  <c r="P5"/>
  <c r="T5"/>
  <c r="W5"/>
  <c r="Y5" s="1"/>
  <c r="Y6" s="1"/>
  <c r="X5"/>
  <c r="X2" s="1"/>
  <c r="AC5"/>
  <c r="AC6" s="1"/>
  <c r="R6"/>
  <c r="W6"/>
  <c r="X6"/>
  <c r="P7"/>
  <c r="R7"/>
  <c r="W7"/>
  <c r="X7"/>
  <c r="Y7"/>
  <c r="AC7"/>
  <c r="L2" i="2"/>
  <c r="N2" s="1"/>
  <c r="M2"/>
  <c r="L3" s="1"/>
  <c r="O2"/>
  <c r="O3" s="1"/>
  <c r="Q2"/>
  <c r="Q3" s="1"/>
  <c r="W2"/>
  <c r="X2"/>
  <c r="Y2"/>
  <c r="Z2"/>
  <c r="AA2"/>
  <c r="AC2" s="1"/>
  <c r="AB2"/>
  <c r="M3"/>
  <c r="R5"/>
  <c r="Y5"/>
  <c r="AC5"/>
  <c r="R6"/>
  <c r="Y6"/>
  <c r="AC6"/>
  <c r="R7"/>
  <c r="Y7"/>
  <c r="AC7"/>
  <c r="D53" i="1"/>
  <c r="C56"/>
  <c r="D56"/>
  <c r="C57"/>
  <c r="D57"/>
  <c r="C58"/>
  <c r="D58"/>
  <c r="C59"/>
  <c r="D59"/>
  <c r="C60"/>
  <c r="D60"/>
  <c r="C61"/>
  <c r="D61"/>
  <c r="C62"/>
  <c r="D62"/>
  <c r="C63"/>
  <c r="D63"/>
  <c r="C64"/>
  <c r="D64"/>
  <c r="C65"/>
  <c r="D65"/>
  <c r="C66"/>
  <c r="D66"/>
  <c r="C67"/>
  <c r="D67"/>
  <c r="C68"/>
  <c r="D68"/>
  <c r="C69"/>
  <c r="D69"/>
  <c r="C70"/>
  <c r="D70"/>
  <c r="C71"/>
  <c r="D71"/>
  <c r="C72"/>
  <c r="D72"/>
  <c r="C73"/>
  <c r="D73"/>
  <c r="C74"/>
  <c r="D74"/>
  <c r="C75"/>
  <c r="D75"/>
  <c r="C76"/>
  <c r="D76"/>
  <c r="C77"/>
  <c r="D77"/>
  <c r="C78"/>
  <c r="W28" i="4" l="1"/>
  <c r="X27"/>
  <c r="W27"/>
  <c r="X26"/>
  <c r="W26"/>
  <c r="X25"/>
  <c r="W25"/>
  <c r="X24"/>
  <c r="W24"/>
  <c r="X23"/>
  <c r="W23"/>
  <c r="X22"/>
  <c r="W22"/>
  <c r="X21"/>
  <c r="W21"/>
  <c r="X20"/>
  <c r="W20"/>
  <c r="X19"/>
  <c r="W19"/>
  <c r="X18"/>
  <c r="W18"/>
  <c r="X17"/>
  <c r="W17"/>
  <c r="X16"/>
  <c r="W16"/>
  <c r="X15"/>
  <c r="W15"/>
  <c r="X14"/>
  <c r="W14"/>
  <c r="X13"/>
  <c r="W13"/>
  <c r="X12"/>
  <c r="W12"/>
  <c r="X11"/>
  <c r="W11"/>
  <c r="X10"/>
  <c r="W10"/>
  <c r="X9"/>
  <c r="W9"/>
  <c r="X8"/>
  <c r="W8"/>
  <c r="X7"/>
  <c r="W7"/>
  <c r="X6"/>
  <c r="W6"/>
  <c r="Y2" i="3"/>
  <c r="R5"/>
  <c r="C79" i="1"/>
  <c r="D79"/>
  <c r="X29" i="4" l="1"/>
  <c r="W29"/>
  <c r="W30" l="1"/>
</calcChain>
</file>

<file path=xl/sharedStrings.xml><?xml version="1.0" encoding="utf-8"?>
<sst xmlns="http://schemas.openxmlformats.org/spreadsheetml/2006/main" count="84" uniqueCount="45">
  <si>
    <t>TOTAL</t>
  </si>
  <si>
    <t xml:space="preserve">Pertes </t>
  </si>
  <si>
    <t>Gains</t>
  </si>
  <si>
    <t>Jours</t>
  </si>
  <si>
    <t xml:space="preserve">Nbre de jours de trading </t>
  </si>
  <si>
    <t>Juin 2013</t>
  </si>
  <si>
    <t>AUD-USD  AUD-NZD</t>
  </si>
  <si>
    <t>INDICES</t>
  </si>
  <si>
    <t>Liste_Feuilles</t>
  </si>
  <si>
    <t>US30</t>
  </si>
  <si>
    <t>FRA40</t>
  </si>
  <si>
    <t>Essais sur cet indice</t>
  </si>
  <si>
    <t>Volontaire</t>
  </si>
  <si>
    <t>Cumul G/P</t>
  </si>
  <si>
    <t>Intérêts</t>
  </si>
  <si>
    <t>Pertes en €uro</t>
  </si>
  <si>
    <t>Gains en €uro</t>
  </si>
  <si>
    <t>Cumul pips</t>
  </si>
  <si>
    <t>Pertes en pips</t>
  </si>
  <si>
    <t>Gains en pips</t>
  </si>
  <si>
    <t>Sortie</t>
  </si>
  <si>
    <t>Entrée</t>
  </si>
  <si>
    <t>Paires</t>
  </si>
  <si>
    <t>Stratégies</t>
  </si>
  <si>
    <t>Prix du pip</t>
  </si>
  <si>
    <t>Volume</t>
  </si>
  <si>
    <t>Cause de sortie</t>
  </si>
  <si>
    <t>Short</t>
  </si>
  <si>
    <t>Long</t>
  </si>
  <si>
    <t>Date sortie</t>
  </si>
  <si>
    <t>Date entrée</t>
  </si>
  <si>
    <t>N°</t>
  </si>
  <si>
    <t>MarketScope</t>
  </si>
  <si>
    <t>TOTAUX</t>
  </si>
  <si>
    <t>Nombre trades perdants</t>
  </si>
  <si>
    <t>Nombre trades gagnants</t>
  </si>
  <si>
    <t>Nbre Trades</t>
  </si>
  <si>
    <t>Nombre de shorts</t>
  </si>
  <si>
    <t>Nombre de longs</t>
  </si>
  <si>
    <t>AUD/NZD</t>
  </si>
  <si>
    <t>Support historique</t>
  </si>
  <si>
    <t>Sur stop</t>
  </si>
  <si>
    <t>Statistiques AUD</t>
  </si>
  <si>
    <t xml:space="preserve">Juin </t>
  </si>
  <si>
    <t>Récap 2013</t>
  </si>
</sst>
</file>

<file path=xl/styles.xml><?xml version="1.0" encoding="utf-8"?>
<styleSheet xmlns="http://schemas.openxmlformats.org/spreadsheetml/2006/main">
  <numFmts count="3">
    <numFmt numFmtId="164" formatCode="#,##0.00\ &quot;€&quot;"/>
    <numFmt numFmtId="165" formatCode="0.0"/>
    <numFmt numFmtId="166" formatCode="0.00000"/>
  </numFmts>
  <fonts count="1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9" tint="0.79998168889431442"/>
      <name val="Calibri"/>
      <family val="2"/>
      <scheme val="minor"/>
    </font>
    <font>
      <sz val="11"/>
      <color theme="5"/>
      <name val="Calibri"/>
      <family val="2"/>
      <scheme val="minor"/>
    </font>
    <font>
      <sz val="11"/>
      <color rgb="FFFFFF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double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ashed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dashed">
        <color auto="1"/>
      </right>
      <top/>
      <bottom style="medium">
        <color auto="1"/>
      </bottom>
      <diagonal/>
    </border>
    <border>
      <left style="double">
        <color auto="1"/>
      </left>
      <right style="medium">
        <color auto="1"/>
      </right>
      <top/>
      <bottom style="medium">
        <color auto="1"/>
      </bottom>
      <diagonal/>
    </border>
    <border>
      <left style="dashed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dashed">
        <color auto="1"/>
      </right>
      <top style="medium">
        <color auto="1"/>
      </top>
      <bottom/>
      <diagonal/>
    </border>
    <border>
      <left style="double">
        <color auto="1"/>
      </left>
      <right style="medium">
        <color auto="1"/>
      </right>
      <top style="medium">
        <color auto="1"/>
      </top>
      <bottom/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/>
      <right style="dotted">
        <color auto="1"/>
      </right>
      <top/>
      <bottom/>
      <diagonal/>
    </border>
    <border>
      <left/>
      <right style="dotted">
        <color auto="1"/>
      </right>
      <top style="dotted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medium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/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</borders>
  <cellStyleXfs count="1">
    <xf numFmtId="0" fontId="0" fillId="0" borderId="0"/>
  </cellStyleXfs>
  <cellXfs count="131">
    <xf numFmtId="0" fontId="0" fillId="0" borderId="0" xfId="0"/>
    <xf numFmtId="0" fontId="4" fillId="0" borderId="0" xfId="0" applyFont="1" applyFill="1"/>
    <xf numFmtId="0" fontId="5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164" fontId="4" fillId="0" borderId="1" xfId="0" applyNumberFormat="1" applyFont="1" applyFill="1" applyBorder="1" applyAlignment="1">
      <alignment horizontal="right" indent="1"/>
    </xf>
    <xf numFmtId="0" fontId="5" fillId="0" borderId="2" xfId="0" applyFont="1" applyFill="1" applyBorder="1" applyAlignment="1">
      <alignment horizontal="center"/>
    </xf>
    <xf numFmtId="164" fontId="4" fillId="0" borderId="3" xfId="0" applyNumberFormat="1" applyFont="1" applyFill="1" applyBorder="1" applyAlignment="1">
      <alignment horizontal="right" indent="1"/>
    </xf>
    <xf numFmtId="14" fontId="4" fillId="0" borderId="4" xfId="0" applyNumberFormat="1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49" fontId="5" fillId="0" borderId="7" xfId="0" applyNumberFormat="1" applyFont="1" applyFill="1" applyBorder="1" applyAlignment="1">
      <alignment horizontal="center" vertical="center"/>
    </xf>
    <xf numFmtId="0" fontId="4" fillId="0" borderId="8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49" fontId="5" fillId="0" borderId="10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vertical="top"/>
    </xf>
    <xf numFmtId="0" fontId="4" fillId="0" borderId="0" xfId="0" applyFont="1" applyFill="1" applyBorder="1"/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0" fillId="0" borderId="0" xfId="0" applyFill="1"/>
    <xf numFmtId="0" fontId="2" fillId="0" borderId="0" xfId="0" applyFont="1" applyFill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6" fillId="0" borderId="14" xfId="0" applyFont="1" applyFill="1" applyBorder="1"/>
    <xf numFmtId="164" fontId="2" fillId="0" borderId="3" xfId="0" applyNumberFormat="1" applyFont="1" applyFill="1" applyBorder="1" applyAlignment="1">
      <alignment horizontal="right" vertical="center" indent="1"/>
    </xf>
    <xf numFmtId="4" fontId="4" fillId="0" borderId="3" xfId="0" applyNumberFormat="1" applyFont="1" applyFill="1" applyBorder="1" applyAlignment="1">
      <alignment horizontal="right" vertical="center" indent="1"/>
    </xf>
    <xf numFmtId="4" fontId="7" fillId="0" borderId="3" xfId="0" applyNumberFormat="1" applyFont="1" applyFill="1" applyBorder="1" applyAlignment="1">
      <alignment horizontal="right" vertical="center" indent="1"/>
    </xf>
    <xf numFmtId="4" fontId="2" fillId="0" borderId="3" xfId="0" applyNumberFormat="1" applyFont="1" applyFill="1" applyBorder="1" applyAlignment="1">
      <alignment horizontal="right" vertical="center" indent="1"/>
    </xf>
    <xf numFmtId="165" fontId="2" fillId="0" borderId="3" xfId="0" applyNumberFormat="1" applyFont="1" applyFill="1" applyBorder="1" applyAlignment="1">
      <alignment horizontal="right" vertical="center" indent="1"/>
    </xf>
    <xf numFmtId="165" fontId="1" fillId="0" borderId="3" xfId="0" applyNumberFormat="1" applyFont="1" applyFill="1" applyBorder="1" applyAlignment="1">
      <alignment horizontal="right" vertical="center" indent="1"/>
    </xf>
    <xf numFmtId="165" fontId="0" fillId="0" borderId="3" xfId="0" applyNumberFormat="1" applyFill="1" applyBorder="1" applyAlignment="1">
      <alignment horizontal="right" vertical="center" indent="1"/>
    </xf>
    <xf numFmtId="1" fontId="0" fillId="0" borderId="3" xfId="0" applyNumberFormat="1" applyFill="1" applyBorder="1" applyAlignment="1">
      <alignment horizontal="right" vertical="center" indent="1"/>
    </xf>
    <xf numFmtId="0" fontId="0" fillId="0" borderId="3" xfId="0" applyFill="1" applyBorder="1" applyAlignment="1">
      <alignment horizontal="center" vertical="center"/>
    </xf>
    <xf numFmtId="0" fontId="0" fillId="0" borderId="3" xfId="0" applyFill="1" applyBorder="1" applyAlignment="1">
      <alignment vertical="center"/>
    </xf>
    <xf numFmtId="2" fontId="0" fillId="0" borderId="3" xfId="0" applyNumberFormat="1" applyFill="1" applyBorder="1" applyAlignment="1">
      <alignment horizontal="center" vertical="center"/>
    </xf>
    <xf numFmtId="0" fontId="0" fillId="0" borderId="3" xfId="0" applyNumberForma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14" fontId="2" fillId="0" borderId="3" xfId="0" applyNumberFormat="1" applyFont="1" applyFill="1" applyBorder="1" applyAlignment="1">
      <alignment horizontal="center" vertical="center"/>
    </xf>
    <xf numFmtId="0" fontId="8" fillId="0" borderId="3" xfId="0" applyFont="1" applyFill="1" applyBorder="1" applyAlignment="1">
      <alignment vertical="center"/>
    </xf>
    <xf numFmtId="0" fontId="6" fillId="0" borderId="15" xfId="0" applyFont="1" applyFill="1" applyBorder="1"/>
    <xf numFmtId="0" fontId="2" fillId="0" borderId="3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/>
    </xf>
    <xf numFmtId="0" fontId="0" fillId="0" borderId="20" xfId="0" applyFill="1" applyBorder="1" applyAlignment="1"/>
    <xf numFmtId="0" fontId="0" fillId="0" borderId="0" xfId="0" applyFill="1" applyBorder="1" applyAlignment="1"/>
    <xf numFmtId="10" fontId="9" fillId="0" borderId="21" xfId="0" applyNumberFormat="1" applyFont="1" applyFill="1" applyBorder="1" applyAlignment="1">
      <alignment horizontal="center" vertical="center"/>
    </xf>
    <xf numFmtId="10" fontId="9" fillId="0" borderId="22" xfId="0" applyNumberFormat="1" applyFont="1" applyFill="1" applyBorder="1" applyAlignment="1">
      <alignment horizontal="center" vertical="center"/>
    </xf>
    <xf numFmtId="10" fontId="9" fillId="0" borderId="23" xfId="0" applyNumberFormat="1" applyFont="1" applyFill="1" applyBorder="1" applyAlignment="1">
      <alignment horizontal="center" vertical="center"/>
    </xf>
    <xf numFmtId="10" fontId="9" fillId="0" borderId="24" xfId="0" applyNumberFormat="1" applyFont="1" applyFill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10" fontId="9" fillId="0" borderId="26" xfId="0" applyNumberFormat="1" applyFont="1" applyFill="1" applyBorder="1" applyAlignment="1">
      <alignment horizontal="center" vertical="center"/>
    </xf>
    <xf numFmtId="10" fontId="9" fillId="0" borderId="27" xfId="0" applyNumberFormat="1" applyFont="1" applyFill="1" applyBorder="1" applyAlignment="1">
      <alignment horizontal="center" vertical="center"/>
    </xf>
    <xf numFmtId="164" fontId="2" fillId="0" borderId="3" xfId="0" applyNumberFormat="1" applyFont="1" applyFill="1" applyBorder="1" applyAlignment="1">
      <alignment vertical="center"/>
    </xf>
    <xf numFmtId="164" fontId="7" fillId="0" borderId="3" xfId="0" applyNumberFormat="1" applyFont="1" applyFill="1" applyBorder="1" applyAlignment="1">
      <alignment vertical="center"/>
    </xf>
    <xf numFmtId="165" fontId="2" fillId="0" borderId="3" xfId="0" applyNumberFormat="1" applyFont="1" applyFill="1" applyBorder="1" applyAlignment="1">
      <alignment vertical="center"/>
    </xf>
    <xf numFmtId="165" fontId="7" fillId="0" borderId="3" xfId="0" applyNumberFormat="1" applyFont="1" applyFill="1" applyBorder="1" applyAlignment="1">
      <alignment vertical="center"/>
    </xf>
    <xf numFmtId="165" fontId="0" fillId="0" borderId="3" xfId="0" applyNumberFormat="1" applyFill="1" applyBorder="1" applyAlignment="1">
      <alignment vertical="center"/>
    </xf>
    <xf numFmtId="0" fontId="0" fillId="0" borderId="28" xfId="0" applyFill="1" applyBorder="1" applyAlignment="1">
      <alignment horizontal="center"/>
    </xf>
    <xf numFmtId="0" fontId="0" fillId="0" borderId="0" xfId="0" applyFill="1" applyAlignment="1"/>
    <xf numFmtId="0" fontId="9" fillId="0" borderId="29" xfId="0" applyFont="1" applyFill="1" applyBorder="1" applyAlignment="1">
      <alignment horizontal="center" vertical="center"/>
    </xf>
    <xf numFmtId="0" fontId="9" fillId="0" borderId="30" xfId="0" applyFont="1" applyFill="1" applyBorder="1" applyAlignment="1">
      <alignment horizontal="center" vertical="center"/>
    </xf>
    <xf numFmtId="0" fontId="9" fillId="0" borderId="31" xfId="0" applyFont="1" applyFill="1" applyBorder="1" applyAlignment="1">
      <alignment horizontal="center" vertical="center"/>
    </xf>
    <xf numFmtId="0" fontId="9" fillId="0" borderId="32" xfId="0" applyFont="1" applyFill="1" applyBorder="1" applyAlignment="1">
      <alignment horizontal="center" vertical="center"/>
    </xf>
    <xf numFmtId="0" fontId="9" fillId="0" borderId="33" xfId="0" applyFont="1" applyFill="1" applyBorder="1" applyAlignment="1">
      <alignment horizontal="center" vertical="center"/>
    </xf>
    <xf numFmtId="0" fontId="9" fillId="0" borderId="34" xfId="0" applyFont="1" applyFill="1" applyBorder="1" applyAlignment="1">
      <alignment horizontal="center" vertical="center"/>
    </xf>
    <xf numFmtId="0" fontId="9" fillId="0" borderId="35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 wrapText="1"/>
    </xf>
    <xf numFmtId="0" fontId="9" fillId="0" borderId="36" xfId="0" applyFont="1" applyFill="1" applyBorder="1" applyAlignment="1">
      <alignment horizontal="center" vertical="center" wrapText="1"/>
    </xf>
    <xf numFmtId="0" fontId="9" fillId="0" borderId="37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9" fillId="0" borderId="38" xfId="0" applyFont="1" applyFill="1" applyBorder="1" applyAlignment="1">
      <alignment horizontal="center" vertical="center" wrapText="1"/>
    </xf>
    <xf numFmtId="0" fontId="9" fillId="0" borderId="39" xfId="0" applyFont="1" applyFill="1" applyBorder="1" applyAlignment="1">
      <alignment horizontal="center" vertical="center" wrapText="1"/>
    </xf>
    <xf numFmtId="1" fontId="0" fillId="0" borderId="0" xfId="0" applyNumberFormat="1" applyFill="1"/>
    <xf numFmtId="4" fontId="11" fillId="0" borderId="3" xfId="0" applyNumberFormat="1" applyFont="1" applyFill="1" applyBorder="1" applyAlignment="1">
      <alignment horizontal="right" vertical="center" indent="1"/>
    </xf>
    <xf numFmtId="4" fontId="0" fillId="0" borderId="3" xfId="0" applyNumberFormat="1" applyFont="1" applyFill="1" applyBorder="1" applyAlignment="1">
      <alignment horizontal="right" vertical="center" indent="1"/>
    </xf>
    <xf numFmtId="165" fontId="11" fillId="0" borderId="3" xfId="0" applyNumberFormat="1" applyFont="1" applyFill="1" applyBorder="1" applyAlignment="1">
      <alignment horizontal="right" vertical="center" indent="1"/>
    </xf>
    <xf numFmtId="166" fontId="0" fillId="0" borderId="3" xfId="0" applyNumberFormat="1" applyFill="1" applyBorder="1" applyAlignment="1">
      <alignment horizontal="right" vertical="center" indent="1"/>
    </xf>
    <xf numFmtId="3" fontId="0" fillId="0" borderId="3" xfId="0" applyNumberFormat="1" applyFill="1" applyBorder="1" applyAlignment="1">
      <alignment horizontal="center" vertical="center"/>
    </xf>
    <xf numFmtId="1" fontId="2" fillId="0" borderId="3" xfId="0" applyNumberFormat="1" applyFont="1" applyFill="1" applyBorder="1" applyAlignment="1">
      <alignment horizontal="center" vertical="center"/>
    </xf>
    <xf numFmtId="0" fontId="8" fillId="0" borderId="3" xfId="0" applyFont="1" applyFill="1" applyBorder="1"/>
    <xf numFmtId="0" fontId="12" fillId="0" borderId="40" xfId="0" applyFont="1" applyFill="1" applyBorder="1" applyAlignment="1">
      <alignment horizontal="center" vertical="center"/>
    </xf>
    <xf numFmtId="0" fontId="12" fillId="0" borderId="41" xfId="0" applyFont="1" applyFill="1" applyBorder="1" applyAlignment="1">
      <alignment horizontal="center" vertical="center"/>
    </xf>
    <xf numFmtId="10" fontId="9" fillId="0" borderId="42" xfId="0" applyNumberFormat="1" applyFont="1" applyFill="1" applyBorder="1" applyAlignment="1">
      <alignment horizontal="center" vertical="center"/>
    </xf>
    <xf numFmtId="10" fontId="9" fillId="0" borderId="43" xfId="0" applyNumberFormat="1" applyFont="1" applyFill="1" applyBorder="1" applyAlignment="1">
      <alignment horizontal="center" vertical="center"/>
    </xf>
    <xf numFmtId="10" fontId="9" fillId="0" borderId="44" xfId="0" applyNumberFormat="1" applyFont="1" applyFill="1" applyBorder="1" applyAlignment="1">
      <alignment horizontal="center" vertical="center"/>
    </xf>
    <xf numFmtId="0" fontId="9" fillId="0" borderId="45" xfId="0" applyFont="1" applyFill="1" applyBorder="1" applyAlignment="1">
      <alignment horizontal="center" vertical="center"/>
    </xf>
    <xf numFmtId="10" fontId="9" fillId="0" borderId="42" xfId="0" applyNumberFormat="1" applyFont="1" applyFill="1" applyBorder="1" applyAlignment="1">
      <alignment horizontal="center" vertical="center"/>
    </xf>
    <xf numFmtId="10" fontId="9" fillId="0" borderId="44" xfId="0" applyNumberFormat="1" applyFont="1" applyFill="1" applyBorder="1" applyAlignment="1">
      <alignment horizontal="center" vertical="center"/>
    </xf>
    <xf numFmtId="0" fontId="12" fillId="0" borderId="40" xfId="0" applyFont="1" applyFill="1" applyBorder="1" applyAlignment="1">
      <alignment vertical="center"/>
    </xf>
    <xf numFmtId="164" fontId="11" fillId="0" borderId="3" xfId="0" applyNumberFormat="1" applyFont="1" applyFill="1" applyBorder="1" applyAlignment="1">
      <alignment horizontal="right" vertical="center" indent="1"/>
    </xf>
    <xf numFmtId="0" fontId="12" fillId="0" borderId="0" xfId="0" applyFont="1" applyFill="1" applyBorder="1" applyAlignment="1">
      <alignment horizontal="center" vertical="center"/>
    </xf>
    <xf numFmtId="0" fontId="12" fillId="0" borderId="46" xfId="0" applyFont="1" applyFill="1" applyBorder="1" applyAlignment="1">
      <alignment horizontal="center" vertical="center"/>
    </xf>
    <xf numFmtId="0" fontId="9" fillId="0" borderId="47" xfId="0" applyFont="1" applyFill="1" applyBorder="1" applyAlignment="1">
      <alignment horizontal="center" vertical="center"/>
    </xf>
    <xf numFmtId="0" fontId="9" fillId="0" borderId="48" xfId="0" applyFont="1" applyFill="1" applyBorder="1" applyAlignment="1">
      <alignment horizontal="center" vertical="center"/>
    </xf>
    <xf numFmtId="0" fontId="9" fillId="0" borderId="49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/>
    </xf>
    <xf numFmtId="0" fontId="9" fillId="0" borderId="38" xfId="0" applyFont="1" applyFill="1" applyBorder="1" applyAlignment="1">
      <alignment horizontal="center" vertical="center" wrapText="1"/>
    </xf>
    <xf numFmtId="0" fontId="9" fillId="0" borderId="50" xfId="0" applyFont="1" applyFill="1" applyBorder="1" applyAlignment="1">
      <alignment horizontal="center" vertical="center" wrapText="1"/>
    </xf>
    <xf numFmtId="0" fontId="9" fillId="0" borderId="39" xfId="0" applyFont="1" applyFill="1" applyBorder="1" applyAlignment="1">
      <alignment horizontal="center" vertical="center" wrapText="1"/>
    </xf>
    <xf numFmtId="0" fontId="9" fillId="0" borderId="51" xfId="0" applyFont="1" applyFill="1" applyBorder="1" applyAlignment="1">
      <alignment horizontal="center"/>
    </xf>
    <xf numFmtId="164" fontId="9" fillId="0" borderId="52" xfId="0" applyNumberFormat="1" applyFont="1" applyFill="1" applyBorder="1" applyAlignment="1">
      <alignment horizontal="center"/>
    </xf>
    <xf numFmtId="0" fontId="2" fillId="0" borderId="53" xfId="0" applyFont="1" applyFill="1" applyBorder="1" applyAlignment="1">
      <alignment horizontal="center" vertical="center"/>
    </xf>
    <xf numFmtId="164" fontId="1" fillId="0" borderId="54" xfId="0" applyNumberFormat="1" applyFont="1" applyFill="1" applyBorder="1"/>
    <xf numFmtId="164" fontId="0" fillId="0" borderId="1" xfId="0" applyNumberFormat="1" applyFill="1" applyBorder="1"/>
    <xf numFmtId="0" fontId="2" fillId="0" borderId="55" xfId="0" applyFont="1" applyFill="1" applyBorder="1" applyAlignment="1">
      <alignment horizontal="center" vertical="center"/>
    </xf>
    <xf numFmtId="164" fontId="1" fillId="0" borderId="33" xfId="0" applyNumberFormat="1" applyFont="1" applyFill="1" applyBorder="1"/>
    <xf numFmtId="164" fontId="0" fillId="0" borderId="33" xfId="0" applyNumberFormat="1" applyFill="1" applyBorder="1"/>
    <xf numFmtId="16" fontId="0" fillId="0" borderId="4" xfId="0" applyNumberFormat="1" applyFill="1" applyBorder="1" applyAlignment="1">
      <alignment horizontal="center"/>
    </xf>
    <xf numFmtId="164" fontId="1" fillId="0" borderId="3" xfId="0" applyNumberFormat="1" applyFont="1" applyFill="1" applyBorder="1"/>
    <xf numFmtId="164" fontId="0" fillId="0" borderId="3" xfId="0" applyNumberFormat="1" applyFill="1" applyBorder="1"/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0" fillId="0" borderId="5" xfId="0" applyNumberForma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 wrapText="1"/>
    </xf>
    <xf numFmtId="49" fontId="2" fillId="0" borderId="7" xfId="0" applyNumberFormat="1" applyFont="1" applyFill="1" applyBorder="1" applyAlignment="1">
      <alignment horizontal="center" vertical="center"/>
    </xf>
    <xf numFmtId="0" fontId="0" fillId="0" borderId="8" xfId="0" applyNumberForma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ont>
        <color theme="0"/>
      </font>
    </dxf>
    <dxf>
      <font>
        <color rgb="FFF7923F"/>
      </font>
    </dxf>
    <dxf>
      <font>
        <color rgb="FFFCD5B4"/>
      </font>
    </dxf>
    <dxf>
      <font>
        <color theme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0</xdr:row>
      <xdr:rowOff>19050</xdr:rowOff>
    </xdr:from>
    <xdr:to>
      <xdr:col>13</xdr:col>
      <xdr:colOff>2</xdr:colOff>
      <xdr:row>3</xdr:row>
      <xdr:rowOff>0</xdr:rowOff>
    </xdr:to>
    <xdr:cxnSp macro="">
      <xdr:nvCxnSpPr>
        <xdr:cNvPr id="2" name="Connecteur droit 1"/>
        <xdr:cNvCxnSpPr/>
      </xdr:nvCxnSpPr>
      <xdr:spPr>
        <a:xfrm flipH="1">
          <a:off x="9144000" y="19050"/>
          <a:ext cx="762002" cy="552450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0</xdr:colOff>
      <xdr:row>0</xdr:row>
      <xdr:rowOff>0</xdr:rowOff>
    </xdr:from>
    <xdr:to>
      <xdr:col>13</xdr:col>
      <xdr:colOff>19050</xdr:colOff>
      <xdr:row>2</xdr:row>
      <xdr:rowOff>352425</xdr:rowOff>
    </xdr:to>
    <xdr:cxnSp macro="">
      <xdr:nvCxnSpPr>
        <xdr:cNvPr id="3" name="Connecteur droit 2"/>
        <xdr:cNvCxnSpPr/>
      </xdr:nvCxnSpPr>
      <xdr:spPr>
        <a:xfrm>
          <a:off x="9144000" y="0"/>
          <a:ext cx="781050" cy="571500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219075</xdr:colOff>
      <xdr:row>0</xdr:row>
      <xdr:rowOff>0</xdr:rowOff>
    </xdr:from>
    <xdr:to>
      <xdr:col>24</xdr:col>
      <xdr:colOff>9525</xdr:colOff>
      <xdr:row>2</xdr:row>
      <xdr:rowOff>9525</xdr:rowOff>
    </xdr:to>
    <xdr:sp macro="[0]!Cloture_du_mois" textlink="">
      <xdr:nvSpPr>
        <xdr:cNvPr id="2" name="Plaque 1"/>
        <xdr:cNvSpPr/>
      </xdr:nvSpPr>
      <xdr:spPr>
        <a:xfrm>
          <a:off x="15459075" y="0"/>
          <a:ext cx="2838450" cy="390525"/>
        </a:xfrm>
        <a:prstGeom prst="bevel">
          <a:avLst/>
        </a:prstGeom>
        <a:solidFill>
          <a:schemeClr val="accent6">
            <a:lumMod val="60000"/>
            <a:lumOff val="40000"/>
          </a:schemeClr>
        </a:solidFill>
        <a:ln>
          <a:noFill/>
        </a:ln>
        <a:scene3d>
          <a:camera prst="orthographicFront"/>
          <a:lightRig rig="balanced" dir="t"/>
        </a:scene3d>
        <a:sp3d prstMaterial="flat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ctr"/>
          <a:r>
            <a:rPr lang="fr-FR" sz="2000" b="1">
              <a:solidFill>
                <a:schemeClr val="tx1"/>
              </a:solidFill>
            </a:rPr>
            <a:t>Cliquer pour clôture du mois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Journal%20BB%20pour%20Excel%20pratique-3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ONEY MANAGEMENT"/>
      <sheetName val="INDICES"/>
      <sheetName val="AUD-USD  AUD-NZD"/>
      <sheetName val="1 - Récap G-P 2013"/>
      <sheetName val="Feuil1"/>
    </sheetNames>
    <sheetDataSet>
      <sheetData sheetId="0">
        <row r="1">
          <cell r="M1" t="str">
            <v>Liste_Feuilles</v>
          </cell>
        </row>
        <row r="2">
          <cell r="M2" t="str">
            <v>INDICES</v>
          </cell>
        </row>
        <row r="3">
          <cell r="M3" t="str">
            <v>AUD-USD  AUD-NZD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1"/>
  <dimension ref="A1:M471"/>
  <sheetViews>
    <sheetView tabSelected="1" topLeftCell="A51" workbookViewId="0">
      <selection activeCell="B86" sqref="B86"/>
    </sheetView>
  </sheetViews>
  <sheetFormatPr baseColWidth="10" defaultRowHeight="15"/>
  <cols>
    <col min="1" max="1" width="8.28515625" style="1" customWidth="1"/>
    <col min="2" max="2" width="16.28515625" style="1" customWidth="1"/>
    <col min="3" max="3" width="16.7109375" style="1" customWidth="1"/>
    <col min="4" max="4" width="15.42578125" style="1" customWidth="1"/>
    <col min="5" max="5" width="19.140625" style="1" customWidth="1"/>
    <col min="6" max="6" width="18.85546875" style="1" customWidth="1"/>
    <col min="7" max="7" width="22.42578125" style="1" customWidth="1"/>
    <col min="8" max="9" width="9.140625" style="1" customWidth="1"/>
    <col min="10" max="10" width="10.5703125" style="1" customWidth="1"/>
    <col min="11" max="11" width="9.42578125" style="2" customWidth="1"/>
    <col min="12" max="12" width="10.5703125" style="2" customWidth="1"/>
    <col min="13" max="13" width="18.28515625" style="1" customWidth="1"/>
    <col min="14" max="15" width="11.42578125" style="1"/>
    <col min="16" max="17" width="13.42578125" style="1" customWidth="1"/>
    <col min="18" max="16384" width="11.42578125" style="1"/>
  </cols>
  <sheetData>
    <row r="1" spans="1:13" s="1" customFormat="1" ht="35.25" hidden="1" customHeight="1">
      <c r="K1" s="2"/>
      <c r="L1" s="2"/>
      <c r="M1" s="20" t="s">
        <v>8</v>
      </c>
    </row>
    <row r="2" spans="1:13" s="1" customFormat="1" ht="23.25" hidden="1" customHeight="1">
      <c r="K2" s="2"/>
      <c r="L2" s="2"/>
      <c r="M2" s="19" t="s">
        <v>7</v>
      </c>
    </row>
    <row r="3" spans="1:13" s="1" customFormat="1" ht="28.5" hidden="1" customHeight="1">
      <c r="K3" s="2"/>
      <c r="L3" s="2"/>
      <c r="M3" s="18" t="s">
        <v>6</v>
      </c>
    </row>
    <row r="4" spans="1:13" s="1" customFormat="1" ht="21" hidden="1" customHeight="1">
      <c r="K4" s="2"/>
      <c r="L4" s="2"/>
    </row>
    <row r="5" spans="1:13" s="1" customFormat="1" ht="15.75" hidden="1" customHeight="1">
      <c r="A5"/>
      <c r="B5"/>
      <c r="C5"/>
      <c r="D5"/>
      <c r="E5"/>
      <c r="F5"/>
      <c r="G5"/>
      <c r="H5"/>
      <c r="I5"/>
      <c r="J5" s="17"/>
      <c r="K5" s="2"/>
      <c r="L5" s="2"/>
    </row>
    <row r="6" spans="1:13" s="1" customFormat="1" ht="15.75" hidden="1" customHeight="1">
      <c r="A6"/>
      <c r="B6"/>
      <c r="C6"/>
      <c r="D6"/>
      <c r="E6"/>
      <c r="F6"/>
      <c r="G6"/>
      <c r="H6"/>
      <c r="I6"/>
      <c r="K6" s="2"/>
      <c r="L6" s="2"/>
    </row>
    <row r="7" spans="1:13" s="1" customFormat="1" ht="15.75" hidden="1" customHeight="1">
      <c r="A7"/>
      <c r="B7"/>
      <c r="C7"/>
      <c r="D7"/>
      <c r="E7"/>
      <c r="F7"/>
      <c r="G7"/>
      <c r="H7"/>
      <c r="I7"/>
      <c r="K7" s="2"/>
      <c r="L7" s="2"/>
    </row>
    <row r="8" spans="1:13" s="1" customFormat="1" ht="15.75" hidden="1" customHeight="1">
      <c r="A8"/>
      <c r="B8"/>
      <c r="C8"/>
      <c r="D8"/>
      <c r="E8"/>
      <c r="F8"/>
      <c r="G8"/>
      <c r="H8"/>
      <c r="I8"/>
      <c r="K8" s="2"/>
      <c r="L8" s="2"/>
    </row>
    <row r="9" spans="1:13" s="1" customFormat="1" ht="15.75" hidden="1" customHeight="1">
      <c r="A9"/>
      <c r="B9"/>
      <c r="C9"/>
      <c r="D9"/>
      <c r="E9"/>
      <c r="F9"/>
      <c r="G9"/>
      <c r="H9"/>
      <c r="I9"/>
      <c r="K9" s="2"/>
      <c r="L9" s="2"/>
    </row>
    <row r="10" spans="1:13" s="1" customFormat="1" ht="15.75" hidden="1" customHeight="1">
      <c r="A10"/>
      <c r="B10"/>
      <c r="C10"/>
      <c r="D10"/>
      <c r="E10"/>
      <c r="F10"/>
      <c r="G10"/>
      <c r="H10"/>
      <c r="I10"/>
      <c r="K10" s="2"/>
      <c r="L10" s="2"/>
    </row>
    <row r="11" spans="1:13" s="1" customFormat="1" ht="15.75" hidden="1" customHeight="1">
      <c r="A11"/>
      <c r="B11"/>
      <c r="C11"/>
      <c r="D11"/>
      <c r="E11"/>
      <c r="F11"/>
      <c r="G11"/>
      <c r="H11"/>
      <c r="I11"/>
      <c r="K11" s="2"/>
      <c r="L11" s="2"/>
    </row>
    <row r="12" spans="1:13" s="1" customFormat="1" ht="15.75" hidden="1" customHeight="1">
      <c r="A12"/>
      <c r="B12"/>
      <c r="C12"/>
      <c r="D12"/>
      <c r="E12"/>
      <c r="F12"/>
      <c r="G12"/>
      <c r="H12"/>
      <c r="I12"/>
      <c r="K12" s="2"/>
      <c r="L12" s="2"/>
    </row>
    <row r="13" spans="1:13" s="1" customFormat="1" ht="15.75" hidden="1" customHeight="1">
      <c r="A13"/>
      <c r="B13"/>
      <c r="C13"/>
      <c r="D13"/>
      <c r="E13"/>
      <c r="F13"/>
      <c r="G13"/>
      <c r="H13"/>
      <c r="I13"/>
      <c r="K13" s="2"/>
      <c r="L13" s="2"/>
    </row>
    <row r="14" spans="1:13" s="1" customFormat="1" ht="15.75" hidden="1" customHeight="1">
      <c r="A14"/>
      <c r="B14"/>
      <c r="C14"/>
      <c r="D14"/>
      <c r="E14"/>
      <c r="F14"/>
      <c r="G14"/>
      <c r="H14"/>
      <c r="I14"/>
      <c r="K14" s="2"/>
      <c r="L14" s="2"/>
    </row>
    <row r="15" spans="1:13" s="1" customFormat="1" ht="15.75" hidden="1" customHeight="1">
      <c r="A15"/>
      <c r="B15"/>
      <c r="C15"/>
      <c r="D15"/>
      <c r="E15"/>
      <c r="F15"/>
      <c r="G15"/>
      <c r="H15"/>
      <c r="I15"/>
      <c r="K15" s="2"/>
      <c r="L15" s="2"/>
    </row>
    <row r="16" spans="1:13" s="1" customFormat="1" ht="15.75" hidden="1" customHeight="1">
      <c r="A16"/>
      <c r="B16"/>
      <c r="C16"/>
      <c r="D16"/>
      <c r="E16"/>
      <c r="F16"/>
      <c r="G16"/>
      <c r="H16"/>
      <c r="I16"/>
      <c r="K16" s="2"/>
      <c r="L16" s="2"/>
    </row>
    <row r="17" spans="1:9" s="1" customFormat="1" ht="15.75" hidden="1" customHeight="1">
      <c r="A17"/>
      <c r="B17"/>
      <c r="C17"/>
      <c r="D17"/>
      <c r="E17"/>
      <c r="F17"/>
      <c r="G17"/>
      <c r="H17"/>
      <c r="I17"/>
    </row>
    <row r="18" spans="1:9" s="1" customFormat="1" ht="15.75" hidden="1" customHeight="1">
      <c r="A18"/>
      <c r="B18"/>
      <c r="C18"/>
      <c r="D18"/>
      <c r="E18"/>
      <c r="F18"/>
      <c r="G18"/>
      <c r="H18"/>
      <c r="I18"/>
    </row>
    <row r="19" spans="1:9" s="1" customFormat="1" ht="15.75" hidden="1" customHeight="1">
      <c r="A19"/>
      <c r="B19"/>
      <c r="C19"/>
      <c r="D19"/>
      <c r="E19"/>
      <c r="F19"/>
      <c r="G19"/>
      <c r="H19"/>
      <c r="I19"/>
    </row>
    <row r="20" spans="1:9" s="1" customFormat="1" ht="15.75" hidden="1" customHeight="1">
      <c r="A20"/>
      <c r="B20"/>
      <c r="C20"/>
      <c r="D20"/>
      <c r="E20"/>
      <c r="F20"/>
      <c r="G20"/>
      <c r="H20"/>
      <c r="I20"/>
    </row>
    <row r="21" spans="1:9" s="1" customFormat="1" ht="15.75" hidden="1" customHeight="1">
      <c r="A21"/>
      <c r="B21"/>
      <c r="C21"/>
      <c r="D21"/>
      <c r="E21"/>
      <c r="F21"/>
      <c r="G21"/>
      <c r="H21"/>
      <c r="I21"/>
    </row>
    <row r="22" spans="1:9" s="1" customFormat="1" ht="15.75" hidden="1" customHeight="1">
      <c r="A22"/>
      <c r="B22"/>
      <c r="C22"/>
      <c r="D22"/>
      <c r="E22"/>
      <c r="F22"/>
      <c r="G22"/>
      <c r="H22"/>
      <c r="I22"/>
    </row>
    <row r="23" spans="1:9" s="1" customFormat="1" ht="15.75" hidden="1" customHeight="1">
      <c r="A23"/>
      <c r="B23"/>
      <c r="C23"/>
      <c r="D23"/>
      <c r="E23"/>
      <c r="F23"/>
      <c r="G23"/>
      <c r="H23"/>
      <c r="I23"/>
    </row>
    <row r="24" spans="1:9" s="1" customFormat="1" ht="15.75" hidden="1" customHeight="1">
      <c r="A24"/>
      <c r="B24"/>
      <c r="C24"/>
      <c r="D24"/>
      <c r="E24"/>
      <c r="F24"/>
      <c r="G24"/>
      <c r="H24"/>
      <c r="I24"/>
    </row>
    <row r="25" spans="1:9" s="1" customFormat="1" ht="15.75" hidden="1" customHeight="1">
      <c r="A25"/>
      <c r="B25"/>
      <c r="C25"/>
      <c r="D25"/>
      <c r="E25"/>
      <c r="F25"/>
      <c r="G25"/>
      <c r="H25"/>
      <c r="I25"/>
    </row>
    <row r="26" spans="1:9" s="1" customFormat="1" ht="15.75" hidden="1" customHeight="1">
      <c r="A26"/>
      <c r="B26"/>
      <c r="C26"/>
      <c r="D26"/>
      <c r="E26"/>
      <c r="F26"/>
      <c r="G26"/>
      <c r="H26"/>
      <c r="I26"/>
    </row>
    <row r="27" spans="1:9" s="1" customFormat="1" ht="15.75" hidden="1" customHeight="1">
      <c r="A27"/>
      <c r="B27"/>
      <c r="C27"/>
      <c r="D27"/>
      <c r="E27"/>
      <c r="F27"/>
      <c r="G27"/>
      <c r="H27"/>
      <c r="I27"/>
    </row>
    <row r="28" spans="1:9" s="1" customFormat="1" ht="15.75" hidden="1" customHeight="1">
      <c r="A28"/>
      <c r="B28"/>
      <c r="C28"/>
      <c r="D28"/>
      <c r="E28"/>
      <c r="F28"/>
      <c r="G28"/>
      <c r="H28"/>
      <c r="I28"/>
    </row>
    <row r="29" spans="1:9" s="1" customFormat="1" ht="15.75" hidden="1" customHeight="1"/>
    <row r="30" spans="1:9" s="1" customFormat="1" ht="15.75" hidden="1" customHeight="1">
      <c r="A30"/>
      <c r="B30"/>
      <c r="C30"/>
      <c r="D30"/>
      <c r="E30"/>
      <c r="F30"/>
      <c r="G30"/>
      <c r="H30"/>
    </row>
    <row r="31" spans="1:9" s="1" customFormat="1" ht="15.75" hidden="1" customHeight="1">
      <c r="A31"/>
      <c r="B31"/>
      <c r="C31"/>
      <c r="D31"/>
      <c r="E31"/>
      <c r="F31"/>
      <c r="G31"/>
      <c r="H31"/>
    </row>
    <row r="32" spans="1:9" s="1" customFormat="1" ht="15.75" hidden="1" customHeight="1">
      <c r="A32"/>
      <c r="B32"/>
      <c r="C32"/>
      <c r="D32"/>
      <c r="E32"/>
      <c r="F32"/>
      <c r="G32"/>
      <c r="H32"/>
    </row>
    <row r="33" spans="1:8" s="1" customFormat="1" ht="15.75" hidden="1" customHeight="1">
      <c r="A33"/>
      <c r="B33"/>
      <c r="C33"/>
      <c r="D33"/>
      <c r="E33"/>
      <c r="F33"/>
      <c r="G33"/>
      <c r="H33"/>
    </row>
    <row r="34" spans="1:8" s="1" customFormat="1" ht="15.75" hidden="1" customHeight="1">
      <c r="A34"/>
      <c r="B34"/>
      <c r="C34"/>
      <c r="D34"/>
      <c r="E34"/>
      <c r="F34"/>
      <c r="G34"/>
      <c r="H34"/>
    </row>
    <row r="35" spans="1:8" s="1" customFormat="1" ht="15.75" hidden="1" customHeight="1">
      <c r="A35"/>
      <c r="B35"/>
      <c r="C35"/>
      <c r="D35"/>
      <c r="E35"/>
      <c r="F35"/>
      <c r="G35"/>
      <c r="H35"/>
    </row>
    <row r="36" spans="1:8" s="1" customFormat="1" ht="15.75" hidden="1" customHeight="1">
      <c r="A36"/>
      <c r="B36"/>
      <c r="C36"/>
      <c r="D36"/>
      <c r="E36"/>
      <c r="F36"/>
      <c r="G36"/>
      <c r="H36"/>
    </row>
    <row r="37" spans="1:8" s="1" customFormat="1" ht="15.75" hidden="1" customHeight="1">
      <c r="A37"/>
      <c r="B37"/>
      <c r="C37"/>
      <c r="D37"/>
      <c r="E37"/>
      <c r="F37"/>
      <c r="G37"/>
      <c r="H37"/>
    </row>
    <row r="38" spans="1:8" s="1" customFormat="1" ht="15.75" hidden="1" customHeight="1">
      <c r="A38"/>
      <c r="B38"/>
      <c r="C38"/>
      <c r="D38"/>
      <c r="E38"/>
      <c r="F38"/>
      <c r="G38"/>
      <c r="H38"/>
    </row>
    <row r="39" spans="1:8" s="1" customFormat="1" ht="15.75" hidden="1" customHeight="1">
      <c r="A39"/>
      <c r="B39"/>
      <c r="C39"/>
      <c r="D39"/>
      <c r="E39"/>
      <c r="F39"/>
      <c r="G39"/>
      <c r="H39"/>
    </row>
    <row r="40" spans="1:8" s="1" customFormat="1" ht="15.75" hidden="1" customHeight="1">
      <c r="A40"/>
      <c r="B40"/>
      <c r="C40"/>
      <c r="D40"/>
      <c r="E40"/>
      <c r="F40"/>
      <c r="G40"/>
      <c r="H40"/>
    </row>
    <row r="41" spans="1:8" s="1" customFormat="1" ht="15.75" hidden="1" customHeight="1">
      <c r="A41"/>
      <c r="B41"/>
      <c r="C41"/>
      <c r="D41"/>
      <c r="E41"/>
      <c r="F41"/>
      <c r="G41"/>
      <c r="H41"/>
    </row>
    <row r="42" spans="1:8" s="1" customFormat="1" ht="15.75" hidden="1" customHeight="1">
      <c r="A42"/>
      <c r="B42"/>
      <c r="C42"/>
      <c r="D42"/>
      <c r="E42"/>
      <c r="F42"/>
      <c r="G42"/>
      <c r="H42"/>
    </row>
    <row r="43" spans="1:8" s="1" customFormat="1" ht="15.75" hidden="1" customHeight="1">
      <c r="A43"/>
      <c r="B43"/>
      <c r="C43"/>
      <c r="D43"/>
      <c r="E43"/>
      <c r="F43"/>
      <c r="G43"/>
      <c r="H43"/>
    </row>
    <row r="44" spans="1:8" s="1" customFormat="1" ht="15.75" hidden="1" customHeight="1">
      <c r="A44"/>
      <c r="B44"/>
      <c r="C44"/>
      <c r="D44"/>
      <c r="E44"/>
      <c r="F44"/>
      <c r="G44"/>
      <c r="H44"/>
    </row>
    <row r="45" spans="1:8" s="1" customFormat="1" ht="15.75" hidden="1" customHeight="1">
      <c r="A45"/>
      <c r="B45"/>
      <c r="C45"/>
      <c r="D45"/>
      <c r="E45"/>
      <c r="F45"/>
      <c r="G45"/>
      <c r="H45"/>
    </row>
    <row r="46" spans="1:8" s="1" customFormat="1" ht="15.75" hidden="1" customHeight="1">
      <c r="A46"/>
      <c r="B46"/>
      <c r="C46"/>
      <c r="D46"/>
      <c r="E46"/>
      <c r="F46"/>
      <c r="G46"/>
      <c r="H46"/>
    </row>
    <row r="47" spans="1:8" s="1" customFormat="1" ht="15.75" hidden="1" customHeight="1">
      <c r="A47"/>
      <c r="B47"/>
      <c r="C47"/>
      <c r="D47"/>
      <c r="E47"/>
      <c r="F47"/>
      <c r="G47"/>
      <c r="H47"/>
    </row>
    <row r="48" spans="1:8" s="1" customFormat="1" ht="15.75" hidden="1" customHeight="1"/>
    <row r="49" spans="1:9" s="16" customFormat="1" ht="15.75" hidden="1" customHeight="1">
      <c r="A49" s="1"/>
      <c r="B49"/>
      <c r="C49"/>
      <c r="D49"/>
      <c r="E49"/>
      <c r="F49"/>
      <c r="G49"/>
      <c r="H49"/>
      <c r="I49" s="1"/>
    </row>
    <row r="50" spans="1:9" s="1" customFormat="1" ht="15.75" hidden="1" customHeight="1">
      <c r="B50"/>
      <c r="C50"/>
      <c r="D50"/>
      <c r="E50"/>
      <c r="F50"/>
      <c r="G50"/>
      <c r="H50"/>
    </row>
    <row r="51" spans="1:9" s="1" customFormat="1" ht="15.75" customHeight="1">
      <c r="B51"/>
      <c r="C51"/>
      <c r="D51"/>
      <c r="E51"/>
      <c r="F51"/>
      <c r="G51"/>
      <c r="H51"/>
    </row>
    <row r="52" spans="1:9" s="1" customFormat="1" ht="15.75" customHeight="1" thickBot="1">
      <c r="A52" s="16"/>
      <c r="B52"/>
      <c r="C52"/>
      <c r="D52"/>
      <c r="E52"/>
      <c r="F52"/>
      <c r="G52"/>
      <c r="H52"/>
      <c r="I52" s="16"/>
    </row>
    <row r="53" spans="1:9" s="1" customFormat="1" ht="15.75" customHeight="1">
      <c r="B53" s="15" t="s">
        <v>5</v>
      </c>
      <c r="C53" s="14" t="s">
        <v>4</v>
      </c>
      <c r="D53" s="13">
        <f>COUNT(A56:A78)</f>
        <v>0</v>
      </c>
      <c r="E53"/>
      <c r="F53"/>
      <c r="G53"/>
      <c r="H53"/>
    </row>
    <row r="54" spans="1:9" s="1" customFormat="1" ht="15.75" customHeight="1" thickBot="1">
      <c r="B54" s="12"/>
      <c r="C54" s="11"/>
      <c r="D54" s="10"/>
      <c r="E54"/>
      <c r="F54"/>
      <c r="G54"/>
      <c r="H54"/>
    </row>
    <row r="55" spans="1:9" s="1" customFormat="1" ht="15.75" customHeight="1" thickBot="1">
      <c r="B55" s="9" t="s">
        <v>3</v>
      </c>
      <c r="C55" s="8" t="s">
        <v>2</v>
      </c>
      <c r="D55" s="8" t="s">
        <v>1</v>
      </c>
      <c r="E55"/>
      <c r="F55"/>
      <c r="G55"/>
      <c r="H55"/>
    </row>
    <row r="56" spans="1:9" s="1" customFormat="1" ht="15.75" customHeight="1" thickBot="1">
      <c r="B56" s="7">
        <v>41428</v>
      </c>
      <c r="C56" s="6">
        <f ca="1">SUMPRODUCT(SUMIF(INDIRECT("'"&amp;Liste_Feuilles&amp;"'!$M$5:$M$504"),$B56,INDIRECT("'"&amp;Liste_Feuilles&amp;"'!$Z$5:$Z$504")))</f>
        <v>0</v>
      </c>
      <c r="D56" s="6">
        <f ca="1">SUMPRODUCT(SUMIF(INDIRECT("'"&amp;Liste_Feuilles&amp;"'!M5:M504"),$B56,INDIRECT("'"&amp;Liste_Feuilles&amp;"'!AA5:AA504")))</f>
        <v>0</v>
      </c>
      <c r="E56"/>
      <c r="F56"/>
      <c r="G56"/>
      <c r="H56"/>
    </row>
    <row r="57" spans="1:9" s="1" customFormat="1" ht="15.75" customHeight="1" thickBot="1">
      <c r="B57" s="7">
        <v>41429</v>
      </c>
      <c r="C57" s="6">
        <f ca="1">SUMPRODUCT(SUMIF(INDIRECT("'"&amp;Liste_Feuilles&amp;"'!$M$5:$M$504"),$B57,INDIRECT("'"&amp;Liste_Feuilles&amp;"'!$Z$5:$Z$504")))</f>
        <v>50</v>
      </c>
      <c r="D57" s="6">
        <f ca="1">SUMPRODUCT(SUMIF(INDIRECT("'"&amp;Liste_Feuilles&amp;"'!M5:M504"),$B57,INDIRECT("'"&amp;Liste_Feuilles&amp;"'!AA5:AA504")))</f>
        <v>0</v>
      </c>
      <c r="E57"/>
      <c r="F57"/>
      <c r="G57"/>
      <c r="H57"/>
    </row>
    <row r="58" spans="1:9" s="1" customFormat="1" ht="15.75" customHeight="1" thickBot="1">
      <c r="B58" s="7">
        <v>41430</v>
      </c>
      <c r="C58" s="6">
        <f ca="1">SUMPRODUCT(SUMIF(INDIRECT("'"&amp;Liste_Feuilles&amp;"'!$M$5:$M$504"),$B58,INDIRECT("'"&amp;Liste_Feuilles&amp;"'!$Z$5:$Z$504")))</f>
        <v>0</v>
      </c>
      <c r="D58" s="6">
        <f ca="1">SUMPRODUCT(SUMIF(INDIRECT("'"&amp;Liste_Feuilles&amp;"'!M5:M504"),$B58,INDIRECT("'"&amp;Liste_Feuilles&amp;"'!AA5:AA504")))</f>
        <v>0</v>
      </c>
      <c r="E58"/>
      <c r="F58"/>
      <c r="G58"/>
      <c r="H58"/>
    </row>
    <row r="59" spans="1:9" s="1" customFormat="1" ht="15.75" customHeight="1" thickBot="1">
      <c r="B59" s="7">
        <v>41431</v>
      </c>
      <c r="C59" s="6">
        <f ca="1">SUMPRODUCT(SUMIF(INDIRECT("'"&amp;Liste_Feuilles&amp;"'!$M$5:$M$504"),$B59,INDIRECT("'"&amp;Liste_Feuilles&amp;"'!$Z$5:$Z$504")))</f>
        <v>177</v>
      </c>
      <c r="D59" s="6">
        <f ca="1">SUMPRODUCT(SUMIF(INDIRECT("'"&amp;Liste_Feuilles&amp;"'!M5:M504"),$B59,INDIRECT("'"&amp;Liste_Feuilles&amp;"'!AA5:AA504")))</f>
        <v>0</v>
      </c>
      <c r="E59"/>
      <c r="F59"/>
      <c r="G59"/>
      <c r="H59"/>
    </row>
    <row r="60" spans="1:9" s="1" customFormat="1" ht="15.75" customHeight="1" thickBot="1">
      <c r="B60" s="7">
        <v>41432</v>
      </c>
      <c r="C60" s="6">
        <f ca="1">SUMPRODUCT(SUMIF(INDIRECT("'"&amp;Liste_Feuilles&amp;"'!$M$5:$M$504"),$B60,INDIRECT("'"&amp;Liste_Feuilles&amp;"'!$Z$5:$Z$504")))</f>
        <v>0</v>
      </c>
      <c r="D60" s="6">
        <f ca="1">SUMPRODUCT(SUMIF(INDIRECT("'"&amp;Liste_Feuilles&amp;"'!M5:M504"),$B60,INDIRECT("'"&amp;Liste_Feuilles&amp;"'!AA5:AA504")))</f>
        <v>0</v>
      </c>
      <c r="E60"/>
      <c r="F60"/>
      <c r="G60"/>
      <c r="H60"/>
    </row>
    <row r="61" spans="1:9" s="1" customFormat="1" ht="15.75" customHeight="1" thickBot="1">
      <c r="B61" s="7">
        <v>41435</v>
      </c>
      <c r="C61" s="6">
        <f ca="1">SUMPRODUCT(SUMIF(INDIRECT("'"&amp;Liste_Feuilles&amp;"'!$M$5:$M$504"),$B61,INDIRECT("'"&amp;Liste_Feuilles&amp;"'!$Z$5:$Z$504")))</f>
        <v>200.12</v>
      </c>
      <c r="D61" s="6">
        <f ca="1">SUMPRODUCT(SUMIF(INDIRECT("'"&amp;Liste_Feuilles&amp;"'!M5:M504"),$B61,INDIRECT("'"&amp;Liste_Feuilles&amp;"'!AA5:AA504")))</f>
        <v>0</v>
      </c>
      <c r="E61"/>
      <c r="F61"/>
      <c r="G61"/>
      <c r="H61"/>
    </row>
    <row r="62" spans="1:9" s="1" customFormat="1" ht="15.75" customHeight="1" thickBot="1">
      <c r="B62" s="7">
        <v>41436</v>
      </c>
      <c r="C62" s="6">
        <f ca="1">SUMPRODUCT(SUMIF(INDIRECT("'"&amp;Liste_Feuilles&amp;"'!$M$5:$M$504"),$B62,INDIRECT("'"&amp;Liste_Feuilles&amp;"'!$Z$5:$Z$504")))</f>
        <v>0</v>
      </c>
      <c r="D62" s="6">
        <f ca="1">SUMPRODUCT(SUMIF(INDIRECT("'"&amp;Liste_Feuilles&amp;"'!M5:M504"),$B62,INDIRECT("'"&amp;Liste_Feuilles&amp;"'!AA5:AA504")))</f>
        <v>326.22000000000003</v>
      </c>
      <c r="E62"/>
      <c r="F62"/>
      <c r="G62"/>
      <c r="H62"/>
    </row>
    <row r="63" spans="1:9" s="1" customFormat="1" ht="15.75" customHeight="1" thickBot="1">
      <c r="B63" s="7">
        <v>41437</v>
      </c>
      <c r="C63" s="6">
        <f ca="1">SUMPRODUCT(SUMIF(INDIRECT("'"&amp;Liste_Feuilles&amp;"'!$M$5:$M$504"),$B63,INDIRECT("'"&amp;Liste_Feuilles&amp;"'!$Z$5:$Z$504")))</f>
        <v>0</v>
      </c>
      <c r="D63" s="6">
        <f ca="1">SUMPRODUCT(SUMIF(INDIRECT("'"&amp;Liste_Feuilles&amp;"'!M5:M504"),$B63,INDIRECT("'"&amp;Liste_Feuilles&amp;"'!AA5:AA504")))</f>
        <v>0</v>
      </c>
      <c r="E63"/>
      <c r="F63"/>
      <c r="G63"/>
      <c r="H63"/>
    </row>
    <row r="64" spans="1:9" s="1" customFormat="1" ht="15.75" customHeight="1" thickBot="1">
      <c r="B64" s="7">
        <v>41438</v>
      </c>
      <c r="C64" s="6">
        <f ca="1">SUMPRODUCT(SUMIF(INDIRECT("'"&amp;Liste_Feuilles&amp;"'!$M$5:$M$504"),$B64,INDIRECT("'"&amp;Liste_Feuilles&amp;"'!$Z$5:$Z$504")))</f>
        <v>0</v>
      </c>
      <c r="D64" s="6">
        <f ca="1">SUMPRODUCT(SUMIF(INDIRECT("'"&amp;Liste_Feuilles&amp;"'!M5:M504"),$B64,INDIRECT("'"&amp;Liste_Feuilles&amp;"'!AA5:AA504")))</f>
        <v>0</v>
      </c>
      <c r="E64"/>
      <c r="F64"/>
      <c r="G64"/>
      <c r="H64"/>
    </row>
    <row r="65" spans="2:8" s="1" customFormat="1" ht="15.75" customHeight="1" thickBot="1">
      <c r="B65" s="7">
        <v>41439</v>
      </c>
      <c r="C65" s="6">
        <f ca="1">SUMPRODUCT(SUMIF(INDIRECT("'"&amp;Liste_Feuilles&amp;"'!$M$5:$M$504"),$B65,INDIRECT("'"&amp;Liste_Feuilles&amp;"'!$Z$5:$Z$504")))</f>
        <v>0</v>
      </c>
      <c r="D65" s="6">
        <f ca="1">SUMPRODUCT(SUMIF(INDIRECT("'"&amp;Liste_Feuilles&amp;"'!M5:M504"),$B65,INDIRECT("'"&amp;Liste_Feuilles&amp;"'!AA5:AA504")))</f>
        <v>0</v>
      </c>
      <c r="E65"/>
      <c r="F65"/>
      <c r="G65"/>
      <c r="H65"/>
    </row>
    <row r="66" spans="2:8" s="1" customFormat="1" ht="15.75" customHeight="1" thickBot="1">
      <c r="B66" s="7">
        <v>41442</v>
      </c>
      <c r="C66" s="6">
        <f ca="1">SUMPRODUCT(SUMIF(INDIRECT("'"&amp;Liste_Feuilles&amp;"'!$M$5:$M$504"),$B66,INDIRECT("'"&amp;Liste_Feuilles&amp;"'!$Z$5:$Z$504")))</f>
        <v>0</v>
      </c>
      <c r="D66" s="6">
        <f ca="1">SUMPRODUCT(SUMIF(INDIRECT("'"&amp;Liste_Feuilles&amp;"'!M5:M504"),$B66,INDIRECT("'"&amp;Liste_Feuilles&amp;"'!AA5:AA504")))</f>
        <v>0</v>
      </c>
      <c r="E66"/>
      <c r="F66"/>
      <c r="G66"/>
      <c r="H66"/>
    </row>
    <row r="67" spans="2:8" s="1" customFormat="1" ht="15.75" customHeight="1" thickBot="1">
      <c r="B67" s="7">
        <v>41443</v>
      </c>
      <c r="C67" s="6">
        <f ca="1">SUMPRODUCT(SUMIF(INDIRECT("'"&amp;Liste_Feuilles&amp;"'!$M$5:$M$504"),$B67,INDIRECT("'"&amp;Liste_Feuilles&amp;"'!$Z$5:$Z$504")))</f>
        <v>0</v>
      </c>
      <c r="D67" s="6">
        <f ca="1">SUMPRODUCT(SUMIF(INDIRECT("'"&amp;Liste_Feuilles&amp;"'!M5:M504"),$B67,INDIRECT("'"&amp;Liste_Feuilles&amp;"'!AA5:AA504")))</f>
        <v>0</v>
      </c>
      <c r="E67"/>
      <c r="F67"/>
      <c r="G67"/>
      <c r="H67"/>
    </row>
    <row r="68" spans="2:8" s="1" customFormat="1" ht="15.75" customHeight="1" thickBot="1">
      <c r="B68" s="7">
        <v>41444</v>
      </c>
      <c r="C68" s="6">
        <f ca="1">SUMPRODUCT(SUMIF(INDIRECT("'"&amp;Liste_Feuilles&amp;"'!$M$5:$M$504"),$B68,INDIRECT("'"&amp;Liste_Feuilles&amp;"'!$Z$5:$Z$504")))</f>
        <v>0</v>
      </c>
      <c r="D68" s="6">
        <f ca="1">SUMPRODUCT(SUMIF(INDIRECT("'"&amp;Liste_Feuilles&amp;"'!M5:M504"),$B68,INDIRECT("'"&amp;Liste_Feuilles&amp;"'!AA5:AA504")))</f>
        <v>0</v>
      </c>
      <c r="E68"/>
      <c r="F68"/>
      <c r="G68"/>
      <c r="H68"/>
    </row>
    <row r="69" spans="2:8" s="1" customFormat="1" ht="15.75" customHeight="1" thickBot="1">
      <c r="B69" s="7">
        <v>41445</v>
      </c>
      <c r="C69" s="6">
        <f ca="1">SUMPRODUCT(SUMIF(INDIRECT("'"&amp;Liste_Feuilles&amp;"'!$M$5:$M$504"),$B69,INDIRECT("'"&amp;Liste_Feuilles&amp;"'!$Z$5:$Z$504")))</f>
        <v>0</v>
      </c>
      <c r="D69" s="6">
        <f ca="1">SUMPRODUCT(SUMIF(INDIRECT("'"&amp;Liste_Feuilles&amp;"'!M5:M504"),$B69,INDIRECT("'"&amp;Liste_Feuilles&amp;"'!AA5:AA504")))</f>
        <v>0</v>
      </c>
      <c r="E69"/>
      <c r="F69"/>
      <c r="G69"/>
      <c r="H69"/>
    </row>
    <row r="70" spans="2:8" s="1" customFormat="1" ht="15.75" customHeight="1" thickBot="1">
      <c r="B70" s="7">
        <v>41446</v>
      </c>
      <c r="C70" s="6">
        <f ca="1">SUMPRODUCT(SUMIF(INDIRECT("'"&amp;Liste_Feuilles&amp;"'!$M$5:$M$504"),$B70,INDIRECT("'"&amp;Liste_Feuilles&amp;"'!$Z$5:$Z$504")))</f>
        <v>0</v>
      </c>
      <c r="D70" s="6">
        <f ca="1">SUMPRODUCT(SUMIF(INDIRECT("'"&amp;Liste_Feuilles&amp;"'!M5:M504"),$B70,INDIRECT("'"&amp;Liste_Feuilles&amp;"'!AA5:AA504")))</f>
        <v>0</v>
      </c>
      <c r="E70"/>
      <c r="F70"/>
      <c r="G70"/>
      <c r="H70"/>
    </row>
    <row r="71" spans="2:8" s="1" customFormat="1" ht="15.75" customHeight="1" thickBot="1">
      <c r="B71" s="7">
        <v>41449</v>
      </c>
      <c r="C71" s="6">
        <f ca="1">SUMPRODUCT(SUMIF(INDIRECT("'"&amp;Liste_Feuilles&amp;"'!$M$5:$M$504"),$B71,INDIRECT("'"&amp;Liste_Feuilles&amp;"'!$Z$5:$Z$504")))</f>
        <v>0</v>
      </c>
      <c r="D71" s="6">
        <f ca="1">SUMPRODUCT(SUMIF(INDIRECT("'"&amp;Liste_Feuilles&amp;"'!M5:M504"),$B71,INDIRECT("'"&amp;Liste_Feuilles&amp;"'!AA5:AA504")))</f>
        <v>0</v>
      </c>
      <c r="E71"/>
      <c r="F71"/>
      <c r="G71"/>
      <c r="H71"/>
    </row>
    <row r="72" spans="2:8" s="1" customFormat="1" ht="15.75" customHeight="1" thickBot="1">
      <c r="B72" s="7">
        <v>41450</v>
      </c>
      <c r="C72" s="6">
        <f ca="1">SUMPRODUCT(SUMIF(INDIRECT("'"&amp;Liste_Feuilles&amp;"'!$M$5:$M$504"),$B72,INDIRECT("'"&amp;Liste_Feuilles&amp;"'!$Z$5:$Z$504")))</f>
        <v>0</v>
      </c>
      <c r="D72" s="6">
        <f ca="1">SUMPRODUCT(SUMIF(INDIRECT("'"&amp;Liste_Feuilles&amp;"'!M5:M504"),$B72,INDIRECT("'"&amp;Liste_Feuilles&amp;"'!AA5:AA504")))</f>
        <v>0</v>
      </c>
      <c r="E72"/>
      <c r="F72"/>
      <c r="G72"/>
      <c r="H72"/>
    </row>
    <row r="73" spans="2:8" s="1" customFormat="1" ht="15.75" customHeight="1" thickBot="1">
      <c r="B73" s="7">
        <v>41451</v>
      </c>
      <c r="C73" s="6">
        <f ca="1">SUMPRODUCT(SUMIF(INDIRECT("'"&amp;Liste_Feuilles&amp;"'!$M$5:$M$504"),$B73,INDIRECT("'"&amp;Liste_Feuilles&amp;"'!$Z$5:$Z$504")))</f>
        <v>0</v>
      </c>
      <c r="D73" s="6">
        <f ca="1">SUMPRODUCT(SUMIF(INDIRECT("'"&amp;Liste_Feuilles&amp;"'!M5:M504"),$B73,INDIRECT("'"&amp;Liste_Feuilles&amp;"'!AA5:AA504")))</f>
        <v>0</v>
      </c>
      <c r="E73"/>
      <c r="F73"/>
      <c r="G73"/>
      <c r="H73"/>
    </row>
    <row r="74" spans="2:8" s="1" customFormat="1" ht="15.75" customHeight="1" thickBot="1">
      <c r="B74" s="7">
        <v>41452</v>
      </c>
      <c r="C74" s="6">
        <f ca="1">SUMPRODUCT(SUMIF(INDIRECT("'"&amp;Liste_Feuilles&amp;"'!$M$5:$M$504"),$B74,INDIRECT("'"&amp;Liste_Feuilles&amp;"'!$Z$5:$Z$504")))</f>
        <v>0</v>
      </c>
      <c r="D74" s="6">
        <f ca="1">SUMPRODUCT(SUMIF(INDIRECT("'"&amp;Liste_Feuilles&amp;"'!M5:M504"),$B74,INDIRECT("'"&amp;Liste_Feuilles&amp;"'!AA5:AA504")))</f>
        <v>0</v>
      </c>
      <c r="E74"/>
      <c r="F74"/>
      <c r="G74"/>
      <c r="H74"/>
    </row>
    <row r="75" spans="2:8" s="1" customFormat="1" ht="15.75" customHeight="1" thickBot="1">
      <c r="B75" s="7">
        <v>41453</v>
      </c>
      <c r="C75" s="6">
        <f ca="1">SUMPRODUCT(SUMIF(INDIRECT("'"&amp;Liste_Feuilles&amp;"'!$M$5:$M$504"),$B75,INDIRECT("'"&amp;Liste_Feuilles&amp;"'!$Z$5:$Z$504")))</f>
        <v>0</v>
      </c>
      <c r="D75" s="6">
        <f ca="1">SUMPRODUCT(SUMIF(INDIRECT("'"&amp;Liste_Feuilles&amp;"'!M5:M504"),$B75,INDIRECT("'"&amp;Liste_Feuilles&amp;"'!AA5:AA504")))</f>
        <v>0</v>
      </c>
      <c r="E75"/>
      <c r="F75"/>
      <c r="G75"/>
      <c r="H75"/>
    </row>
    <row r="76" spans="2:8" s="1" customFormat="1" ht="15.75" customHeight="1" thickBot="1">
      <c r="B76" s="7"/>
      <c r="C76" s="6">
        <f ca="1">SUMPRODUCT(SUMIF(INDIRECT("'"&amp;Liste_Feuilles&amp;"'!$M$5:$M$504"),$B76,INDIRECT("'"&amp;Liste_Feuilles&amp;"'!$Z$5:$Z$504")))</f>
        <v>0</v>
      </c>
      <c r="D76" s="6">
        <f ca="1">SUMPRODUCT(SUMIF(INDIRECT("'"&amp;Liste_Feuilles&amp;"'!M5:M504"),$B76,INDIRECT("'"&amp;Liste_Feuilles&amp;"'!AA5:AA504")))</f>
        <v>0</v>
      </c>
      <c r="E76"/>
      <c r="F76"/>
      <c r="G76"/>
      <c r="H76"/>
    </row>
    <row r="77" spans="2:8" s="1" customFormat="1" ht="15.75" customHeight="1" thickBot="1">
      <c r="B77" s="7"/>
      <c r="C77" s="6">
        <f ca="1">SUMPRODUCT(SUMIF(INDIRECT("'"&amp;Liste_Feuilles&amp;"'!$M$5:$M$504"),$B77,INDIRECT("'"&amp;Liste_Feuilles&amp;"'!$Z$5:$Z$504")))</f>
        <v>0</v>
      </c>
      <c r="D77" s="6">
        <f ca="1">SUMPRODUCT(SUMIF(INDIRECT("'"&amp;Liste_Feuilles&amp;"'!M5:M504"),$B77,INDIRECT("'"&amp;Liste_Feuilles&amp;"'!AA5:AA504")))</f>
        <v>0</v>
      </c>
      <c r="E77"/>
      <c r="F77"/>
      <c r="G77"/>
      <c r="H77"/>
    </row>
    <row r="78" spans="2:8" s="1" customFormat="1" ht="15.75" customHeight="1" thickBot="1">
      <c r="B78" s="7"/>
      <c r="C78" s="6">
        <f ca="1">SUMPRODUCT(SUMIF(INDIRECT("'"&amp;Liste_Feuilles&amp;"'!$M$5:$M$504"),$B78,INDIRECT("'"&amp;Liste_Feuilles&amp;"'!$Z$5:$Z$504")))</f>
        <v>0</v>
      </c>
      <c r="D78" s="6"/>
      <c r="E78"/>
      <c r="F78"/>
      <c r="G78"/>
      <c r="H78"/>
    </row>
    <row r="79" spans="2:8" s="1" customFormat="1" ht="15.75" customHeight="1" thickTop="1" thickBot="1">
      <c r="B79" s="5" t="s">
        <v>0</v>
      </c>
      <c r="C79" s="4">
        <f ca="1">SUM(C56:C78)</f>
        <v>427.12</v>
      </c>
      <c r="D79" s="4">
        <f ca="1">SUM(D56:D78)</f>
        <v>326.22000000000003</v>
      </c>
      <c r="E79"/>
      <c r="F79"/>
      <c r="G79"/>
      <c r="H79"/>
    </row>
    <row r="80" spans="2:8" s="1" customFormat="1" ht="15.75" customHeight="1">
      <c r="B80"/>
      <c r="C80"/>
      <c r="D80"/>
      <c r="E80"/>
      <c r="F80"/>
      <c r="G80"/>
      <c r="H80"/>
    </row>
    <row r="81" spans="1:9" s="1" customFormat="1" ht="15.75" customHeight="1"/>
    <row r="82" spans="1:9" s="1" customFormat="1" ht="15.75" customHeight="1">
      <c r="B82"/>
      <c r="C82"/>
      <c r="D82"/>
      <c r="E82"/>
      <c r="F82"/>
      <c r="G82"/>
      <c r="H82"/>
      <c r="I82"/>
    </row>
    <row r="83" spans="1:9" s="1" customFormat="1" ht="15.75" customHeight="1">
      <c r="B83"/>
      <c r="C83"/>
      <c r="D83"/>
      <c r="E83"/>
      <c r="F83"/>
      <c r="G83"/>
      <c r="H83"/>
      <c r="I83"/>
    </row>
    <row r="84" spans="1:9" s="1" customFormat="1" ht="15.75" customHeight="1">
      <c r="B84"/>
      <c r="C84"/>
      <c r="D84"/>
      <c r="E84"/>
      <c r="F84"/>
      <c r="G84"/>
      <c r="H84"/>
      <c r="I84"/>
    </row>
    <row r="85" spans="1:9" s="1" customFormat="1" ht="15.75" customHeight="1">
      <c r="A85" s="3"/>
      <c r="B85"/>
      <c r="C85"/>
      <c r="D85"/>
      <c r="E85"/>
      <c r="F85"/>
      <c r="G85"/>
      <c r="H85"/>
      <c r="I85"/>
    </row>
    <row r="86" spans="1:9" s="1" customFormat="1" ht="15.75" customHeight="1">
      <c r="A86" s="3"/>
      <c r="B86"/>
      <c r="C86"/>
      <c r="D86"/>
      <c r="E86"/>
      <c r="F86"/>
      <c r="G86"/>
      <c r="H86"/>
      <c r="I86"/>
    </row>
    <row r="87" spans="1:9" s="1" customFormat="1" ht="15.75" customHeight="1">
      <c r="A87" s="3"/>
      <c r="B87"/>
      <c r="C87"/>
      <c r="D87"/>
      <c r="E87"/>
      <c r="F87"/>
      <c r="G87"/>
      <c r="H87"/>
      <c r="I87"/>
    </row>
    <row r="88" spans="1:9" s="1" customFormat="1" ht="15.75" customHeight="1">
      <c r="A88" s="3"/>
      <c r="B88"/>
      <c r="C88"/>
      <c r="D88"/>
      <c r="E88"/>
      <c r="F88"/>
      <c r="G88"/>
      <c r="H88"/>
      <c r="I88"/>
    </row>
    <row r="89" spans="1:9" s="1" customFormat="1" ht="15.75" customHeight="1">
      <c r="A89" s="3"/>
      <c r="B89"/>
      <c r="C89"/>
      <c r="D89"/>
      <c r="E89"/>
      <c r="F89"/>
      <c r="G89"/>
      <c r="H89"/>
      <c r="I89"/>
    </row>
    <row r="90" spans="1:9" s="1" customFormat="1" ht="15.75" customHeight="1">
      <c r="A90" s="3"/>
      <c r="B90"/>
      <c r="C90"/>
      <c r="D90"/>
      <c r="E90"/>
      <c r="F90"/>
      <c r="G90"/>
      <c r="H90"/>
      <c r="I90"/>
    </row>
    <row r="91" spans="1:9" s="1" customFormat="1" ht="15.75" customHeight="1">
      <c r="A91" s="3"/>
      <c r="B91"/>
      <c r="C91"/>
      <c r="D91"/>
      <c r="E91"/>
      <c r="F91"/>
      <c r="G91"/>
      <c r="H91"/>
      <c r="I91"/>
    </row>
    <row r="92" spans="1:9" s="1" customFormat="1" ht="15.75" customHeight="1">
      <c r="A92" s="3"/>
      <c r="B92"/>
      <c r="C92"/>
      <c r="D92"/>
      <c r="E92"/>
      <c r="F92"/>
      <c r="G92"/>
      <c r="H92"/>
      <c r="I92"/>
    </row>
    <row r="93" spans="1:9" s="1" customFormat="1" ht="15.75" customHeight="1">
      <c r="A93" s="3"/>
      <c r="B93"/>
      <c r="C93"/>
      <c r="D93"/>
      <c r="E93"/>
      <c r="F93"/>
      <c r="G93"/>
      <c r="H93"/>
      <c r="I93"/>
    </row>
    <row r="94" spans="1:9" s="1" customFormat="1" ht="15.75" customHeight="1">
      <c r="A94" s="3"/>
      <c r="B94"/>
      <c r="C94"/>
      <c r="D94"/>
      <c r="E94"/>
      <c r="F94"/>
      <c r="G94"/>
      <c r="H94"/>
      <c r="I94"/>
    </row>
    <row r="95" spans="1:9" s="1" customFormat="1" ht="15.75" customHeight="1">
      <c r="A95" s="3"/>
      <c r="B95"/>
      <c r="C95"/>
      <c r="D95"/>
      <c r="E95"/>
      <c r="F95"/>
      <c r="G95"/>
      <c r="H95"/>
      <c r="I95"/>
    </row>
    <row r="96" spans="1:9" s="1" customFormat="1" ht="15.75" customHeight="1">
      <c r="A96" s="3"/>
      <c r="B96"/>
      <c r="C96"/>
      <c r="D96"/>
      <c r="E96"/>
      <c r="F96"/>
      <c r="G96"/>
      <c r="H96"/>
      <c r="I96"/>
    </row>
    <row r="97" spans="1:9" s="1" customFormat="1" ht="15.75" customHeight="1">
      <c r="A97" s="3"/>
      <c r="B97"/>
      <c r="C97"/>
      <c r="D97"/>
      <c r="E97"/>
      <c r="F97"/>
      <c r="G97"/>
      <c r="H97"/>
      <c r="I97"/>
    </row>
    <row r="98" spans="1:9" s="1" customFormat="1" ht="15.75" customHeight="1">
      <c r="B98"/>
      <c r="C98"/>
      <c r="D98"/>
      <c r="E98"/>
      <c r="F98"/>
      <c r="G98"/>
      <c r="H98"/>
      <c r="I98"/>
    </row>
    <row r="99" spans="1:9" s="1" customFormat="1" ht="15.75" customHeight="1"/>
    <row r="100" spans="1:9" s="1" customFormat="1" ht="15.75" customHeight="1"/>
    <row r="101" spans="1:9" s="1" customFormat="1" ht="15.75" customHeight="1"/>
    <row r="102" spans="1:9" s="1" customFormat="1" ht="15.75" customHeight="1"/>
    <row r="103" spans="1:9" s="1" customFormat="1" ht="15.75" customHeight="1"/>
    <row r="104" spans="1:9" s="1" customFormat="1" ht="15.75" customHeight="1"/>
    <row r="105" spans="1:9" s="1" customFormat="1" ht="15.75" customHeight="1"/>
    <row r="106" spans="1:9" s="1" customFormat="1" ht="15.75" customHeight="1"/>
    <row r="107" spans="1:9" s="1" customFormat="1" ht="15.75" customHeight="1"/>
    <row r="108" spans="1:9" s="1" customFormat="1" ht="15.75" customHeight="1"/>
    <row r="109" spans="1:9" s="1" customFormat="1" ht="15.75" customHeight="1"/>
    <row r="110" spans="1:9" s="1" customFormat="1" ht="15.75" customHeight="1"/>
    <row r="111" spans="1:9" s="1" customFormat="1" ht="15.75" customHeight="1"/>
    <row r="112" spans="1:9" s="1" customFormat="1" ht="15.75" customHeight="1"/>
    <row r="113" s="1" customFormat="1" ht="15.75" customHeight="1"/>
    <row r="114" s="1" customFormat="1" ht="15.75" customHeight="1"/>
    <row r="115" s="1" customFormat="1" ht="15.75" customHeight="1"/>
    <row r="116" s="1" customFormat="1" ht="15.75" customHeight="1"/>
    <row r="117" s="1" customFormat="1" ht="15.75" customHeight="1"/>
    <row r="118" s="1" customFormat="1" ht="15.75" customHeight="1"/>
    <row r="119" s="1" customFormat="1" ht="15.75" customHeight="1"/>
    <row r="120" s="1" customFormat="1" ht="15.75" customHeight="1"/>
    <row r="121" s="1" customFormat="1" ht="15.75" customHeight="1"/>
    <row r="122" s="1" customFormat="1" ht="15.75" customHeight="1"/>
    <row r="123" s="1" customFormat="1" ht="15.75" customHeight="1"/>
    <row r="124" s="1" customFormat="1" ht="15.75" customHeight="1"/>
    <row r="125" s="1" customFormat="1" ht="15.75" customHeight="1"/>
    <row r="126" s="1" customFormat="1" ht="15.75" customHeight="1"/>
    <row r="127" s="1" customFormat="1" ht="15.75" customHeight="1"/>
    <row r="128" s="1" customFormat="1" ht="15.75" customHeight="1"/>
    <row r="129" s="1" customFormat="1" ht="15.75" customHeight="1"/>
    <row r="130" s="1" customFormat="1" ht="15.75" customHeight="1"/>
    <row r="131" s="1" customFormat="1" ht="15.75" customHeight="1"/>
    <row r="132" s="1" customFormat="1" ht="15.75" customHeight="1"/>
    <row r="133" s="1" customFormat="1" ht="15.75" customHeight="1"/>
    <row r="134" s="1" customFormat="1" ht="15.75" customHeight="1"/>
    <row r="135" s="1" customFormat="1" ht="15.75" customHeight="1"/>
    <row r="136" s="1" customFormat="1" ht="15.75" customHeight="1"/>
    <row r="137" s="1" customFormat="1" ht="15.75" customHeight="1"/>
    <row r="138" s="1" customFormat="1" ht="15.75" customHeight="1"/>
    <row r="139" s="1" customFormat="1" ht="15.75" customHeight="1"/>
    <row r="140" s="1" customFormat="1" ht="15.75" customHeight="1"/>
    <row r="141" s="1" customFormat="1" ht="15.75" customHeight="1"/>
    <row r="142" s="1" customFormat="1" ht="15.75" customHeight="1"/>
    <row r="143" s="1" customFormat="1" ht="15.75" customHeight="1"/>
    <row r="144" s="1" customFormat="1" ht="15.75" customHeight="1"/>
    <row r="145" s="1" customFormat="1" ht="15.75" customHeight="1"/>
    <row r="146" s="1" customFormat="1" ht="15.75" customHeight="1"/>
    <row r="147" s="1" customFormat="1" ht="15.75" customHeight="1"/>
    <row r="148" s="1" customFormat="1" ht="15.75" customHeight="1"/>
    <row r="149" s="1" customFormat="1" ht="15.75" customHeight="1"/>
    <row r="150" s="1" customFormat="1" ht="15.75" customHeight="1"/>
    <row r="151" s="1" customFormat="1" ht="15.75" customHeight="1"/>
    <row r="152" s="1" customFormat="1" ht="15.75" customHeight="1"/>
    <row r="153" s="1" customFormat="1" ht="15.75" customHeight="1"/>
    <row r="154" s="1" customFormat="1" ht="15.75" customHeight="1"/>
    <row r="155" s="1" customFormat="1" ht="15.75" customHeight="1"/>
    <row r="156" s="1" customFormat="1" ht="15.75" customHeight="1"/>
    <row r="157" s="1" customFormat="1" ht="15.75" customHeight="1"/>
    <row r="158" s="1" customFormat="1" ht="15.75" customHeight="1"/>
    <row r="159" s="1" customFormat="1" ht="15.75" customHeight="1"/>
    <row r="160" s="1" customFormat="1" ht="15.75" customHeight="1"/>
    <row r="161" s="1" customFormat="1" ht="15.75" customHeight="1"/>
    <row r="162" s="1" customFormat="1" ht="15.75" customHeight="1"/>
    <row r="163" s="1" customFormat="1" ht="15.75" customHeight="1"/>
    <row r="164" s="1" customFormat="1" ht="15.75" customHeight="1"/>
    <row r="165" s="1" customFormat="1" ht="15.75" customHeight="1"/>
    <row r="166" s="1" customFormat="1" ht="15.75" customHeight="1"/>
    <row r="167" s="1" customFormat="1" ht="15.75" customHeight="1"/>
    <row r="168" s="1" customFormat="1" ht="15.75" customHeight="1"/>
    <row r="169" s="1" customFormat="1" ht="15.75" customHeight="1"/>
    <row r="170" s="1" customFormat="1" ht="15.75" customHeight="1"/>
    <row r="171" s="1" customFormat="1" ht="15.75" customHeight="1"/>
    <row r="172" s="1" customFormat="1" ht="15.75" customHeight="1"/>
    <row r="173" s="1" customFormat="1" ht="15.75" customHeight="1"/>
    <row r="174" s="1" customFormat="1" ht="15.75" customHeight="1"/>
    <row r="175" s="1" customFormat="1" ht="15.75" customHeight="1"/>
    <row r="176" s="1" customFormat="1" ht="15.75" customHeight="1"/>
    <row r="177" s="1" customFormat="1" ht="15.75" customHeight="1"/>
    <row r="178" s="1" customFormat="1" ht="15.75" customHeight="1"/>
    <row r="179" s="1" customFormat="1" ht="15.75" customHeight="1"/>
    <row r="180" s="1" customFormat="1" ht="15.75" customHeight="1"/>
    <row r="181" s="1" customFormat="1" ht="15.75" customHeight="1"/>
    <row r="182" s="1" customFormat="1" ht="15.75" customHeight="1"/>
    <row r="183" s="1" customFormat="1" ht="15.75" customHeight="1"/>
    <row r="184" s="1" customFormat="1" ht="15.75" customHeight="1"/>
    <row r="185" s="1" customFormat="1" ht="15.75" customHeight="1"/>
    <row r="186" s="1" customFormat="1" ht="15.75" customHeight="1"/>
    <row r="187" s="1" customFormat="1" ht="15.75" customHeight="1"/>
    <row r="188" s="1" customFormat="1" ht="15.75" customHeight="1"/>
    <row r="189" s="1" customFormat="1" ht="15.75" customHeight="1"/>
    <row r="190" s="1" customFormat="1" ht="15.75" customHeight="1"/>
    <row r="191" s="1" customFormat="1" ht="15.75" customHeight="1"/>
    <row r="192" s="1" customFormat="1" ht="15.75" customHeight="1"/>
    <row r="193" s="1" customFormat="1" ht="15.75" customHeight="1"/>
    <row r="194" s="1" customFormat="1" ht="15.75" customHeight="1"/>
    <row r="195" s="1" customFormat="1" ht="15.75" customHeight="1"/>
    <row r="196" s="1" customFormat="1" ht="15.75" customHeight="1"/>
    <row r="197" s="1" customFormat="1" ht="15.75" customHeight="1"/>
    <row r="198" s="1" customFormat="1" ht="15.75" customHeight="1"/>
    <row r="199" s="1" customFormat="1" ht="15.75" customHeight="1"/>
    <row r="200" s="1" customFormat="1" ht="15.75" customHeight="1"/>
    <row r="201" s="1" customFormat="1" ht="15.75" customHeight="1"/>
    <row r="202" s="1" customFormat="1" ht="15.75" customHeight="1"/>
    <row r="203" s="1" customFormat="1" ht="15.75" customHeight="1"/>
    <row r="204" s="1" customFormat="1" ht="15.75" customHeight="1"/>
    <row r="205" s="1" customFormat="1" ht="15.75" customHeight="1"/>
    <row r="206" s="1" customFormat="1" ht="15.75" customHeight="1"/>
    <row r="207" s="1" customFormat="1" ht="15.75" customHeight="1"/>
    <row r="208" s="1" customFormat="1" ht="15.75" customHeight="1"/>
    <row r="209" s="1" customFormat="1" ht="15.75" customHeight="1"/>
    <row r="210" s="1" customFormat="1" ht="15.75" customHeight="1"/>
    <row r="211" s="1" customFormat="1" ht="15.75" customHeight="1"/>
    <row r="212" s="1" customFormat="1" ht="15.75" customHeight="1"/>
    <row r="213" s="1" customFormat="1" ht="15.75" customHeight="1"/>
    <row r="214" s="1" customFormat="1" ht="15.75" customHeight="1"/>
    <row r="215" s="1" customFormat="1" ht="15.75" customHeight="1"/>
    <row r="216" s="1" customFormat="1" ht="15.75" customHeight="1"/>
    <row r="217" s="1" customFormat="1" ht="15.75" customHeight="1"/>
    <row r="218" s="1" customFormat="1" ht="15.75" customHeight="1"/>
    <row r="219" s="1" customFormat="1" ht="15.75" customHeight="1"/>
    <row r="220" s="1" customFormat="1" ht="15.75" customHeight="1"/>
    <row r="221" s="1" customFormat="1" ht="15.75" customHeight="1"/>
    <row r="222" s="1" customFormat="1" ht="15.75" customHeight="1"/>
    <row r="223" s="1" customFormat="1" ht="15.75" customHeight="1"/>
    <row r="224" s="1" customFormat="1" ht="15.75" customHeight="1"/>
    <row r="225" s="1" customFormat="1" ht="15.75" customHeight="1"/>
    <row r="226" s="1" customFormat="1" ht="15.75" customHeight="1"/>
    <row r="227" s="1" customFormat="1" ht="15.75" customHeight="1"/>
    <row r="228" s="1" customFormat="1" ht="15.75" customHeight="1"/>
    <row r="229" s="1" customFormat="1" ht="15.75" customHeight="1"/>
    <row r="230" s="1" customFormat="1" ht="15.75" customHeight="1"/>
    <row r="231" s="1" customFormat="1" ht="15.75" customHeight="1"/>
    <row r="232" s="1" customFormat="1" ht="15.75" customHeight="1"/>
    <row r="233" s="1" customFormat="1" ht="15.75" customHeight="1"/>
    <row r="234" s="1" customFormat="1" ht="15.75" customHeight="1"/>
    <row r="235" s="1" customFormat="1" ht="15.75" customHeight="1"/>
    <row r="236" s="1" customFormat="1" ht="15.75" customHeight="1"/>
    <row r="237" s="1" customFormat="1" ht="15.75" customHeight="1"/>
    <row r="238" s="1" customFormat="1" ht="15.75" customHeight="1"/>
    <row r="239" s="1" customFormat="1" ht="15.75" customHeight="1"/>
    <row r="240" s="1" customFormat="1" ht="15.75" customHeight="1"/>
    <row r="241" s="1" customFormat="1" ht="15.75" customHeight="1"/>
    <row r="242" s="1" customFormat="1" ht="15.75" customHeight="1"/>
    <row r="243" s="1" customFormat="1" ht="15.75" customHeight="1"/>
    <row r="244" s="1" customFormat="1" ht="15.75" customHeight="1"/>
    <row r="245" s="1" customFormat="1" ht="15.75" customHeight="1"/>
    <row r="246" s="1" customFormat="1" ht="15.75" customHeight="1"/>
    <row r="247" s="1" customFormat="1" ht="15.75" customHeight="1"/>
    <row r="248" s="1" customFormat="1" ht="15.75" customHeight="1"/>
    <row r="249" s="1" customFormat="1" ht="15.75" customHeight="1"/>
    <row r="250" s="1" customFormat="1" ht="15.75" customHeight="1"/>
    <row r="251" s="1" customFormat="1" ht="15.75" customHeight="1"/>
    <row r="252" s="1" customFormat="1" ht="15.75" customHeight="1"/>
    <row r="253" s="1" customFormat="1" ht="15.75" customHeight="1"/>
    <row r="254" s="1" customFormat="1" ht="15.75" customHeight="1"/>
    <row r="255" s="1" customFormat="1" ht="15.75" customHeight="1"/>
    <row r="256" s="1" customFormat="1" ht="15.75" customHeight="1"/>
    <row r="257" s="1" customFormat="1" ht="15.75" customHeight="1"/>
    <row r="258" s="1" customFormat="1" ht="15.75" customHeight="1"/>
    <row r="259" s="1" customFormat="1" ht="15.75" customHeight="1"/>
    <row r="260" s="1" customFormat="1" ht="15.75" customHeight="1"/>
    <row r="261" s="1" customFormat="1" ht="15.75" customHeight="1"/>
    <row r="262" s="1" customFormat="1" ht="15.75" customHeight="1"/>
    <row r="263" s="1" customFormat="1" ht="15.75" customHeight="1"/>
    <row r="264" s="1" customFormat="1" ht="15.75" customHeight="1"/>
    <row r="265" s="1" customFormat="1" ht="15.75" customHeight="1"/>
    <row r="266" s="1" customFormat="1" ht="15.75" customHeight="1"/>
    <row r="267" s="1" customFormat="1" ht="15.75" customHeight="1"/>
    <row r="268" s="1" customFormat="1" ht="15.75" customHeight="1"/>
    <row r="269" s="1" customFormat="1" ht="15.75" customHeight="1"/>
    <row r="270" s="1" customFormat="1" ht="15.75" customHeight="1"/>
    <row r="271" s="1" customFormat="1" ht="15.75" customHeight="1"/>
    <row r="272" s="1" customFormat="1" ht="15.75" customHeight="1"/>
    <row r="273" s="1" customFormat="1" ht="15.75" customHeight="1"/>
    <row r="274" s="1" customFormat="1" ht="15.75" customHeight="1"/>
    <row r="275" s="1" customFormat="1" ht="15.75" customHeight="1"/>
    <row r="276" s="1" customFormat="1" ht="15.75" customHeight="1"/>
    <row r="277" s="1" customFormat="1" ht="15.75" customHeight="1"/>
    <row r="278" s="1" customFormat="1" ht="15.75" customHeight="1"/>
    <row r="279" s="1" customFormat="1" ht="15.75" customHeight="1"/>
    <row r="280" s="1" customFormat="1" ht="15.75" customHeight="1"/>
    <row r="281" s="1" customFormat="1" ht="15.75" customHeight="1"/>
    <row r="282" s="1" customFormat="1" ht="15.75" customHeight="1"/>
    <row r="283" s="1" customFormat="1" ht="15.75" customHeight="1"/>
    <row r="284" s="1" customFormat="1" ht="15.75" customHeight="1"/>
    <row r="285" s="1" customFormat="1" ht="15.75" customHeight="1"/>
    <row r="286" s="1" customFormat="1" ht="15.75" customHeight="1"/>
    <row r="287" s="1" customFormat="1" ht="15.75" customHeight="1"/>
    <row r="288" s="1" customFormat="1" ht="15.75" customHeight="1"/>
    <row r="289" s="1" customFormat="1" ht="15.75" customHeight="1"/>
    <row r="290" s="1" customFormat="1" ht="15.75" customHeight="1"/>
    <row r="291" s="1" customFormat="1" ht="15.75" customHeight="1"/>
    <row r="292" s="1" customFormat="1" ht="15.75" customHeight="1"/>
    <row r="293" s="1" customFormat="1" ht="15.75" customHeight="1"/>
    <row r="294" s="1" customFormat="1" ht="15.75" customHeight="1"/>
    <row r="295" s="1" customFormat="1" ht="15.75" customHeight="1"/>
    <row r="296" s="1" customFormat="1" ht="15.75" customHeight="1"/>
    <row r="297" s="1" customFormat="1" ht="15.75" customHeight="1"/>
    <row r="298" s="1" customFormat="1" ht="15.75" customHeight="1"/>
    <row r="299" s="1" customFormat="1" ht="15.75" customHeight="1"/>
    <row r="300" s="1" customFormat="1" ht="15.75" customHeight="1"/>
    <row r="301" s="1" customFormat="1" ht="15.75" customHeight="1"/>
    <row r="302" s="1" customFormat="1" ht="15.75" customHeight="1"/>
    <row r="303" s="1" customFormat="1" ht="15.75" customHeight="1"/>
    <row r="304" s="1" customFormat="1" ht="15.75" customHeight="1"/>
    <row r="305" s="1" customFormat="1" ht="15.75" customHeight="1"/>
    <row r="306" s="1" customFormat="1" ht="15.75" customHeight="1"/>
    <row r="307" s="1" customFormat="1" ht="15.75" customHeight="1"/>
    <row r="308" s="1" customFormat="1" ht="15.75" customHeight="1"/>
    <row r="309" s="1" customFormat="1" ht="15.75" customHeight="1"/>
    <row r="310" s="1" customFormat="1" ht="15.75" customHeight="1"/>
    <row r="311" s="1" customFormat="1" ht="15.75" customHeight="1"/>
    <row r="312" s="1" customFormat="1" ht="15.75" customHeight="1"/>
    <row r="313" s="1" customFormat="1" ht="15.75" customHeight="1"/>
    <row r="314" s="1" customFormat="1" ht="15.75" customHeight="1"/>
    <row r="315" s="1" customFormat="1" ht="15.75" customHeight="1"/>
    <row r="316" s="1" customFormat="1" ht="15.75" customHeight="1"/>
    <row r="317" s="1" customFormat="1" ht="15.75" customHeight="1"/>
    <row r="318" s="1" customFormat="1" ht="15.75" customHeight="1"/>
    <row r="319" s="1" customFormat="1" ht="15.75" customHeight="1"/>
    <row r="320" s="1" customFormat="1" ht="15.75" customHeight="1"/>
    <row r="321" s="1" customFormat="1" ht="15.75" customHeight="1"/>
    <row r="322" s="1" customFormat="1" ht="15.75" customHeight="1"/>
    <row r="323" s="1" customFormat="1" ht="15.75" customHeight="1"/>
    <row r="324" s="1" customFormat="1" ht="15.75" customHeight="1"/>
    <row r="325" s="1" customFormat="1" ht="15.75" customHeight="1"/>
    <row r="326" s="1" customFormat="1" ht="15.75" customHeight="1"/>
    <row r="327" s="1" customFormat="1" ht="15.75" customHeight="1"/>
    <row r="328" s="1" customFormat="1" ht="15.75" customHeight="1"/>
    <row r="329" s="1" customFormat="1" ht="15.75" customHeight="1"/>
    <row r="330" s="1" customFormat="1" ht="15.75" customHeight="1"/>
    <row r="331" s="1" customFormat="1" ht="15.75" customHeight="1"/>
    <row r="332" s="1" customFormat="1" ht="15.75" customHeight="1"/>
    <row r="333" s="1" customFormat="1" ht="15.75" customHeight="1"/>
    <row r="334" s="1" customFormat="1" ht="15.75" customHeight="1"/>
    <row r="335" s="1" customFormat="1" ht="15.75" customHeight="1"/>
    <row r="336" s="1" customFormat="1" ht="15.75" customHeight="1"/>
    <row r="337" s="1" customFormat="1" ht="15.75" customHeight="1"/>
    <row r="338" s="1" customFormat="1" ht="15.75" customHeight="1"/>
    <row r="339" s="1" customFormat="1" ht="15.75" customHeight="1"/>
    <row r="340" s="1" customFormat="1" ht="15.75" customHeight="1"/>
    <row r="341" s="1" customFormat="1" ht="15.75" customHeight="1"/>
    <row r="342" s="1" customFormat="1" ht="15.75" customHeight="1"/>
    <row r="343" s="1" customFormat="1" ht="15.75" customHeight="1"/>
    <row r="344" s="1" customFormat="1" ht="15.75" customHeight="1"/>
    <row r="345" s="1" customFormat="1" ht="15.75" customHeight="1"/>
    <row r="346" s="1" customFormat="1" ht="15.75" customHeight="1"/>
    <row r="347" s="1" customFormat="1" ht="15.75" customHeight="1"/>
    <row r="348" s="1" customFormat="1" ht="15.75" customHeight="1"/>
    <row r="349" s="1" customFormat="1" ht="15.75" customHeight="1"/>
    <row r="350" s="1" customFormat="1" ht="15.75" customHeight="1"/>
    <row r="351" s="1" customFormat="1" ht="15.75" customHeight="1"/>
    <row r="352" s="1" customFormat="1" ht="15.75" customHeight="1"/>
    <row r="353" s="1" customFormat="1" ht="15.75" customHeight="1"/>
    <row r="354" s="1" customFormat="1" ht="15.75" customHeight="1"/>
    <row r="355" s="1" customFormat="1" ht="15.75" customHeight="1"/>
    <row r="356" s="1" customFormat="1" ht="15.75" customHeight="1"/>
    <row r="357" s="1" customFormat="1" ht="15.75" customHeight="1"/>
    <row r="358" s="1" customFormat="1" ht="15.75" customHeight="1"/>
    <row r="359" s="1" customFormat="1" ht="15.75" customHeight="1"/>
    <row r="360" s="1" customFormat="1" ht="15.75" customHeight="1"/>
    <row r="361" s="1" customFormat="1" ht="15.75" customHeight="1"/>
    <row r="362" s="1" customFormat="1" ht="15.75" customHeight="1"/>
    <row r="363" s="1" customFormat="1" ht="15.75" customHeight="1"/>
    <row r="364" s="1" customFormat="1" ht="15.75" customHeight="1"/>
    <row r="365" s="1" customFormat="1" ht="15.75" customHeight="1"/>
    <row r="366" s="1" customFormat="1" ht="15.75" customHeight="1"/>
    <row r="367" s="1" customFormat="1" ht="15.75" customHeight="1"/>
    <row r="368" s="1" customFormat="1" ht="15.75" customHeight="1"/>
    <row r="369" s="1" customFormat="1" ht="15.75" customHeight="1"/>
    <row r="370" s="1" customFormat="1" ht="15.75" customHeight="1"/>
    <row r="371" s="1" customFormat="1" ht="15.75" customHeight="1"/>
    <row r="372" s="1" customFormat="1" ht="15.75" customHeight="1"/>
    <row r="373" s="1" customFormat="1" ht="15.75" customHeight="1"/>
    <row r="374" s="1" customFormat="1" ht="15.75" customHeight="1"/>
    <row r="375" s="1" customFormat="1" ht="15.75" customHeight="1"/>
    <row r="376" s="1" customFormat="1" ht="15.75" customHeight="1"/>
    <row r="377" s="1" customFormat="1" ht="15.75" customHeight="1"/>
    <row r="378" s="1" customFormat="1" ht="15.75" customHeight="1"/>
    <row r="379" s="1" customFormat="1" ht="15.75" customHeight="1"/>
    <row r="380" s="1" customFormat="1" ht="15.75" customHeight="1"/>
    <row r="381" s="1" customFormat="1" ht="15.75" customHeight="1"/>
    <row r="382" s="1" customFormat="1" ht="15.75" customHeight="1"/>
    <row r="383" s="1" customFormat="1" ht="15.75" customHeight="1"/>
    <row r="384" s="1" customFormat="1" ht="15.75" customHeight="1"/>
    <row r="385" s="1" customFormat="1" ht="15.75" customHeight="1"/>
    <row r="386" s="1" customFormat="1" ht="15.75" customHeight="1"/>
    <row r="387" s="1" customFormat="1" ht="15.75" customHeight="1"/>
    <row r="388" s="1" customFormat="1" ht="15.75" customHeight="1"/>
    <row r="389" s="1" customFormat="1" ht="15.75" customHeight="1"/>
    <row r="390" s="1" customFormat="1" ht="15.75" customHeight="1"/>
    <row r="391" s="1" customFormat="1" ht="15.75" customHeight="1"/>
    <row r="392" s="1" customFormat="1" ht="15.75" customHeight="1"/>
    <row r="393" s="1" customFormat="1" ht="15.75" customHeight="1"/>
    <row r="394" s="1" customFormat="1" ht="15.75" customHeight="1"/>
    <row r="395" s="1" customFormat="1" ht="15.75" customHeight="1"/>
    <row r="396" s="1" customFormat="1" ht="15.75" customHeight="1"/>
    <row r="397" s="1" customFormat="1" ht="15.75" customHeight="1"/>
    <row r="398" s="1" customFormat="1" ht="15.75" customHeight="1"/>
    <row r="399" s="1" customFormat="1" ht="15.75" customHeight="1"/>
    <row r="400" s="1" customFormat="1" ht="15.75" customHeight="1"/>
    <row r="401" s="1" customFormat="1" ht="15.75" customHeight="1"/>
    <row r="402" s="1" customFormat="1" ht="15.75" customHeight="1"/>
    <row r="403" s="1" customFormat="1" ht="15.75" customHeight="1"/>
    <row r="404" s="1" customFormat="1" ht="15.75" customHeight="1"/>
    <row r="405" s="1" customFormat="1" ht="15.75" customHeight="1"/>
    <row r="406" s="1" customFormat="1" ht="15.75" customHeight="1"/>
    <row r="407" s="1" customFormat="1" ht="15.75" customHeight="1"/>
    <row r="408" s="1" customFormat="1" ht="15.75" customHeight="1"/>
    <row r="409" s="1" customFormat="1" ht="15.75" customHeight="1"/>
    <row r="410" s="1" customFormat="1" ht="15.75" customHeight="1"/>
    <row r="411" s="1" customFormat="1" ht="15.75" customHeight="1"/>
    <row r="412" s="1" customFormat="1" ht="15.75" customHeight="1"/>
    <row r="413" s="1" customFormat="1" ht="15.75" customHeight="1"/>
    <row r="414" s="1" customFormat="1" ht="15.75" customHeight="1"/>
    <row r="415" s="1" customFormat="1" ht="15.75" customHeight="1"/>
    <row r="416" s="1" customFormat="1" ht="15.75" customHeight="1"/>
    <row r="417" s="1" customFormat="1" ht="15.75" customHeight="1"/>
    <row r="418" s="1" customFormat="1" ht="15.75" customHeight="1"/>
    <row r="419" s="1" customFormat="1" ht="15.75" customHeight="1"/>
    <row r="420" s="1" customFormat="1" ht="15.75" customHeight="1"/>
    <row r="421" s="1" customFormat="1" ht="15.75" customHeight="1"/>
    <row r="422" s="1" customFormat="1" ht="15.75" customHeight="1"/>
    <row r="423" s="1" customFormat="1" ht="15.75" customHeight="1"/>
    <row r="424" s="1" customFormat="1" ht="15.75" customHeight="1"/>
    <row r="425" s="1" customFormat="1" ht="15.75" customHeight="1"/>
    <row r="426" s="1" customFormat="1" ht="15.75" customHeight="1"/>
    <row r="427" s="1" customFormat="1" ht="15.75" customHeight="1"/>
    <row r="428" s="1" customFormat="1" ht="15.75" customHeight="1"/>
    <row r="429" s="1" customFormat="1" ht="15.75" customHeight="1"/>
    <row r="430" s="1" customFormat="1" ht="15.75" customHeight="1"/>
    <row r="431" s="1" customFormat="1" ht="15.75" customHeight="1"/>
    <row r="432" s="1" customFormat="1" ht="15.75" customHeight="1"/>
    <row r="433" s="1" customFormat="1" ht="15.75" customHeight="1"/>
    <row r="434" s="1" customFormat="1" ht="15.75" customHeight="1"/>
    <row r="435" s="1" customFormat="1" ht="15.75" customHeight="1"/>
    <row r="436" s="1" customFormat="1" ht="15.75" customHeight="1"/>
    <row r="437" s="1" customFormat="1" ht="15.75" customHeight="1"/>
    <row r="438" s="1" customFormat="1" ht="15.75" customHeight="1"/>
    <row r="439" s="1" customFormat="1" ht="15.75" customHeight="1"/>
    <row r="440" s="1" customFormat="1" ht="15.75" customHeight="1"/>
    <row r="441" s="1" customFormat="1" ht="15.75" customHeight="1"/>
    <row r="442" s="1" customFormat="1" ht="15.75" customHeight="1"/>
    <row r="443" s="1" customFormat="1" ht="15.75" customHeight="1"/>
    <row r="444" s="1" customFormat="1" ht="15.75" customHeight="1"/>
    <row r="445" s="1" customFormat="1" ht="15.75" customHeight="1"/>
    <row r="446" s="1" customFormat="1" ht="15.75" customHeight="1"/>
    <row r="447" s="1" customFormat="1" ht="15.75" customHeight="1"/>
    <row r="448" s="1" customFormat="1" ht="15.75" customHeight="1"/>
    <row r="449" s="1" customFormat="1" ht="15.75" customHeight="1"/>
    <row r="450" s="1" customFormat="1" ht="15.75" customHeight="1"/>
    <row r="451" s="1" customFormat="1" ht="15.75" customHeight="1"/>
    <row r="452" s="1" customFormat="1" ht="15.75" customHeight="1"/>
    <row r="453" s="1" customFormat="1" ht="15.75" customHeight="1"/>
    <row r="454" s="1" customFormat="1" ht="15.75" customHeight="1"/>
    <row r="455" s="1" customFormat="1" ht="15.75" customHeight="1"/>
    <row r="456" s="1" customFormat="1" ht="15.75" customHeight="1"/>
    <row r="457" s="1" customFormat="1" ht="15.75" customHeight="1"/>
    <row r="458" s="1" customFormat="1" ht="15.75" customHeight="1"/>
    <row r="459" s="1" customFormat="1" ht="15.75" customHeight="1"/>
    <row r="460" s="1" customFormat="1" ht="15.75" customHeight="1"/>
    <row r="461" s="1" customFormat="1" ht="15.75" customHeight="1"/>
    <row r="462" s="1" customFormat="1" ht="15.75" customHeight="1"/>
    <row r="463" s="1" customFormat="1" ht="15.75" customHeight="1"/>
    <row r="464" s="1" customFormat="1" ht="15.75" customHeight="1"/>
    <row r="465" s="1" customFormat="1" ht="15.75" customHeight="1"/>
    <row r="466" s="1" customFormat="1" ht="15.75" customHeight="1"/>
    <row r="467" s="1" customFormat="1" ht="15.75" customHeight="1"/>
    <row r="468" s="1" customFormat="1" ht="15.75" customHeight="1"/>
    <row r="469" s="1" customFormat="1" ht="15.75" customHeight="1"/>
    <row r="470" s="1" customFormat="1" ht="15.75" customHeight="1"/>
    <row r="471" s="1" customFormat="1" ht="15.75" customHeight="1"/>
  </sheetData>
  <sheetProtection selectLockedCells="1" selectUnlockedCells="1"/>
  <mergeCells count="3">
    <mergeCell ref="B53:B54"/>
    <mergeCell ref="C53:C54"/>
    <mergeCell ref="D53:D54"/>
  </mergeCells>
  <conditionalFormatting sqref="D56:D78">
    <cfRule type="cellIs" dxfId="3" priority="1" operator="equal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K1:AT11"/>
  <sheetViews>
    <sheetView topLeftCell="K1" workbookViewId="0">
      <selection activeCell="B56" sqref="B56:B78"/>
    </sheetView>
  </sheetViews>
  <sheetFormatPr baseColWidth="10" defaultRowHeight="15"/>
  <cols>
    <col min="1" max="10" width="0" style="21" hidden="1" customWidth="1"/>
    <col min="11" max="11" width="4.42578125" style="25" customWidth="1"/>
    <col min="12" max="12" width="12.85546875" style="23" customWidth="1"/>
    <col min="13" max="13" width="12.140625" style="24" customWidth="1"/>
    <col min="14" max="15" width="6.7109375" style="23" customWidth="1"/>
    <col min="16" max="16" width="14.28515625" style="21" customWidth="1"/>
    <col min="17" max="17" width="9.140625" style="23" customWidth="1"/>
    <col min="18" max="18" width="10.85546875" style="21" customWidth="1"/>
    <col min="19" max="19" width="18.28515625" style="21" customWidth="1"/>
    <col min="20" max="20" width="11.42578125" style="21" customWidth="1"/>
    <col min="21" max="21" width="16.42578125" style="21" customWidth="1"/>
    <col min="22" max="22" width="15.5703125" style="22" customWidth="1"/>
    <col min="23" max="23" width="13.140625" style="22" customWidth="1"/>
    <col min="24" max="24" width="13.42578125" style="21" customWidth="1"/>
    <col min="25" max="25" width="11.42578125" style="21"/>
    <col min="26" max="26" width="13.5703125" style="22" customWidth="1"/>
    <col min="27" max="27" width="14.140625" style="21" customWidth="1"/>
    <col min="28" max="28" width="9.140625" style="21" customWidth="1"/>
    <col min="29" max="29" width="12.42578125" style="21" customWidth="1"/>
    <col min="46" max="46" width="21.85546875" style="21" customWidth="1"/>
    <col min="47" max="16384" width="11.42578125" style="21"/>
  </cols>
  <sheetData>
    <row r="1" spans="11:46" s="21" customFormat="1" ht="35.25" customHeight="1" thickBot="1">
      <c r="K1" s="66"/>
      <c r="L1" s="83" t="s">
        <v>38</v>
      </c>
      <c r="M1" s="82" t="s">
        <v>37</v>
      </c>
      <c r="N1" s="81" t="s">
        <v>36</v>
      </c>
      <c r="O1" s="80" t="s">
        <v>35</v>
      </c>
      <c r="P1" s="79"/>
      <c r="Q1" s="78" t="s">
        <v>34</v>
      </c>
      <c r="R1" s="77"/>
      <c r="S1" s="66"/>
      <c r="T1" s="52"/>
      <c r="U1" s="52"/>
      <c r="V1" s="65"/>
      <c r="W1" s="76" t="s">
        <v>33</v>
      </c>
      <c r="X1" s="75"/>
      <c r="Y1" s="75"/>
      <c r="Z1" s="75"/>
      <c r="AA1" s="75"/>
      <c r="AB1" s="75"/>
      <c r="AC1" s="74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</row>
    <row r="2" spans="11:46" s="21" customFormat="1" ht="23.25" customHeight="1" thickBot="1">
      <c r="K2" s="66"/>
      <c r="L2" s="73">
        <f>COUNT(N5:N7)</f>
        <v>0</v>
      </c>
      <c r="M2" s="72">
        <f>COUNT(O5:O7)</f>
        <v>2</v>
      </c>
      <c r="N2" s="71">
        <f>L2+M2</f>
        <v>2</v>
      </c>
      <c r="O2" s="70">
        <f>COUNT(Z5:Z7)</f>
        <v>2</v>
      </c>
      <c r="P2" s="69"/>
      <c r="Q2" s="68">
        <f>COUNT(AA5:AA7)</f>
        <v>0</v>
      </c>
      <c r="R2" s="67"/>
      <c r="S2" s="66"/>
      <c r="T2" s="52"/>
      <c r="U2" s="52"/>
      <c r="V2" s="65"/>
      <c r="W2" s="64">
        <f>SUM(W5:W7)</f>
        <v>18</v>
      </c>
      <c r="X2" s="63">
        <f>SUM(X5:X7)</f>
        <v>0</v>
      </c>
      <c r="Y2" s="62">
        <f>W2-X2</f>
        <v>18</v>
      </c>
      <c r="Z2" s="60">
        <f>SUM(Z5:Z7)</f>
        <v>250.12</v>
      </c>
      <c r="AA2" s="61">
        <f>SUM(AA5:AA7)</f>
        <v>0</v>
      </c>
      <c r="AB2" s="61">
        <f>SUM(AB5:AB7)</f>
        <v>0</v>
      </c>
      <c r="AC2" s="60">
        <f>Z2-AA2+AB2</f>
        <v>250.12</v>
      </c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</row>
    <row r="3" spans="11:46" s="21" customFormat="1" ht="28.5" customHeight="1" thickBot="1">
      <c r="K3" s="52"/>
      <c r="L3" s="59">
        <f>IF(L5,L2/(L2+M2),0)</f>
        <v>0</v>
      </c>
      <c r="M3" s="58">
        <f>IF(L5,M2/(L2+M2),0)</f>
        <v>1</v>
      </c>
      <c r="N3" s="57"/>
      <c r="O3" s="56">
        <f>IF(L5,O2/(O2+Q2),0)</f>
        <v>1</v>
      </c>
      <c r="P3" s="55"/>
      <c r="Q3" s="54">
        <f>IF(L5,Q2/(O2+Q2),0)</f>
        <v>0</v>
      </c>
      <c r="R3" s="53"/>
      <c r="S3" s="52"/>
      <c r="T3" s="51"/>
      <c r="U3" s="51"/>
      <c r="V3" s="50"/>
      <c r="W3" s="48" t="s">
        <v>32</v>
      </c>
      <c r="X3" s="49"/>
      <c r="Y3" s="47"/>
      <c r="Z3" s="44" t="s">
        <v>32</v>
      </c>
      <c r="AA3" s="48" t="s">
        <v>32</v>
      </c>
      <c r="AB3" s="47"/>
      <c r="AC3" s="46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</row>
    <row r="4" spans="11:46" s="21" customFormat="1" ht="15.75" customHeight="1" thickTop="1" thickBot="1">
      <c r="K4" s="45" t="s">
        <v>31</v>
      </c>
      <c r="L4" s="45" t="s">
        <v>30</v>
      </c>
      <c r="M4" s="45" t="s">
        <v>29</v>
      </c>
      <c r="N4" s="45" t="s">
        <v>28</v>
      </c>
      <c r="O4" s="45" t="s">
        <v>27</v>
      </c>
      <c r="P4" s="45" t="s">
        <v>26</v>
      </c>
      <c r="Q4" s="45" t="s">
        <v>25</v>
      </c>
      <c r="R4" s="45" t="s">
        <v>24</v>
      </c>
      <c r="S4" s="45" t="s">
        <v>23</v>
      </c>
      <c r="T4" s="45" t="s">
        <v>22</v>
      </c>
      <c r="U4" s="45" t="s">
        <v>21</v>
      </c>
      <c r="V4" s="45" t="s">
        <v>20</v>
      </c>
      <c r="W4" s="43" t="s">
        <v>19</v>
      </c>
      <c r="X4" s="43" t="s">
        <v>18</v>
      </c>
      <c r="Y4" s="43" t="s">
        <v>17</v>
      </c>
      <c r="Z4" s="44" t="s">
        <v>16</v>
      </c>
      <c r="AA4" s="43" t="s">
        <v>15</v>
      </c>
      <c r="AB4" s="43" t="s">
        <v>14</v>
      </c>
      <c r="AC4" s="43" t="s">
        <v>13</v>
      </c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</row>
    <row r="5" spans="11:46" s="21" customFormat="1" ht="15.75" customHeight="1" thickBot="1">
      <c r="K5" s="41">
        <v>1</v>
      </c>
      <c r="L5" s="40">
        <v>41429</v>
      </c>
      <c r="M5" s="40">
        <v>41429</v>
      </c>
      <c r="N5" s="39"/>
      <c r="O5" s="38">
        <v>2</v>
      </c>
      <c r="P5" s="35" t="s">
        <v>12</v>
      </c>
      <c r="Q5" s="35">
        <v>10</v>
      </c>
      <c r="R5" s="37">
        <f>IF(Z5+AA5,(Z5+AA5)/(W5+X5),"")</f>
        <v>10</v>
      </c>
      <c r="S5" s="36" t="s">
        <v>11</v>
      </c>
      <c r="T5" s="35" t="s">
        <v>10</v>
      </c>
      <c r="U5" s="34">
        <v>3942</v>
      </c>
      <c r="V5" s="34">
        <v>3937</v>
      </c>
      <c r="W5" s="33">
        <v>5</v>
      </c>
      <c r="X5" s="32"/>
      <c r="Y5" s="31">
        <f>W5-X5</f>
        <v>5</v>
      </c>
      <c r="Z5" s="30">
        <v>50</v>
      </c>
      <c r="AA5" s="29"/>
      <c r="AB5" s="28"/>
      <c r="AC5" s="27">
        <f>Z5-AA5+AB5</f>
        <v>50</v>
      </c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</row>
    <row r="6" spans="11:46" s="21" customFormat="1" ht="15.75" customHeight="1" thickBot="1">
      <c r="K6" s="41">
        <v>2</v>
      </c>
      <c r="L6" s="40">
        <v>41435</v>
      </c>
      <c r="M6" s="40">
        <v>41435</v>
      </c>
      <c r="N6" s="39"/>
      <c r="O6" s="38">
        <v>2</v>
      </c>
      <c r="P6" s="35" t="s">
        <v>12</v>
      </c>
      <c r="Q6" s="35">
        <v>20</v>
      </c>
      <c r="R6" s="37">
        <f>IF(Z6+AA6,(Z6+AA6)/(W6+X6),"")</f>
        <v>15.393846153846154</v>
      </c>
      <c r="S6" s="36" t="s">
        <v>11</v>
      </c>
      <c r="T6" s="35" t="s">
        <v>9</v>
      </c>
      <c r="U6" s="34">
        <v>15227</v>
      </c>
      <c r="V6" s="34">
        <v>15214</v>
      </c>
      <c r="W6" s="33">
        <v>13</v>
      </c>
      <c r="X6" s="32"/>
      <c r="Y6" s="31">
        <f>IF(M6,Y5+W6-X6,"")</f>
        <v>18</v>
      </c>
      <c r="Z6" s="30">
        <v>200.12</v>
      </c>
      <c r="AA6" s="29"/>
      <c r="AB6" s="29"/>
      <c r="AC6" s="27">
        <f>IF(M6,AC5+Z6-AA6+AB6,"")</f>
        <v>250.12</v>
      </c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 s="42" t="s">
        <v>10</v>
      </c>
    </row>
    <row r="7" spans="11:46" s="21" customFormat="1" ht="15.75" customHeight="1" thickBot="1">
      <c r="K7" s="41">
        <v>3</v>
      </c>
      <c r="L7" s="40"/>
      <c r="M7" s="40"/>
      <c r="N7" s="39"/>
      <c r="O7" s="38"/>
      <c r="P7" s="35"/>
      <c r="Q7" s="35"/>
      <c r="R7" s="37" t="str">
        <f>IF(Z7+AA7,(Z7+AA7)/(W7+X7),"")</f>
        <v/>
      </c>
      <c r="S7" s="36"/>
      <c r="T7" s="35"/>
      <c r="U7" s="34"/>
      <c r="V7" s="34"/>
      <c r="W7" s="33"/>
      <c r="X7" s="32"/>
      <c r="Y7" s="31" t="str">
        <f>IF(M7,Y6+W7-X7,"")</f>
        <v/>
      </c>
      <c r="Z7" s="30"/>
      <c r="AA7" s="29"/>
      <c r="AB7" s="28"/>
      <c r="AC7" s="27" t="str">
        <f>IF(M7,AC6+Z7-AA7+AB7,"")</f>
        <v/>
      </c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 s="26" t="s">
        <v>9</v>
      </c>
    </row>
    <row r="8" spans="11:46" s="21" customFormat="1">
      <c r="K8" s="25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</row>
    <row r="9" spans="11:46" s="21" customFormat="1">
      <c r="K9" s="25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</row>
    <row r="10" spans="11:46" s="21" customFormat="1">
      <c r="K10" s="25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</row>
    <row r="11" spans="11:46" s="21" customFormat="1">
      <c r="K11" s="25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</row>
  </sheetData>
  <sheetProtection selectLockedCells="1" selectUnlockedCells="1"/>
  <mergeCells count="10">
    <mergeCell ref="N2:N3"/>
    <mergeCell ref="W3:Y3"/>
    <mergeCell ref="AA3:AB3"/>
    <mergeCell ref="W1:AC1"/>
    <mergeCell ref="O1:P1"/>
    <mergeCell ref="O2:P2"/>
    <mergeCell ref="O3:P3"/>
    <mergeCell ref="Q1:R1"/>
    <mergeCell ref="Q2:R2"/>
    <mergeCell ref="Q3:R3"/>
  </mergeCells>
  <conditionalFormatting sqref="O5:O7">
    <cfRule type="iconSet" priority="2">
      <iconSet iconSet="3Arrows" showValue="0" reverse="1">
        <cfvo type="percent" val="0"/>
        <cfvo type="percent" val="1"/>
        <cfvo type="percent" val="1"/>
      </iconSet>
    </cfRule>
  </conditionalFormatting>
  <conditionalFormatting sqref="N5:N7">
    <cfRule type="iconSet" priority="1">
      <iconSet iconSet="3Arrows" showValue="0">
        <cfvo type="percent" val="0"/>
        <cfvo type="percent" val="1"/>
        <cfvo type="percent" val="1"/>
      </iconSet>
    </cfRule>
  </conditionalFormatting>
  <dataValidations count="1">
    <dataValidation type="list" showInputMessage="1" showErrorMessage="1" sqref="T5:T7">
      <formula1>$AT$6:$AT$7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8"/>
  <dimension ref="K1:AS7"/>
  <sheetViews>
    <sheetView topLeftCell="K1" workbookViewId="0">
      <selection activeCell="B56" sqref="B56:B78"/>
    </sheetView>
  </sheetViews>
  <sheetFormatPr baseColWidth="10" defaultRowHeight="15"/>
  <cols>
    <col min="1" max="10" width="0" style="21" hidden="1" customWidth="1"/>
    <col min="11" max="11" width="4.42578125" style="21" customWidth="1"/>
    <col min="12" max="12" width="12.85546875" style="21" customWidth="1"/>
    <col min="13" max="13" width="12.140625" style="21" customWidth="1"/>
    <col min="14" max="14" width="6.7109375" style="84" customWidth="1"/>
    <col min="15" max="15" width="6.7109375" style="21" customWidth="1"/>
    <col min="16" max="16" width="14.28515625" style="21" customWidth="1"/>
    <col min="17" max="17" width="9.140625" style="21" customWidth="1"/>
    <col min="18" max="18" width="10.85546875" style="21" customWidth="1"/>
    <col min="19" max="19" width="18.28515625" style="21" customWidth="1"/>
    <col min="20" max="20" width="11.42578125" style="21" customWidth="1"/>
    <col min="21" max="21" width="16.42578125" style="21" customWidth="1"/>
    <col min="22" max="22" width="15.5703125" style="21" customWidth="1"/>
    <col min="23" max="23" width="13.140625" style="21" customWidth="1"/>
    <col min="24" max="24" width="13.42578125" style="21" customWidth="1"/>
    <col min="25" max="25" width="11.42578125" style="21"/>
    <col min="26" max="26" width="13.5703125" style="21" customWidth="1"/>
    <col min="27" max="27" width="14.140625" style="21" customWidth="1"/>
    <col min="28" max="28" width="9.140625" style="21" customWidth="1"/>
    <col min="29" max="29" width="12.42578125" style="21" customWidth="1"/>
    <col min="46" max="16384" width="11.42578125" style="21"/>
  </cols>
  <sheetData>
    <row r="1" spans="11:29" s="21" customFormat="1" ht="35.25" customHeight="1" thickBot="1">
      <c r="K1" s="107"/>
      <c r="L1" s="83" t="s">
        <v>38</v>
      </c>
      <c r="M1" s="82" t="s">
        <v>37</v>
      </c>
      <c r="N1" s="81" t="s">
        <v>36</v>
      </c>
      <c r="O1" s="110" t="s">
        <v>35</v>
      </c>
      <c r="P1" s="109"/>
      <c r="Q1" s="109" t="s">
        <v>34</v>
      </c>
      <c r="R1" s="108"/>
      <c r="S1" s="103"/>
      <c r="T1" s="102"/>
      <c r="U1" s="102"/>
      <c r="V1" s="102"/>
      <c r="W1" s="76" t="s">
        <v>33</v>
      </c>
      <c r="X1" s="75"/>
      <c r="Y1" s="75"/>
      <c r="Z1" s="75"/>
      <c r="AA1" s="75"/>
      <c r="AB1" s="75"/>
      <c r="AC1" s="74"/>
    </row>
    <row r="2" spans="11:29" s="21" customFormat="1" ht="23.25" customHeight="1" thickBot="1">
      <c r="K2" s="107"/>
      <c r="L2" s="73">
        <f>COUNT(N5:N7)</f>
        <v>2</v>
      </c>
      <c r="M2" s="72">
        <f>COUNT(O5:O7)</f>
        <v>0</v>
      </c>
      <c r="N2" s="71">
        <f>L2+M2</f>
        <v>2</v>
      </c>
      <c r="O2" s="106">
        <f>COUNT(Z5:Z7)</f>
        <v>1</v>
      </c>
      <c r="P2" s="105"/>
      <c r="Q2" s="105">
        <f>COUNT(AA5:AA7)</f>
        <v>1</v>
      </c>
      <c r="R2" s="104"/>
      <c r="S2" s="103"/>
      <c r="T2" s="102"/>
      <c r="U2" s="102"/>
      <c r="V2" s="102"/>
      <c r="W2" s="33">
        <f>SUM(W5:W7)</f>
        <v>23.299999999999432</v>
      </c>
      <c r="X2" s="87">
        <f>SUM(X5:X7)</f>
        <v>50.799999999999734</v>
      </c>
      <c r="Y2" s="31">
        <f>W2-X2</f>
        <v>-27.500000000000302</v>
      </c>
      <c r="Z2" s="27">
        <f>SUM(Z5:Z7)</f>
        <v>177</v>
      </c>
      <c r="AA2" s="101">
        <f>SUM(AA5:AA7)</f>
        <v>326.22000000000003</v>
      </c>
      <c r="AB2" s="101">
        <f>SUM(AB5:AB7)</f>
        <v>0</v>
      </c>
      <c r="AC2" s="27">
        <f>Z2-AA2+AB2</f>
        <v>-149.22000000000003</v>
      </c>
    </row>
    <row r="3" spans="11:29" s="21" customFormat="1" ht="28.5" customHeight="1" thickBot="1">
      <c r="K3" s="100"/>
      <c r="L3" s="99">
        <f>IF(L5,L2/(L2+M2),0)</f>
        <v>1</v>
      </c>
      <c r="M3" s="98">
        <f>IF(L5,M2/(L2+M2),0)</f>
        <v>0</v>
      </c>
      <c r="N3" s="97"/>
      <c r="O3" s="96">
        <f>IF(L5,O2/(O2+Q2),0)</f>
        <v>0.5</v>
      </c>
      <c r="P3" s="95"/>
      <c r="Q3" s="95">
        <f>IF(L5,Q2/(O2+Q2),0)</f>
        <v>0.5</v>
      </c>
      <c r="R3" s="94"/>
      <c r="S3" s="93"/>
      <c r="T3" s="92"/>
      <c r="U3" s="92"/>
      <c r="V3" s="92"/>
      <c r="W3" s="48" t="s">
        <v>32</v>
      </c>
      <c r="X3" s="49"/>
      <c r="Y3" s="47"/>
      <c r="Z3" s="44" t="s">
        <v>32</v>
      </c>
      <c r="AA3" s="48" t="s">
        <v>32</v>
      </c>
      <c r="AB3" s="47"/>
      <c r="AC3" s="46"/>
    </row>
    <row r="4" spans="11:29" s="21" customFormat="1" ht="15.75" customHeight="1" thickBot="1">
      <c r="K4" s="43" t="s">
        <v>31</v>
      </c>
      <c r="L4" s="43" t="s">
        <v>30</v>
      </c>
      <c r="M4" s="43" t="s">
        <v>29</v>
      </c>
      <c r="N4" s="90" t="s">
        <v>28</v>
      </c>
      <c r="O4" s="43" t="s">
        <v>27</v>
      </c>
      <c r="P4" s="43" t="s">
        <v>26</v>
      </c>
      <c r="Q4" s="43" t="s">
        <v>25</v>
      </c>
      <c r="R4" s="43" t="s">
        <v>24</v>
      </c>
      <c r="S4" s="43" t="s">
        <v>23</v>
      </c>
      <c r="T4" s="43" t="s">
        <v>22</v>
      </c>
      <c r="U4" s="43" t="s">
        <v>21</v>
      </c>
      <c r="V4" s="43" t="s">
        <v>20</v>
      </c>
      <c r="W4" s="43" t="s">
        <v>19</v>
      </c>
      <c r="X4" s="43" t="s">
        <v>18</v>
      </c>
      <c r="Y4" s="43" t="s">
        <v>17</v>
      </c>
      <c r="Z4" s="44" t="s">
        <v>16</v>
      </c>
      <c r="AA4" s="43" t="s">
        <v>15</v>
      </c>
      <c r="AB4" s="43" t="s">
        <v>14</v>
      </c>
      <c r="AC4" s="43" t="s">
        <v>13</v>
      </c>
    </row>
    <row r="5" spans="11:29" s="21" customFormat="1" ht="15.75" thickBot="1">
      <c r="K5" s="91">
        <v>1</v>
      </c>
      <c r="L5" s="40">
        <v>41431</v>
      </c>
      <c r="M5" s="40">
        <v>41431</v>
      </c>
      <c r="N5" s="90">
        <v>1</v>
      </c>
      <c r="O5" s="35"/>
      <c r="P5" s="35" t="str">
        <f>IF(M5,"Volontaire","")</f>
        <v>Volontaire</v>
      </c>
      <c r="Q5" s="89">
        <v>100</v>
      </c>
      <c r="R5" s="37">
        <f>IF(Z5+AA5,(AA5+Z5)/(X5+W5),"")</f>
        <v>7.5965665236053352</v>
      </c>
      <c r="S5" s="36" t="s">
        <v>42</v>
      </c>
      <c r="T5" s="35" t="str">
        <f>IF(M5,"AUD/USD","")</f>
        <v>AUD/USD</v>
      </c>
      <c r="U5" s="88">
        <v>1.02115</v>
      </c>
      <c r="V5" s="88">
        <v>1.0234799999999999</v>
      </c>
      <c r="W5" s="33">
        <f>IF(N5,IF(V5&gt;U5,(V5-U5)*10000,"0"),IF(U5&gt;V5,(U5-V5)*10000,"0"))</f>
        <v>23.299999999999432</v>
      </c>
      <c r="X5" s="87" t="str">
        <f>IF(O5,IF(U5&gt;V5,"0",(V5-U5)*10000),IF(U5&gt;V5,(U5-V5)*10000,"0"))</f>
        <v>0</v>
      </c>
      <c r="Y5" s="31">
        <f>IF(M5,W5-X5,"")</f>
        <v>23.299999999999432</v>
      </c>
      <c r="Z5" s="86">
        <v>177</v>
      </c>
      <c r="AA5" s="85"/>
      <c r="AB5" s="29"/>
      <c r="AC5" s="27">
        <f>Z5-AA5+AB5</f>
        <v>177</v>
      </c>
    </row>
    <row r="6" spans="11:29" s="21" customFormat="1" ht="15.75" thickBot="1">
      <c r="K6" s="91">
        <v>2</v>
      </c>
      <c r="L6" s="40">
        <v>41436</v>
      </c>
      <c r="M6" s="40">
        <v>41436</v>
      </c>
      <c r="N6" s="90">
        <v>1</v>
      </c>
      <c r="O6" s="35"/>
      <c r="P6" s="35" t="s">
        <v>41</v>
      </c>
      <c r="Q6" s="35">
        <v>100</v>
      </c>
      <c r="R6" s="37">
        <f>IF(Z6+AA6,(AA6+Z6)/(X6+W6),"")</f>
        <v>6.4216535433071211</v>
      </c>
      <c r="S6" s="36" t="s">
        <v>40</v>
      </c>
      <c r="T6" s="35" t="s">
        <v>39</v>
      </c>
      <c r="U6" s="88">
        <v>1.20651</v>
      </c>
      <c r="V6" s="88">
        <v>1.20143</v>
      </c>
      <c r="W6" s="33" t="str">
        <f>IF(N6,IF(V6&gt;U6,(V6-U6)*10000,"0"),IF(U6&gt;V6,(U6-V6)*10000,"0"))</f>
        <v>0</v>
      </c>
      <c r="X6" s="87">
        <f>IF(O6,IF(U6&gt;V6,"0",(V6-U6)*10000),IF(U6&gt;V6,(U6-V6)*10000,"0"))</f>
        <v>50.799999999999734</v>
      </c>
      <c r="Y6" s="31">
        <f>IF(M6,Y5+W6-X6,"")</f>
        <v>-27.500000000000302</v>
      </c>
      <c r="Z6" s="86"/>
      <c r="AA6" s="85">
        <v>326.22000000000003</v>
      </c>
      <c r="AB6" s="29"/>
      <c r="AC6" s="27">
        <f>IF(M6,AC5+Z6-AA6+AB6,"")</f>
        <v>-149.22000000000003</v>
      </c>
    </row>
    <row r="7" spans="11:29" s="21" customFormat="1" ht="15.75" thickBot="1">
      <c r="K7" s="91">
        <v>3</v>
      </c>
      <c r="L7" s="40"/>
      <c r="M7" s="40"/>
      <c r="N7" s="90"/>
      <c r="O7" s="35"/>
      <c r="P7" s="35" t="str">
        <f>IF(M7,"Volontaire","")</f>
        <v/>
      </c>
      <c r="Q7" s="89"/>
      <c r="R7" s="37" t="str">
        <f>IF(Z7+AA7,(AA7+Z7)/(X7+W7),"")</f>
        <v/>
      </c>
      <c r="S7" s="36"/>
      <c r="T7" s="35"/>
      <c r="U7" s="88"/>
      <c r="V7" s="88"/>
      <c r="W7" s="33" t="str">
        <f>IF(N7,IF(V7&gt;U7,(V7-U7)*10000,"0"),IF(U7&gt;V7,(U7-V7)*10000,"0"))</f>
        <v>0</v>
      </c>
      <c r="X7" s="87" t="str">
        <f>IF(O7,IF(U7&gt;V7,"0",(V7-U7)*10000),IF(U7&gt;V7,(U7-V7)*10000,"0"))</f>
        <v>0</v>
      </c>
      <c r="Y7" s="31" t="str">
        <f>IF(M7,Y6+W7-X7,"")</f>
        <v/>
      </c>
      <c r="Z7" s="86"/>
      <c r="AA7" s="85"/>
      <c r="AB7" s="29"/>
      <c r="AC7" s="27" t="str">
        <f>IF(M7,AC6+Z7-AA7+AB7,"")</f>
        <v/>
      </c>
    </row>
  </sheetData>
  <mergeCells count="11">
    <mergeCell ref="N2:N3"/>
    <mergeCell ref="O2:P2"/>
    <mergeCell ref="Q2:R2"/>
    <mergeCell ref="O3:P3"/>
    <mergeCell ref="Q3:R3"/>
    <mergeCell ref="W1:AC1"/>
    <mergeCell ref="W3:Y3"/>
    <mergeCell ref="AA3:AB3"/>
    <mergeCell ref="S1:V3"/>
    <mergeCell ref="O1:P1"/>
    <mergeCell ref="Q1:R1"/>
  </mergeCells>
  <conditionalFormatting sqref="W5:X7">
    <cfRule type="cellIs" dxfId="2" priority="4" operator="equal">
      <formula>"0"</formula>
    </cfRule>
  </conditionalFormatting>
  <conditionalFormatting sqref="W5:X5 W7:X7">
    <cfRule type="cellIs" dxfId="1" priority="3" operator="equal">
      <formula>"0"</formula>
    </cfRule>
  </conditionalFormatting>
  <conditionalFormatting sqref="O5:O7">
    <cfRule type="iconSet" priority="2">
      <iconSet iconSet="3Arrows" showValue="0" reverse="1">
        <cfvo type="percent" val="0"/>
        <cfvo type="percent" val="1"/>
        <cfvo type="percent" val="1"/>
      </iconSet>
    </cfRule>
  </conditionalFormatting>
  <conditionalFormatting sqref="N5:N7">
    <cfRule type="iconSet" priority="1">
      <iconSet iconSet="3Arrows" showValue="0">
        <cfvo type="percent" val="0"/>
        <cfvo type="percent" val="1"/>
        <cfvo type="percent" val="1"/>
      </iconSet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5"/>
  <dimension ref="B1:X31"/>
  <sheetViews>
    <sheetView workbookViewId="0">
      <selection activeCell="Z22" sqref="Z22"/>
    </sheetView>
  </sheetViews>
  <sheetFormatPr baseColWidth="10" defaultRowHeight="15"/>
  <cols>
    <col min="1" max="1" width="7.140625" style="21" customWidth="1"/>
    <col min="2" max="2" width="13.85546875" style="21" customWidth="1"/>
    <col min="3" max="3" width="15.5703125" style="21" customWidth="1"/>
    <col min="4" max="4" width="11.5703125" style="21" customWidth="1"/>
    <col min="5" max="5" width="3.42578125" style="21" hidden="1" customWidth="1"/>
    <col min="6" max="6" width="14" style="21" hidden="1" customWidth="1"/>
    <col min="7" max="7" width="15.5703125" style="21" hidden="1" customWidth="1"/>
    <col min="8" max="8" width="11.5703125" style="21" hidden="1" customWidth="1"/>
    <col min="9" max="9" width="3.42578125" style="21" hidden="1" customWidth="1"/>
    <col min="10" max="10" width="14" style="21" hidden="1" customWidth="1"/>
    <col min="11" max="11" width="15.5703125" style="21" hidden="1" customWidth="1"/>
    <col min="12" max="12" width="11.5703125" style="21" hidden="1" customWidth="1"/>
    <col min="13" max="13" width="3.42578125" style="21" hidden="1" customWidth="1"/>
    <col min="14" max="14" width="14" style="21" hidden="1" customWidth="1"/>
    <col min="15" max="15" width="15.5703125" style="21" hidden="1" customWidth="1"/>
    <col min="16" max="16" width="11.5703125" style="21" hidden="1" customWidth="1"/>
    <col min="17" max="17" width="3.42578125" style="21" hidden="1" customWidth="1"/>
    <col min="18" max="18" width="13.85546875" style="21" hidden="1" customWidth="1"/>
    <col min="19" max="19" width="15.5703125" style="21" hidden="1" customWidth="1"/>
    <col min="20" max="20" width="11.5703125" style="21" hidden="1" customWidth="1"/>
    <col min="21" max="21" width="3.42578125" style="21" customWidth="1"/>
    <col min="22" max="22" width="14.140625" style="21" customWidth="1"/>
    <col min="23" max="23" width="15.5703125" style="21" customWidth="1"/>
    <col min="24" max="24" width="11.5703125" style="21" customWidth="1"/>
    <col min="25" max="25" width="3.42578125" style="21" customWidth="1"/>
    <col min="26" max="16384" width="11.42578125" style="21"/>
  </cols>
  <sheetData>
    <row r="1" spans="2:24" s="21" customFormat="1" ht="15" customHeight="1"/>
    <row r="2" spans="2:24" s="21" customFormat="1" ht="69" customHeight="1" thickBot="1">
      <c r="B2" s="130" t="s">
        <v>44</v>
      </c>
      <c r="C2" s="130"/>
      <c r="D2" s="130"/>
    </row>
    <row r="3" spans="2:24" s="21" customFormat="1" ht="15" customHeight="1">
      <c r="V3" s="129" t="s">
        <v>43</v>
      </c>
      <c r="W3" s="128" t="s">
        <v>4</v>
      </c>
      <c r="X3" s="127">
        <f>COUNT(V6:V28)</f>
        <v>20</v>
      </c>
    </row>
    <row r="4" spans="2:24" s="21" customFormat="1" ht="15.75" thickBot="1">
      <c r="V4" s="126"/>
      <c r="W4" s="125"/>
      <c r="X4" s="124"/>
    </row>
    <row r="5" spans="2:24" s="21" customFormat="1" ht="15.75" thickBot="1">
      <c r="V5" s="123" t="s">
        <v>3</v>
      </c>
      <c r="W5" s="122" t="s">
        <v>2</v>
      </c>
      <c r="X5" s="122" t="s">
        <v>1</v>
      </c>
    </row>
    <row r="6" spans="2:24" s="21" customFormat="1" ht="15.75" thickBot="1">
      <c r="V6" s="119">
        <f>'MONEY MANAGEMENT'!B56</f>
        <v>41428</v>
      </c>
      <c r="W6" s="121">
        <f ca="1">'MONEY MANAGEMENT'!C56</f>
        <v>0</v>
      </c>
      <c r="X6" s="120">
        <f ca="1">'MONEY MANAGEMENT'!D56</f>
        <v>0</v>
      </c>
    </row>
    <row r="7" spans="2:24" s="21" customFormat="1" ht="15.75" thickBot="1">
      <c r="V7" s="119">
        <f>'MONEY MANAGEMENT'!B57</f>
        <v>41429</v>
      </c>
      <c r="W7" s="121">
        <f ca="1">'MONEY MANAGEMENT'!C57</f>
        <v>50</v>
      </c>
      <c r="X7" s="120">
        <f ca="1">'MONEY MANAGEMENT'!D57</f>
        <v>0</v>
      </c>
    </row>
    <row r="8" spans="2:24" s="21" customFormat="1" ht="15.75" thickBot="1">
      <c r="V8" s="119">
        <f>'MONEY MANAGEMENT'!B58</f>
        <v>41430</v>
      </c>
      <c r="W8" s="121">
        <f ca="1">'MONEY MANAGEMENT'!C58</f>
        <v>0</v>
      </c>
      <c r="X8" s="120">
        <f ca="1">'MONEY MANAGEMENT'!D58</f>
        <v>0</v>
      </c>
    </row>
    <row r="9" spans="2:24" s="21" customFormat="1" ht="15.75" thickBot="1">
      <c r="V9" s="119">
        <f>'MONEY MANAGEMENT'!B59</f>
        <v>41431</v>
      </c>
      <c r="W9" s="121">
        <f ca="1">'MONEY MANAGEMENT'!C59</f>
        <v>177</v>
      </c>
      <c r="X9" s="120">
        <f ca="1">'MONEY MANAGEMENT'!D59</f>
        <v>0</v>
      </c>
    </row>
    <row r="10" spans="2:24" s="21" customFormat="1" ht="15.75" thickBot="1">
      <c r="V10" s="119">
        <f>'MONEY MANAGEMENT'!B60</f>
        <v>41432</v>
      </c>
      <c r="W10" s="121">
        <f ca="1">'MONEY MANAGEMENT'!C60</f>
        <v>0</v>
      </c>
      <c r="X10" s="120">
        <f ca="1">'MONEY MANAGEMENT'!D60</f>
        <v>0</v>
      </c>
    </row>
    <row r="11" spans="2:24" s="21" customFormat="1" ht="15.75" thickBot="1">
      <c r="V11" s="119">
        <f>'MONEY MANAGEMENT'!B61</f>
        <v>41435</v>
      </c>
      <c r="W11" s="121">
        <f ca="1">'MONEY MANAGEMENT'!C61</f>
        <v>200.12</v>
      </c>
      <c r="X11" s="120">
        <f ca="1">'MONEY MANAGEMENT'!D61</f>
        <v>0</v>
      </c>
    </row>
    <row r="12" spans="2:24" s="21" customFormat="1" ht="15.75" thickBot="1">
      <c r="V12" s="119">
        <f>'MONEY MANAGEMENT'!B62</f>
        <v>41436</v>
      </c>
      <c r="W12" s="121">
        <f ca="1">'MONEY MANAGEMENT'!C62</f>
        <v>0</v>
      </c>
      <c r="X12" s="120">
        <f ca="1">'MONEY MANAGEMENT'!D62</f>
        <v>326.22000000000003</v>
      </c>
    </row>
    <row r="13" spans="2:24" s="21" customFormat="1" ht="15.75" thickBot="1">
      <c r="V13" s="119">
        <f>'MONEY MANAGEMENT'!B63</f>
        <v>41437</v>
      </c>
      <c r="W13" s="121">
        <f ca="1">'MONEY MANAGEMENT'!C63</f>
        <v>0</v>
      </c>
      <c r="X13" s="120">
        <f ca="1">'MONEY MANAGEMENT'!D63</f>
        <v>0</v>
      </c>
    </row>
    <row r="14" spans="2:24" s="21" customFormat="1" ht="15.75" thickBot="1">
      <c r="V14" s="119">
        <f>'MONEY MANAGEMENT'!B64</f>
        <v>41438</v>
      </c>
      <c r="W14" s="121">
        <f ca="1">'MONEY MANAGEMENT'!C64</f>
        <v>0</v>
      </c>
      <c r="X14" s="120">
        <f ca="1">'MONEY MANAGEMENT'!D64</f>
        <v>0</v>
      </c>
    </row>
    <row r="15" spans="2:24" s="21" customFormat="1" ht="15.75" thickBot="1">
      <c r="V15" s="119">
        <f>'MONEY MANAGEMENT'!B65</f>
        <v>41439</v>
      </c>
      <c r="W15" s="121">
        <f ca="1">'MONEY MANAGEMENT'!C65</f>
        <v>0</v>
      </c>
      <c r="X15" s="120">
        <f ca="1">'MONEY MANAGEMENT'!D65</f>
        <v>0</v>
      </c>
    </row>
    <row r="16" spans="2:24" s="21" customFormat="1" ht="15.75" thickBot="1">
      <c r="V16" s="119">
        <f>'MONEY MANAGEMENT'!B66</f>
        <v>41442</v>
      </c>
      <c r="W16" s="121">
        <f ca="1">'MONEY MANAGEMENT'!C66</f>
        <v>0</v>
      </c>
      <c r="X16" s="120">
        <f ca="1">'MONEY MANAGEMENT'!D66</f>
        <v>0</v>
      </c>
    </row>
    <row r="17" spans="22:24" s="21" customFormat="1" ht="15.75" thickBot="1">
      <c r="V17" s="119">
        <f>'MONEY MANAGEMENT'!B67</f>
        <v>41443</v>
      </c>
      <c r="W17" s="121">
        <f ca="1">'MONEY MANAGEMENT'!C67</f>
        <v>0</v>
      </c>
      <c r="X17" s="120">
        <f ca="1">'MONEY MANAGEMENT'!D67</f>
        <v>0</v>
      </c>
    </row>
    <row r="18" spans="22:24" s="21" customFormat="1" ht="15.75" thickBot="1">
      <c r="V18" s="119">
        <f>'MONEY MANAGEMENT'!B68</f>
        <v>41444</v>
      </c>
      <c r="W18" s="121">
        <f ca="1">'MONEY MANAGEMENT'!C68</f>
        <v>0</v>
      </c>
      <c r="X18" s="120">
        <f ca="1">'MONEY MANAGEMENT'!D68</f>
        <v>0</v>
      </c>
    </row>
    <row r="19" spans="22:24" s="21" customFormat="1" ht="15.75" thickBot="1">
      <c r="V19" s="119">
        <f>'MONEY MANAGEMENT'!B69</f>
        <v>41445</v>
      </c>
      <c r="W19" s="121">
        <f ca="1">'MONEY MANAGEMENT'!C69</f>
        <v>0</v>
      </c>
      <c r="X19" s="120">
        <f ca="1">'MONEY MANAGEMENT'!D69</f>
        <v>0</v>
      </c>
    </row>
    <row r="20" spans="22:24" s="21" customFormat="1" ht="15.75" thickBot="1">
      <c r="V20" s="119">
        <f>'MONEY MANAGEMENT'!B70</f>
        <v>41446</v>
      </c>
      <c r="W20" s="121">
        <f ca="1">'MONEY MANAGEMENT'!C70</f>
        <v>0</v>
      </c>
      <c r="X20" s="120">
        <f ca="1">'MONEY MANAGEMENT'!D70</f>
        <v>0</v>
      </c>
    </row>
    <row r="21" spans="22:24" s="21" customFormat="1" ht="15.75" thickBot="1">
      <c r="V21" s="119">
        <f>'MONEY MANAGEMENT'!B71</f>
        <v>41449</v>
      </c>
      <c r="W21" s="121">
        <f ca="1">'MONEY MANAGEMENT'!C71</f>
        <v>0</v>
      </c>
      <c r="X21" s="120">
        <f ca="1">'MONEY MANAGEMENT'!D71</f>
        <v>0</v>
      </c>
    </row>
    <row r="22" spans="22:24" s="21" customFormat="1" ht="15.75" thickBot="1">
      <c r="V22" s="119">
        <f>'MONEY MANAGEMENT'!B72</f>
        <v>41450</v>
      </c>
      <c r="W22" s="121">
        <f ca="1">'MONEY MANAGEMENT'!C72</f>
        <v>0</v>
      </c>
      <c r="X22" s="120">
        <f ca="1">'MONEY MANAGEMENT'!D72</f>
        <v>0</v>
      </c>
    </row>
    <row r="23" spans="22:24" s="21" customFormat="1" ht="15.75" thickBot="1">
      <c r="V23" s="119">
        <f>'MONEY MANAGEMENT'!B73</f>
        <v>41451</v>
      </c>
      <c r="W23" s="121">
        <f ca="1">'MONEY MANAGEMENT'!C73</f>
        <v>0</v>
      </c>
      <c r="X23" s="120">
        <f ca="1">'MONEY MANAGEMENT'!D73</f>
        <v>0</v>
      </c>
    </row>
    <row r="24" spans="22:24" s="21" customFormat="1" ht="15.75" thickBot="1">
      <c r="V24" s="119">
        <f>'MONEY MANAGEMENT'!B74</f>
        <v>41452</v>
      </c>
      <c r="W24" s="121">
        <f ca="1">'MONEY MANAGEMENT'!C74</f>
        <v>0</v>
      </c>
      <c r="X24" s="120">
        <f ca="1">'MONEY MANAGEMENT'!D74</f>
        <v>0</v>
      </c>
    </row>
    <row r="25" spans="22:24" s="21" customFormat="1" ht="15.75" thickBot="1">
      <c r="V25" s="119">
        <f>'MONEY MANAGEMENT'!B75</f>
        <v>41453</v>
      </c>
      <c r="W25" s="121">
        <f ca="1">'MONEY MANAGEMENT'!C75</f>
        <v>0</v>
      </c>
      <c r="X25" s="120">
        <f ca="1">'MONEY MANAGEMENT'!D75</f>
        <v>0</v>
      </c>
    </row>
    <row r="26" spans="22:24" s="21" customFormat="1" ht="15.75" thickBot="1">
      <c r="V26" s="119"/>
      <c r="W26" s="121">
        <f ca="1">'MONEY MANAGEMENT'!C76</f>
        <v>0</v>
      </c>
      <c r="X26" s="120">
        <f ca="1">'MONEY MANAGEMENT'!D76</f>
        <v>0</v>
      </c>
    </row>
    <row r="27" spans="22:24" s="21" customFormat="1" ht="15.75" thickBot="1">
      <c r="V27" s="119"/>
      <c r="W27" s="121">
        <f ca="1">'MONEY MANAGEMENT'!C77</f>
        <v>0</v>
      </c>
      <c r="X27" s="120">
        <f ca="1">'MONEY MANAGEMENT'!D77</f>
        <v>0</v>
      </c>
    </row>
    <row r="28" spans="22:24" s="21" customFormat="1" ht="15.75" thickBot="1">
      <c r="V28" s="119"/>
      <c r="W28" s="118">
        <f ca="1">'MONEY MANAGEMENT'!C78</f>
        <v>0</v>
      </c>
      <c r="X28" s="117">
        <f>'MONEY MANAGEMENT'!D78</f>
        <v>0</v>
      </c>
    </row>
    <row r="29" spans="22:24" s="21" customFormat="1" ht="16.5" thickTop="1" thickBot="1">
      <c r="V29" s="116" t="s">
        <v>0</v>
      </c>
      <c r="W29" s="115">
        <f ca="1">SUM(W6:W28)</f>
        <v>427.12</v>
      </c>
      <c r="X29" s="114">
        <f ca="1">SUM(X6:X28)</f>
        <v>326.22000000000003</v>
      </c>
    </row>
    <row r="30" spans="22:24" s="21" customFormat="1" ht="16.5" thickBot="1">
      <c r="V30" s="113"/>
      <c r="W30" s="112">
        <f ca="1">W29-X29</f>
        <v>100.89999999999998</v>
      </c>
      <c r="X30" s="111"/>
    </row>
    <row r="31" spans="22:24" s="21" customFormat="1" ht="15.75" thickTop="1"/>
  </sheetData>
  <mergeCells count="6">
    <mergeCell ref="B2:D2"/>
    <mergeCell ref="V3:V4"/>
    <mergeCell ref="W3:W4"/>
    <mergeCell ref="X3:X4"/>
    <mergeCell ref="V29:V30"/>
    <mergeCell ref="W30:X30"/>
  </mergeCells>
  <conditionalFormatting sqref="X6:X28">
    <cfRule type="cellIs" dxfId="0" priority="1" operator="equal">
      <formula>0</formula>
    </cfRule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L7" sqref="L7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MONEY MANAGEMENT</vt:lpstr>
      <vt:lpstr>INDICES</vt:lpstr>
      <vt:lpstr>AUD-USD  AUD-NZD</vt:lpstr>
      <vt:lpstr>1 - Récap G-P 2013</vt:lpstr>
      <vt:lpstr>Feuil1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Durand</dc:creator>
  <cp:lastModifiedBy>Alexandra Durand</cp:lastModifiedBy>
  <dcterms:created xsi:type="dcterms:W3CDTF">2013-06-15T15:17:07Z</dcterms:created>
  <dcterms:modified xsi:type="dcterms:W3CDTF">2013-06-15T15:38:16Z</dcterms:modified>
</cp:coreProperties>
</file>