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915" yWindow="4845" windowWidth="19440" windowHeight="15600" tabRatio="500" activeTab="1"/>
  </bookViews>
  <sheets>
    <sheet name="Base de données" sheetId="1" r:id="rId1"/>
    <sheet name="TCD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3" i="2" l="1"/>
  <c r="H24" i="2"/>
  <c r="H25" i="2"/>
  <c r="H26" i="2"/>
  <c r="H27" i="2"/>
  <c r="H28" i="2"/>
  <c r="H29" i="2"/>
  <c r="H30" i="2"/>
  <c r="H19" i="2"/>
  <c r="H21" i="2"/>
  <c r="H22" i="2"/>
  <c r="H20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G29" i="2"/>
  <c r="D30" i="2"/>
  <c r="E30" i="2"/>
  <c r="F30" i="2"/>
  <c r="G30" i="2"/>
  <c r="G19" i="2"/>
  <c r="E19" i="2"/>
  <c r="G2" i="1"/>
  <c r="H2" i="1"/>
  <c r="E2" i="1"/>
  <c r="G3" i="1"/>
  <c r="E3" i="1"/>
  <c r="E4" i="1"/>
  <c r="E5" i="1"/>
  <c r="G4" i="1"/>
  <c r="G5" i="1"/>
  <c r="H3" i="1"/>
  <c r="H4" i="1"/>
  <c r="H5" i="1"/>
  <c r="F19" i="2"/>
  <c r="D19" i="2"/>
</calcChain>
</file>

<file path=xl/sharedStrings.xml><?xml version="1.0" encoding="utf-8"?>
<sst xmlns="http://schemas.openxmlformats.org/spreadsheetml/2006/main" count="52" uniqueCount="43">
  <si>
    <t>NOM</t>
  </si>
  <si>
    <t>Prénom</t>
  </si>
  <si>
    <t>DE</t>
  </si>
  <si>
    <t>DS</t>
  </si>
  <si>
    <t>DUCHMOLE</t>
  </si>
  <si>
    <t>Duduche</t>
  </si>
  <si>
    <t>BABAR</t>
  </si>
  <si>
    <t>Eléphant</t>
  </si>
  <si>
    <t>LAFEE</t>
  </si>
  <si>
    <t>Clochette</t>
  </si>
  <si>
    <t>DDS</t>
  </si>
  <si>
    <t>DC</t>
  </si>
  <si>
    <t>OUI</t>
  </si>
  <si>
    <t>NON</t>
  </si>
  <si>
    <t>BANANA</t>
  </si>
  <si>
    <t>Split</t>
  </si>
  <si>
    <t>Nombre d'entrée (DE)</t>
  </si>
  <si>
    <t>Nombre de sorties (DS)</t>
  </si>
  <si>
    <t>Mortalité (DC = OUI)</t>
  </si>
  <si>
    <t>Janv</t>
  </si>
  <si>
    <t>Févr</t>
  </si>
  <si>
    <t>Mars</t>
  </si>
  <si>
    <t>Avri</t>
  </si>
  <si>
    <t>Mortalité (% de décès par rapport au nombre de sortie)</t>
  </si>
  <si>
    <t>Durée de séjour moyenne (DDS) (Ne doit être pris en compte que si il existe une date de sortie)</t>
  </si>
  <si>
    <t>Ca j'y arrive</t>
  </si>
  <si>
    <t>Je n'y arrive pas</t>
  </si>
  <si>
    <t>Ca j'y arrive aussi mais sur un tableau à part, sinon il se mélange les pinceaux avec les dates</t>
  </si>
  <si>
    <t>Le TCD que j'aimerai avoir</t>
  </si>
  <si>
    <t>DE MM/AA</t>
  </si>
  <si>
    <t>DS MM/AA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</si>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</sst>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3" borderId="1" xfId="0" applyFont="1" applyFill="1" applyBorder="1"/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/>
    </xf>
    <xf numFmtId="0" fontId="1" fillId="4" borderId="0" xfId="0" applyFont="1" applyFill="1" applyBorder="1"/>
    <xf numFmtId="0" fontId="1" fillId="4" borderId="5" xfId="0" applyFont="1" applyFill="1" applyBorder="1"/>
    <xf numFmtId="0" fontId="1" fillId="0" borderId="0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center"/>
    </xf>
    <xf numFmtId="9" fontId="1" fillId="4" borderId="5" xfId="0" applyNumberFormat="1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9" fontId="1" fillId="4" borderId="8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7" borderId="0" xfId="0" applyFill="1" applyAlignment="1">
      <alignment horizontal="center"/>
    </xf>
    <xf numFmtId="0" fontId="1" fillId="3" borderId="2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0" fillId="0" borderId="9" xfId="0" applyBorder="1"/>
    <xf numFmtId="0" fontId="0" fillId="0" borderId="9" xfId="0" applyBorder="1" applyAlignment="1">
      <alignment horizontal="center"/>
    </xf>
    <xf numFmtId="10" fontId="0" fillId="0" borderId="9" xfId="0" applyNumberFormat="1" applyBorder="1" applyAlignment="1">
      <alignment horizontal="center"/>
    </xf>
    <xf numFmtId="0" fontId="2" fillId="3" borderId="9" xfId="0" applyFont="1" applyFill="1" applyBorder="1" applyAlignment="1">
      <alignment horizontal="center" wrapText="1"/>
    </xf>
  </cellXfs>
  <cellStyles count="1">
    <cellStyle name="Normal" xfId="0" builtinId="0"/>
  </cellStyles>
  <dxfs count="1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/>
    </dxf>
    <dxf>
      <numFmt numFmtId="0" formatCode="General"/>
      <alignment horizontal="center" vertical="bottom" textRotation="0" wrapText="0" indent="0" justifyLastLine="0" shrinkToFit="0"/>
    </dxf>
    <dxf>
      <numFmt numFmtId="19" formatCode="dd/mm/yyyy"/>
      <alignment horizontal="center" vertical="bottom" textRotation="0" wrapText="0" indent="0" justifyLastLine="0" shrinkToFit="0"/>
    </dxf>
    <dxf>
      <numFmt numFmtId="19" formatCode="dd/mm/yyyy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</dxfs>
  <tableStyles count="0" defaultTableStyle="TableStyleMedium9" defaultPivotStyle="PivotStyleMedium7"/>
  <colors>
    <mruColors>
      <color rgb="FFFF2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H5" totalsRowShown="0" headerRowDxfId="12" dataDxfId="11">
  <autoFilter ref="A1:H5"/>
  <tableColumns count="8">
    <tableColumn id="1" name="NOM" dataDxfId="10"/>
    <tableColumn id="2" name="Prénom" dataDxfId="9"/>
    <tableColumn id="3" name="DE" dataDxfId="8"/>
    <tableColumn id="4" name="DS" dataDxfId="7"/>
    <tableColumn id="5" name="DDS" dataDxfId="6">
      <calculatedColumnFormula>DATEDIF(Tableau1[[#This Row],[DE]],Tableau1[[#This Row],[DS]],"d")</calculatedColumnFormula>
    </tableColumn>
    <tableColumn id="6" name="DC" dataDxfId="5"/>
    <tableColumn id="7" name="DE MM/AA" dataDxfId="1">
      <calculatedColumnFormula>YEAR(Tableau1[[#This Row],[DE]])&amp;"-"&amp;TEXT(MONTH(Tableau1[[#This Row],[DE]]),"00")</calculatedColumnFormula>
    </tableColumn>
    <tableColumn id="8" name="DS MM/AA" dataDxfId="2">
      <calculatedColumnFormula>YEAR(Tableau1[[#This Row],[DS]])&amp;"-"&amp;TEXT(MONTH(Tableau1[[#This Row],[DS]]),"00")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zoomScaleNormal="100" workbookViewId="0">
      <selection activeCell="G9" sqref="G9"/>
    </sheetView>
  </sheetViews>
  <sheetFormatPr baseColWidth="10" defaultRowHeight="15.75" x14ac:dyDescent="0.25"/>
  <cols>
    <col min="2" max="2" width="1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11</v>
      </c>
      <c r="G1" s="26" t="s">
        <v>29</v>
      </c>
      <c r="H1" s="26" t="s">
        <v>30</v>
      </c>
    </row>
    <row r="2" spans="1:8" x14ac:dyDescent="0.25">
      <c r="A2" s="1" t="s">
        <v>4</v>
      </c>
      <c r="B2" s="1" t="s">
        <v>5</v>
      </c>
      <c r="C2" s="2">
        <v>42736</v>
      </c>
      <c r="D2" s="2">
        <v>42750</v>
      </c>
      <c r="E2" s="1">
        <f>DATEDIF(Tableau1[[#This Row],[DE]],Tableau1[[#This Row],[DS]],"d")</f>
        <v>14</v>
      </c>
      <c r="F2" s="1" t="s">
        <v>12</v>
      </c>
      <c r="G2" s="1" t="str">
        <f>YEAR(Tableau1[[#This Row],[DE]])&amp;"-"&amp;TEXT(MONTH(Tableau1[[#This Row],[DE]]),"00")</f>
        <v>2017-01</v>
      </c>
      <c r="H2" s="1" t="str">
        <f>YEAR(Tableau1[[#This Row],[DS]])&amp;"-"&amp;TEXT(MONTH(Tableau1[[#This Row],[DS]]),"00")</f>
        <v>2017-01</v>
      </c>
    </row>
    <row r="3" spans="1:8" x14ac:dyDescent="0.25">
      <c r="A3" s="1" t="s">
        <v>6</v>
      </c>
      <c r="B3" s="1" t="s">
        <v>7</v>
      </c>
      <c r="C3" s="2">
        <v>42770</v>
      </c>
      <c r="D3" s="2">
        <v>42798</v>
      </c>
      <c r="E3" s="1">
        <f>DATEDIF(Tableau1[[#This Row],[DE]],Tableau1[[#This Row],[DS]],"d")</f>
        <v>28</v>
      </c>
      <c r="F3" s="1" t="s">
        <v>13</v>
      </c>
      <c r="G3" s="1" t="str">
        <f>YEAR(Tableau1[[#This Row],[DE]])&amp;"-"&amp;TEXT(MONTH(Tableau1[[#This Row],[DE]]),"00")</f>
        <v>2017-02</v>
      </c>
      <c r="H3" s="1" t="str">
        <f>YEAR(Tableau1[[#This Row],[DS]])&amp;"-"&amp;TEXT(MONTH(Tableau1[[#This Row],[DS]]),"00")</f>
        <v>2017-03</v>
      </c>
    </row>
    <row r="4" spans="1:8" x14ac:dyDescent="0.25">
      <c r="A4" s="1" t="s">
        <v>8</v>
      </c>
      <c r="B4" s="1" t="s">
        <v>9</v>
      </c>
      <c r="C4" s="2">
        <v>42740</v>
      </c>
      <c r="D4" s="2">
        <v>42834</v>
      </c>
      <c r="E4" s="1">
        <f>DATEDIF(Tableau1[[#This Row],[DE]],Tableau1[[#This Row],[DS]],"d")</f>
        <v>94</v>
      </c>
      <c r="F4" s="1" t="s">
        <v>12</v>
      </c>
      <c r="G4" s="1" t="str">
        <f>YEAR(Tableau1[[#This Row],[DE]])&amp;"-"&amp;TEXT(MONTH(Tableau1[[#This Row],[DE]]),"00")</f>
        <v>2017-01</v>
      </c>
      <c r="H4" s="1" t="str">
        <f>YEAR(Tableau1[[#This Row],[DS]])&amp;"-"&amp;TEXT(MONTH(Tableau1[[#This Row],[DS]]),"00")</f>
        <v>2017-04</v>
      </c>
    </row>
    <row r="5" spans="1:8" x14ac:dyDescent="0.25">
      <c r="A5" s="1" t="s">
        <v>14</v>
      </c>
      <c r="B5" s="1" t="s">
        <v>15</v>
      </c>
      <c r="C5" s="2">
        <v>42798</v>
      </c>
      <c r="D5" s="2">
        <v>42831</v>
      </c>
      <c r="E5" s="1">
        <f>DATEDIF(Tableau1[[#This Row],[DE]],Tableau1[[#This Row],[DS]],"d")</f>
        <v>33</v>
      </c>
      <c r="F5" s="1" t="s">
        <v>13</v>
      </c>
      <c r="G5" s="1" t="str">
        <f>YEAR(Tableau1[[#This Row],[DE]])&amp;"-"&amp;TEXT(MONTH(Tableau1[[#This Row],[DE]]),"00")</f>
        <v>2017-03</v>
      </c>
      <c r="H5" s="1" t="str">
        <f>YEAR(Tableau1[[#This Row],[DS]])&amp;"-"&amp;TEXT(MONTH(Tableau1[[#This Row],[DS]]),"00")</f>
        <v>2017-04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K30"/>
  <sheetViews>
    <sheetView showGridLines="0" tabSelected="1" workbookViewId="0"/>
  </sheetViews>
  <sheetFormatPr baseColWidth="10" defaultRowHeight="15.75" x14ac:dyDescent="0.25"/>
  <cols>
    <col min="3" max="3" width="19.125" customWidth="1"/>
    <col min="4" max="8" width="18" customWidth="1"/>
    <col min="9" max="9" width="15.125" bestFit="1" customWidth="1"/>
    <col min="10" max="10" width="13" bestFit="1" customWidth="1"/>
  </cols>
  <sheetData>
    <row r="3" spans="2:11" x14ac:dyDescent="0.25">
      <c r="B3" s="14"/>
      <c r="C3" s="15"/>
      <c r="D3" s="15"/>
      <c r="E3" s="15"/>
      <c r="F3" s="15"/>
      <c r="G3" s="15"/>
      <c r="H3" s="15"/>
      <c r="I3" s="15"/>
      <c r="J3" s="15"/>
      <c r="K3" s="16"/>
    </row>
    <row r="4" spans="2:11" x14ac:dyDescent="0.25">
      <c r="B4" s="17"/>
      <c r="C4" s="18" t="s">
        <v>28</v>
      </c>
      <c r="D4" s="18"/>
      <c r="E4" s="18"/>
      <c r="F4" s="18"/>
      <c r="G4" s="18"/>
      <c r="H4" s="18"/>
      <c r="I4" s="18"/>
      <c r="J4" s="18"/>
      <c r="K4" s="19"/>
    </row>
    <row r="5" spans="2:11" x14ac:dyDescent="0.25">
      <c r="B5" s="17"/>
      <c r="C5" s="18"/>
      <c r="D5" s="18"/>
      <c r="E5" s="18"/>
      <c r="F5" s="18"/>
      <c r="G5" s="18"/>
      <c r="H5" s="18"/>
      <c r="I5" s="18"/>
      <c r="J5" s="18"/>
      <c r="K5" s="19"/>
    </row>
    <row r="6" spans="2:11" ht="57.75" customHeight="1" x14ac:dyDescent="0.25">
      <c r="B6" s="17"/>
      <c r="C6" s="3"/>
      <c r="D6" s="27" t="s">
        <v>16</v>
      </c>
      <c r="E6" s="27" t="s">
        <v>17</v>
      </c>
      <c r="F6" s="27" t="s">
        <v>24</v>
      </c>
      <c r="G6" s="27" t="s">
        <v>18</v>
      </c>
      <c r="H6" s="28" t="s">
        <v>23</v>
      </c>
      <c r="I6" s="18"/>
      <c r="J6" s="18"/>
      <c r="K6" s="19"/>
    </row>
    <row r="7" spans="2:11" x14ac:dyDescent="0.25">
      <c r="B7" s="17"/>
      <c r="C7" s="4">
        <v>2017</v>
      </c>
      <c r="D7" s="7"/>
      <c r="E7" s="7"/>
      <c r="F7" s="7"/>
      <c r="G7" s="7"/>
      <c r="H7" s="8"/>
      <c r="I7" s="18"/>
      <c r="J7" s="18"/>
      <c r="K7" s="19"/>
    </row>
    <row r="8" spans="2:11" x14ac:dyDescent="0.25">
      <c r="B8" s="17"/>
      <c r="C8" s="5" t="s">
        <v>19</v>
      </c>
      <c r="D8" s="10">
        <v>2</v>
      </c>
      <c r="E8" s="10">
        <v>1</v>
      </c>
      <c r="F8" s="10">
        <v>14</v>
      </c>
      <c r="G8" s="10">
        <v>1</v>
      </c>
      <c r="H8" s="11">
        <v>1</v>
      </c>
      <c r="I8" s="18"/>
      <c r="J8" s="18"/>
      <c r="K8" s="19"/>
    </row>
    <row r="9" spans="2:11" x14ac:dyDescent="0.25">
      <c r="B9" s="17"/>
      <c r="C9" s="5" t="s">
        <v>20</v>
      </c>
      <c r="D9" s="10">
        <v>1</v>
      </c>
      <c r="E9" s="10">
        <v>0</v>
      </c>
      <c r="F9" s="10">
        <v>0</v>
      </c>
      <c r="G9" s="10">
        <v>0</v>
      </c>
      <c r="H9" s="11">
        <v>0</v>
      </c>
      <c r="I9" s="18"/>
      <c r="J9" s="18"/>
      <c r="K9" s="19"/>
    </row>
    <row r="10" spans="2:11" x14ac:dyDescent="0.25">
      <c r="B10" s="17"/>
      <c r="C10" s="5" t="s">
        <v>21</v>
      </c>
      <c r="D10" s="10">
        <v>1</v>
      </c>
      <c r="E10" s="10">
        <v>1</v>
      </c>
      <c r="F10" s="10">
        <v>28</v>
      </c>
      <c r="G10" s="10">
        <v>0</v>
      </c>
      <c r="H10" s="11">
        <v>0</v>
      </c>
      <c r="I10" s="18"/>
      <c r="J10" s="18"/>
      <c r="K10" s="19"/>
    </row>
    <row r="11" spans="2:11" x14ac:dyDescent="0.25">
      <c r="B11" s="17"/>
      <c r="C11" s="6" t="s">
        <v>22</v>
      </c>
      <c r="D11" s="12">
        <v>0</v>
      </c>
      <c r="E11" s="12">
        <v>2</v>
      </c>
      <c r="F11" s="12">
        <v>63.5</v>
      </c>
      <c r="G11" s="12">
        <v>1</v>
      </c>
      <c r="H11" s="13">
        <v>0.5</v>
      </c>
      <c r="I11" s="18"/>
      <c r="J11" s="18"/>
      <c r="K11" s="19"/>
    </row>
    <row r="12" spans="2:11" x14ac:dyDescent="0.25">
      <c r="B12" s="17"/>
      <c r="C12" s="18"/>
      <c r="D12" s="18"/>
      <c r="E12" s="18"/>
      <c r="F12" s="18"/>
      <c r="G12" s="18"/>
      <c r="H12" s="18"/>
      <c r="I12" s="18"/>
      <c r="J12" s="18"/>
      <c r="K12" s="19"/>
    </row>
    <row r="13" spans="2:11" x14ac:dyDescent="0.25">
      <c r="B13" s="17"/>
      <c r="C13" s="18"/>
      <c r="D13" s="20" t="s">
        <v>25</v>
      </c>
      <c r="E13" s="21" t="s">
        <v>27</v>
      </c>
      <c r="F13" s="20" t="s">
        <v>25</v>
      </c>
      <c r="G13" s="22" t="s">
        <v>26</v>
      </c>
      <c r="H13" s="22" t="s">
        <v>26</v>
      </c>
      <c r="I13" s="18"/>
      <c r="J13" s="18"/>
      <c r="K13" s="19"/>
    </row>
    <row r="14" spans="2:11" x14ac:dyDescent="0.25">
      <c r="B14" s="17"/>
      <c r="C14" s="9"/>
      <c r="D14" s="18"/>
      <c r="E14" s="18"/>
      <c r="F14" s="18"/>
      <c r="G14" s="18"/>
      <c r="H14" s="18"/>
      <c r="I14" s="18"/>
      <c r="J14" s="18"/>
      <c r="K14" s="19"/>
    </row>
    <row r="15" spans="2:11" x14ac:dyDescent="0.25">
      <c r="B15" s="23"/>
      <c r="C15" s="24"/>
      <c r="D15" s="24"/>
      <c r="E15" s="24"/>
      <c r="F15" s="24"/>
      <c r="G15" s="24"/>
      <c r="H15" s="24"/>
      <c r="I15" s="24"/>
      <c r="J15" s="24"/>
      <c r="K15" s="25"/>
    </row>
    <row r="18" spans="3:8" ht="64.5" x14ac:dyDescent="0.25">
      <c r="D18" s="32" t="s">
        <v>16</v>
      </c>
      <c r="E18" s="32" t="s">
        <v>17</v>
      </c>
      <c r="F18" s="32" t="s">
        <v>24</v>
      </c>
      <c r="G18" s="32" t="s">
        <v>18</v>
      </c>
      <c r="H18" s="32" t="s">
        <v>23</v>
      </c>
    </row>
    <row r="19" spans="3:8" x14ac:dyDescent="0.25">
      <c r="C19" s="29" t="s">
        <v>31</v>
      </c>
      <c r="D19" s="30">
        <f>COUNTIF('Base de données'!G:G,TCD!C19)</f>
        <v>2</v>
      </c>
      <c r="E19" s="30">
        <f>COUNTIF('Base de données'!H:H,TCD!C19)</f>
        <v>1</v>
      </c>
      <c r="F19" s="30">
        <f>SUMIFS('Base de données'!E:E,'Base de données'!G:G,TCD!C19,'Base de données'!H:H,TCD!C19)</f>
        <v>14</v>
      </c>
      <c r="G19" s="30">
        <f>COUNTIFS('Base de données'!H:H,TCD!C19,'Base de données'!F:F,"OUI")</f>
        <v>1</v>
      </c>
      <c r="H19" s="31">
        <f>IF(E19=0,"",G19/E19)</f>
        <v>1</v>
      </c>
    </row>
    <row r="20" spans="3:8" x14ac:dyDescent="0.25">
      <c r="C20" s="29" t="s">
        <v>32</v>
      </c>
      <c r="D20" s="30">
        <f>COUNTIF('Base de données'!G:G,TCD!C20)</f>
        <v>1</v>
      </c>
      <c r="E20" s="30">
        <f>COUNTIF('Base de données'!H:H,TCD!C20)</f>
        <v>0</v>
      </c>
      <c r="F20" s="30">
        <f>SUMIFS('Base de données'!E:E,'Base de données'!G:G,TCD!C20,'Base de données'!H:H,TCD!C20)</f>
        <v>0</v>
      </c>
      <c r="G20" s="30">
        <f>COUNTIFS('Base de données'!H:H,TCD!C20,'Base de données'!F:F,"OUI")</f>
        <v>0</v>
      </c>
      <c r="H20" s="31" t="str">
        <f>IF(E20=0,"",G20/E20)</f>
        <v/>
      </c>
    </row>
    <row r="21" spans="3:8" x14ac:dyDescent="0.25">
      <c r="C21" s="29" t="s">
        <v>33</v>
      </c>
      <c r="D21" s="30">
        <f>COUNTIF('Base de données'!G:G,TCD!C21)</f>
        <v>1</v>
      </c>
      <c r="E21" s="30">
        <f>COUNTIF('Base de données'!H:H,TCD!C21)</f>
        <v>1</v>
      </c>
      <c r="F21" s="30">
        <f>SUMIFS('Base de données'!E:E,'Base de données'!G:G,TCD!C21,'Base de données'!H:H,TCD!C21)</f>
        <v>0</v>
      </c>
      <c r="G21" s="30">
        <f>COUNTIFS('Base de données'!H:H,TCD!C21,'Base de données'!F:F,"OUI")</f>
        <v>0</v>
      </c>
      <c r="H21" s="31">
        <f t="shared" ref="H21:H30" si="0">IF(E21=0,"",G21/E21)</f>
        <v>0</v>
      </c>
    </row>
    <row r="22" spans="3:8" x14ac:dyDescent="0.25">
      <c r="C22" s="29" t="s">
        <v>34</v>
      </c>
      <c r="D22" s="30">
        <f>COUNTIF('Base de données'!G:G,TCD!C22)</f>
        <v>0</v>
      </c>
      <c r="E22" s="30">
        <f>COUNTIF('Base de données'!H:H,TCD!C22)</f>
        <v>2</v>
      </c>
      <c r="F22" s="30">
        <f>SUMIFS('Base de données'!E:E,'Base de données'!G:G,TCD!C22,'Base de données'!H:H,TCD!C22)</f>
        <v>0</v>
      </c>
      <c r="G22" s="30">
        <f>COUNTIFS('Base de données'!H:H,TCD!C22,'Base de données'!F:F,"OUI")</f>
        <v>1</v>
      </c>
      <c r="H22" s="31">
        <f t="shared" si="0"/>
        <v>0.5</v>
      </c>
    </row>
    <row r="23" spans="3:8" x14ac:dyDescent="0.25">
      <c r="C23" s="29" t="s">
        <v>35</v>
      </c>
      <c r="D23" s="30">
        <f>COUNTIF('Base de données'!G:G,TCD!C23)</f>
        <v>0</v>
      </c>
      <c r="E23" s="30">
        <f>COUNTIF('Base de données'!H:H,TCD!C23)</f>
        <v>0</v>
      </c>
      <c r="F23" s="30">
        <f>SUMIFS('Base de données'!E:E,'Base de données'!G:G,TCD!C23,'Base de données'!H:H,TCD!C23)</f>
        <v>0</v>
      </c>
      <c r="G23" s="30">
        <f>COUNTIFS('Base de données'!H:H,TCD!C23,'Base de données'!F:F,"OUI")</f>
        <v>0</v>
      </c>
      <c r="H23" s="31" t="str">
        <f t="shared" si="0"/>
        <v/>
      </c>
    </row>
    <row r="24" spans="3:8" x14ac:dyDescent="0.25">
      <c r="C24" s="29" t="s">
        <v>36</v>
      </c>
      <c r="D24" s="30">
        <f>COUNTIF('Base de données'!G:G,TCD!C24)</f>
        <v>0</v>
      </c>
      <c r="E24" s="30">
        <f>COUNTIF('Base de données'!H:H,TCD!C24)</f>
        <v>0</v>
      </c>
      <c r="F24" s="30">
        <f>SUMIFS('Base de données'!E:E,'Base de données'!G:G,TCD!C24,'Base de données'!H:H,TCD!C24)</f>
        <v>0</v>
      </c>
      <c r="G24" s="30">
        <f>COUNTIFS('Base de données'!H:H,TCD!C24,'Base de données'!F:F,"OUI")</f>
        <v>0</v>
      </c>
      <c r="H24" s="31" t="str">
        <f t="shared" si="0"/>
        <v/>
      </c>
    </row>
    <row r="25" spans="3:8" x14ac:dyDescent="0.25">
      <c r="C25" s="29" t="s">
        <v>37</v>
      </c>
      <c r="D25" s="30">
        <f>COUNTIF('Base de données'!G:G,TCD!C25)</f>
        <v>0</v>
      </c>
      <c r="E25" s="30">
        <f>COUNTIF('Base de données'!H:H,TCD!C25)</f>
        <v>0</v>
      </c>
      <c r="F25" s="30">
        <f>SUMIFS('Base de données'!E:E,'Base de données'!G:G,TCD!C25,'Base de données'!H:H,TCD!C25)</f>
        <v>0</v>
      </c>
      <c r="G25" s="30">
        <f>COUNTIFS('Base de données'!H:H,TCD!C25,'Base de données'!F:F,"OUI")</f>
        <v>0</v>
      </c>
      <c r="H25" s="31" t="str">
        <f t="shared" si="0"/>
        <v/>
      </c>
    </row>
    <row r="26" spans="3:8" x14ac:dyDescent="0.25">
      <c r="C26" s="29" t="s">
        <v>38</v>
      </c>
      <c r="D26" s="30">
        <f>COUNTIF('Base de données'!G:G,TCD!C26)</f>
        <v>0</v>
      </c>
      <c r="E26" s="30">
        <f>COUNTIF('Base de données'!H:H,TCD!C26)</f>
        <v>0</v>
      </c>
      <c r="F26" s="30">
        <f>SUMIFS('Base de données'!E:E,'Base de données'!G:G,TCD!C26,'Base de données'!H:H,TCD!C26)</f>
        <v>0</v>
      </c>
      <c r="G26" s="30">
        <f>COUNTIFS('Base de données'!H:H,TCD!C26,'Base de données'!F:F,"OUI")</f>
        <v>0</v>
      </c>
      <c r="H26" s="31" t="str">
        <f t="shared" si="0"/>
        <v/>
      </c>
    </row>
    <row r="27" spans="3:8" x14ac:dyDescent="0.25">
      <c r="C27" s="29" t="s">
        <v>39</v>
      </c>
      <c r="D27" s="30">
        <f>COUNTIF('Base de données'!G:G,TCD!C27)</f>
        <v>0</v>
      </c>
      <c r="E27" s="30">
        <f>COUNTIF('Base de données'!H:H,TCD!C27)</f>
        <v>0</v>
      </c>
      <c r="F27" s="30">
        <f>SUMIFS('Base de données'!E:E,'Base de données'!G:G,TCD!C27,'Base de données'!H:H,TCD!C27)</f>
        <v>0</v>
      </c>
      <c r="G27" s="30">
        <f>COUNTIFS('Base de données'!H:H,TCD!C27,'Base de données'!F:F,"OUI")</f>
        <v>0</v>
      </c>
      <c r="H27" s="31" t="str">
        <f t="shared" si="0"/>
        <v/>
      </c>
    </row>
    <row r="28" spans="3:8" x14ac:dyDescent="0.25">
      <c r="C28" s="29" t="s">
        <v>40</v>
      </c>
      <c r="D28" s="30">
        <f>COUNTIF('Base de données'!G:G,TCD!C28)</f>
        <v>0</v>
      </c>
      <c r="E28" s="30">
        <f>COUNTIF('Base de données'!H:H,TCD!C28)</f>
        <v>0</v>
      </c>
      <c r="F28" s="30">
        <f>SUMIFS('Base de données'!E:E,'Base de données'!G:G,TCD!C28,'Base de données'!H:H,TCD!C28)</f>
        <v>0</v>
      </c>
      <c r="G28" s="30">
        <f>COUNTIFS('Base de données'!H:H,TCD!C28,'Base de données'!F:F,"OUI")</f>
        <v>0</v>
      </c>
      <c r="H28" s="31" t="str">
        <f t="shared" si="0"/>
        <v/>
      </c>
    </row>
    <row r="29" spans="3:8" x14ac:dyDescent="0.25">
      <c r="C29" s="29" t="s">
        <v>41</v>
      </c>
      <c r="D29" s="30">
        <f>COUNTIF('Base de données'!G:G,TCD!C29)</f>
        <v>0</v>
      </c>
      <c r="E29" s="30">
        <f>COUNTIF('Base de données'!H:H,TCD!C29)</f>
        <v>0</v>
      </c>
      <c r="F29" s="30">
        <f>SUMIFS('Base de données'!E:E,'Base de données'!G:G,TCD!C29,'Base de données'!H:H,TCD!C29)</f>
        <v>0</v>
      </c>
      <c r="G29" s="30">
        <f>COUNTIFS('Base de données'!H:H,TCD!C29,'Base de données'!F:F,"OUI")</f>
        <v>0</v>
      </c>
      <c r="H29" s="31" t="str">
        <f t="shared" si="0"/>
        <v/>
      </c>
    </row>
    <row r="30" spans="3:8" x14ac:dyDescent="0.25">
      <c r="C30" s="29" t="s">
        <v>42</v>
      </c>
      <c r="D30" s="30">
        <f>COUNTIF('Base de données'!G:G,TCD!C30)</f>
        <v>0</v>
      </c>
      <c r="E30" s="30">
        <f>COUNTIF('Base de données'!H:H,TCD!C30)</f>
        <v>0</v>
      </c>
      <c r="F30" s="30">
        <f>SUMIFS('Base de données'!E:E,'Base de données'!G:G,TCD!C30,'Base de données'!H:H,TCD!C30)</f>
        <v>0</v>
      </c>
      <c r="G30" s="30">
        <f>COUNTIFS('Base de données'!H:H,TCD!C30,'Base de données'!F:F,"OUI")</f>
        <v>0</v>
      </c>
      <c r="H30" s="3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DERANSY</dc:creator>
  <cp:lastModifiedBy>Alexandra Durand</cp:lastModifiedBy>
  <dcterms:created xsi:type="dcterms:W3CDTF">2016-12-27T15:37:24Z</dcterms:created>
  <dcterms:modified xsi:type="dcterms:W3CDTF">2016-12-27T17:06:17Z</dcterms:modified>
</cp:coreProperties>
</file>