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6480"/>
  </bookViews>
  <sheets>
    <sheet name="Synthèse" sheetId="3" r:id="rId1"/>
    <sheet name="S26" sheetId="2" r:id="rId2"/>
  </sheets>
  <externalReferences>
    <externalReference r:id="rId3"/>
  </externalReferences>
  <definedNames>
    <definedName name="semaine14.">[1]S15!$Q$57:$T$59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3" l="1"/>
  <c r="B5" i="3"/>
  <c r="B6" i="3"/>
  <c r="B7" i="3"/>
  <c r="B8" i="3"/>
  <c r="B9" i="3"/>
  <c r="B10" i="3"/>
  <c r="F4" i="3"/>
  <c r="H4" i="3"/>
  <c r="G5" i="3"/>
  <c r="F6" i="3"/>
  <c r="H6" i="3"/>
  <c r="G7" i="3"/>
  <c r="F8" i="3"/>
  <c r="H8" i="3"/>
  <c r="G9" i="3"/>
  <c r="G4" i="3"/>
  <c r="F5" i="3"/>
  <c r="H5" i="3"/>
  <c r="G6" i="3"/>
  <c r="F7" i="3"/>
  <c r="H7" i="3"/>
  <c r="G8" i="3"/>
  <c r="F9" i="3"/>
  <c r="H9" i="3"/>
  <c r="E4" i="3"/>
  <c r="E6" i="3"/>
  <c r="E8" i="3"/>
  <c r="E10" i="3"/>
  <c r="E5" i="3"/>
  <c r="E7" i="3"/>
  <c r="E9" i="3"/>
  <c r="I10" i="3" l="1"/>
  <c r="I9" i="3"/>
  <c r="J9" i="3"/>
  <c r="J10" i="3"/>
  <c r="K9" i="3"/>
  <c r="I7" i="3"/>
  <c r="J7" i="3"/>
  <c r="K7" i="3"/>
  <c r="J5" i="3"/>
  <c r="J6" i="3"/>
  <c r="I5" i="3"/>
  <c r="I6" i="3"/>
  <c r="K5" i="3"/>
  <c r="K6" i="3"/>
  <c r="J4" i="3"/>
  <c r="K10" i="3" l="1"/>
  <c r="I8" i="3"/>
  <c r="J8" i="3"/>
  <c r="K8" i="3"/>
  <c r="K4" i="3" l="1"/>
  <c r="I4" i="3"/>
  <c r="H10" i="3"/>
  <c r="F10" i="3"/>
  <c r="G10" i="3"/>
</calcChain>
</file>

<file path=xl/sharedStrings.xml><?xml version="1.0" encoding="utf-8"?>
<sst xmlns="http://schemas.openxmlformats.org/spreadsheetml/2006/main" count="45" uniqueCount="14">
  <si>
    <t>Monitrice</t>
  </si>
  <si>
    <t>Tableau de synthèse</t>
  </si>
  <si>
    <t>Semaine</t>
  </si>
  <si>
    <t>Date</t>
  </si>
  <si>
    <t>Mois</t>
  </si>
  <si>
    <t>SEM</t>
  </si>
  <si>
    <t>Jours</t>
  </si>
  <si>
    <t>CA</t>
  </si>
  <si>
    <t>CIO</t>
  </si>
  <si>
    <t>Taux 1</t>
  </si>
  <si>
    <t>Taux 2</t>
  </si>
  <si>
    <t>Client 1</t>
  </si>
  <si>
    <t>Client 2</t>
  </si>
  <si>
    <t>Client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</si>
</sst>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S&quot;0"/>
    <numFmt numFmtId="165" formatCode="d/m;@"/>
  </numFmts>
  <fonts count="11" x14ac:knownFonts="1">
    <font>
      <sz val="10"/>
      <name val="Arial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1"/>
      <color rgb="FF0061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9"/>
      <color theme="1"/>
      <name val="Arial"/>
      <family val="2"/>
    </font>
    <font>
      <sz val="11"/>
      <color theme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9" fontId="4" fillId="0" borderId="0" applyFont="0" applyFill="0" applyBorder="0" applyAlignment="0" applyProtection="0"/>
    <xf numFmtId="3" fontId="5" fillId="4" borderId="3" applyBorder="0">
      <alignment horizontal="center" vertical="center"/>
    </xf>
    <xf numFmtId="0" fontId="7" fillId="2" borderId="0" applyNumberFormat="0" applyBorder="0" applyAlignment="0" applyProtection="0"/>
    <xf numFmtId="0" fontId="1" fillId="0" borderId="0"/>
  </cellStyleXfs>
  <cellXfs count="22">
    <xf numFmtId="0" fontId="0" fillId="0" borderId="0" xfId="0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165" fontId="9" fillId="5" borderId="2" xfId="0" applyNumberFormat="1" applyFont="1" applyFill="1" applyBorder="1" applyAlignment="1">
      <alignment horizontal="center" vertical="center" wrapText="1"/>
    </xf>
    <xf numFmtId="165" fontId="9" fillId="3" borderId="2" xfId="0" applyNumberFormat="1" applyFont="1" applyFill="1" applyBorder="1" applyAlignment="1">
      <alignment horizontal="center" vertical="center" wrapText="1"/>
    </xf>
    <xf numFmtId="3" fontId="0" fillId="3" borderId="1" xfId="0" applyNumberFormat="1" applyFill="1" applyBorder="1" applyAlignment="1">
      <alignment horizontal="center"/>
    </xf>
    <xf numFmtId="9" fontId="0" fillId="3" borderId="1" xfId="1" applyFont="1" applyFill="1" applyBorder="1" applyAlignment="1">
      <alignment horizontal="center"/>
    </xf>
    <xf numFmtId="0" fontId="3" fillId="6" borderId="1" xfId="0" applyFont="1" applyFill="1" applyBorder="1"/>
    <xf numFmtId="0" fontId="8" fillId="2" borderId="0" xfId="3" applyFont="1" applyAlignment="1">
      <alignment horizontal="center"/>
    </xf>
    <xf numFmtId="14" fontId="0" fillId="0" borderId="0" xfId="0" applyNumberFormat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4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8" fillId="2" borderId="0" xfId="3" applyFont="1" applyAlignment="1">
      <alignment horizontal="center"/>
    </xf>
    <xf numFmtId="10" fontId="10" fillId="0" borderId="1" xfId="0" applyNumberFormat="1" applyFont="1" applyBorder="1" applyAlignment="1">
      <alignment horizontal="center"/>
    </xf>
  </cellXfs>
  <cellStyles count="5">
    <cellStyle name="Normal" xfId="0" builtinId="0"/>
    <cellStyle name="Normal 2" xfId="4"/>
    <cellStyle name="Pourcentage" xfId="1" builtinId="5"/>
    <cellStyle name="Satisfaisant 2" xfId="3"/>
    <cellStyle name="Style 1" xfId="2"/>
  </cellStyles>
  <dxfs count="25">
    <dxf>
      <fill>
        <patternFill>
          <bgColor theme="9" tint="0.79998168889431442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numFmt numFmtId="0" formatCode="General"/>
      <alignment horizontal="center" textRotation="0" wrapText="0" indent="0" justifyLastLine="0" shrinkToFit="0" readingOrder="0"/>
    </dxf>
    <dxf>
      <numFmt numFmtId="19" formatCode="dd/mm/yyyy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13" formatCode="0%"/>
      <alignment horizontal="center" vertical="bottom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font>
        <b/>
        <sz val="11"/>
        <color theme="1"/>
        <name val="Calibri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d/m;@"/>
      <alignment horizontal="center" vertical="bottom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u/Downloads/Fichiers%20Test/PLanning%20des%20chaines_SODRITEX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P"/>
      <sheetName val="Récap_v1"/>
      <sheetName val="15"/>
      <sheetName val="15_v1"/>
      <sheetName val="15_v2"/>
      <sheetName val="S0 (2)"/>
      <sheetName val="S15"/>
      <sheetName val="Par Monitrice"/>
      <sheetName val="S0"/>
      <sheetName val="tcd_Monit"/>
      <sheetName val="Prop"/>
      <sheetName val="Synthè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57">
          <cell r="Q57">
            <v>17113</v>
          </cell>
          <cell r="R57">
            <v>10108</v>
          </cell>
          <cell r="S57">
            <v>0.59066206977151869</v>
          </cell>
          <cell r="T57">
            <v>0.90249999999999997</v>
          </cell>
        </row>
        <row r="58">
          <cell r="Q58">
            <v>15079</v>
          </cell>
          <cell r="R58">
            <v>9500</v>
          </cell>
          <cell r="S58">
            <v>0.63001525300086214</v>
          </cell>
          <cell r="T58">
            <v>1.0416666666666667</v>
          </cell>
        </row>
        <row r="59">
          <cell r="Q59">
            <v>6233</v>
          </cell>
          <cell r="R59">
            <v>2800</v>
          </cell>
          <cell r="S59">
            <v>0.44922188352318304</v>
          </cell>
          <cell r="T59">
            <v>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tables/table1.xml><?xml version="1.0" encoding="utf-8"?>
<table xmlns="http://schemas.openxmlformats.org/spreadsheetml/2006/main" id="1" name="Tableau_de_synthèse" displayName="Tableau_de_synthèse" ref="B3:K10" totalsRowShown="0" headerRowDxfId="16" dataDxfId="15">
  <autoFilter ref="B3:K1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Semaine" dataDxfId="14">
      <calculatedColumnFormula>"S"&amp;_xlfn.ISOWEEKNUM(Tableau_de_synthèse[[#This Row],[Date]])</calculatedColumnFormula>
    </tableColumn>
    <tableColumn id="2" name="Date" dataDxfId="13">
      <calculatedColumnFormula>#REF!</calculatedColumnFormula>
    </tableColumn>
    <tableColumn id="10" name="Monitrice" dataDxfId="12"/>
    <tableColumn id="5" name="CA" dataDxfId="1" dataCellStyle="Pourcentage">
      <calculatedColumnFormula>SUMPRODUCT((INDIRECT($B4&amp;"!G41:G43")=Synthèse!$D4)*(INDIRECT($B4&amp;"!H39:AE39")=Synthèse!E$3)*(INDIRECT($B4&amp;"!H40:AE40")=Synthèse!$C4)*(INDIRECT($B4&amp;"!H41:AE43")))</calculatedColumnFormula>
    </tableColumn>
    <tableColumn id="4" name="CIO" dataDxfId="11" dataCellStyle="Pourcentage">
      <calculatedColumnFormula>SUMPRODUCT((INDIRECT($B4&amp;"!G41:G43")=Synthèse!$D4)
*(INDIRECT($B4&amp;"!H39:AE39")=Synthèse!F$3)
*(INDIRECT($B4&amp;"!H40:AE40")=Synthèse!$C4)
*(INDIRECT($B4&amp;"!H41:AE41")))</calculatedColumnFormula>
    </tableColumn>
    <tableColumn id="3" name="Taux 1" dataDxfId="10">
      <calculatedColumnFormula>SUMPRODUCT((INDIRECT($B4&amp;"!G41:G43")=Synthèse!$D4)
*(INDIRECT($B4&amp;"!H39:AE39")=Synthèse!G$3)
*(INDIRECT($B4&amp;"!H40:AE40")=Synthèse!$C4)
*(INDIRECT($B4&amp;"!H41:AE41")))</calculatedColumnFormula>
    </tableColumn>
    <tableColumn id="9" name="Taux 2" dataDxfId="9">
      <calculatedColumnFormula>SUMPRODUCT((INDIRECT($B4&amp;"!G41:G43")=Synthèse!$D4)
*(INDIRECT($B4&amp;"!H39:AE39")=Synthèse!H$3)
*(INDIRECT($B4&amp;"!H40:AE40")=Synthèse!$C4)
*(INDIRECT($B4&amp;"!H41:AE41")))</calculatedColumnFormula>
    </tableColumn>
    <tableColumn id="6" name="Mois" dataDxfId="8">
      <calculatedColumnFormula>PROPER(TEXT(Tableau_de_synthèse[[#This Row],[Date]],"mmm"))</calculatedColumnFormula>
    </tableColumn>
    <tableColumn id="7" name="SEM" dataDxfId="7">
      <calculatedColumnFormula>_xlfn.ISOWEEKNUM(C4)</calculatedColumnFormula>
    </tableColumn>
    <tableColumn id="8" name="Jours" dataDxfId="6">
      <calculatedColumnFormula>PROPER(TEXT(C4,"jjj"))</calculatedColumnFormula>
    </tableColumn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showGridLines="0" tabSelected="1" workbookViewId="0">
      <selection sqref="A1:C1"/>
    </sheetView>
  </sheetViews>
  <sheetFormatPr baseColWidth="10" defaultRowHeight="12.75" x14ac:dyDescent="0.2"/>
  <cols>
    <col min="2" max="2" width="9.140625" bestFit="1" customWidth="1"/>
    <col min="3" max="3" width="11.28515625" style="7" customWidth="1"/>
    <col min="4" max="4" width="10.140625" style="7" customWidth="1"/>
    <col min="5" max="5" width="11.85546875" customWidth="1"/>
    <col min="7" max="7" width="11.42578125" bestFit="1" customWidth="1"/>
    <col min="8" max="8" width="9.5703125" bestFit="1" customWidth="1"/>
    <col min="9" max="10" width="13.28515625" hidden="1" customWidth="1"/>
    <col min="11" max="13" width="11.42578125" hidden="1" customWidth="1"/>
  </cols>
  <sheetData>
    <row r="1" spans="1:11" ht="15" x14ac:dyDescent="0.25">
      <c r="A1" s="20" t="s">
        <v>1</v>
      </c>
      <c r="B1" s="20"/>
      <c r="C1" s="20"/>
      <c r="D1" s="13"/>
    </row>
    <row r="3" spans="1:11" s="2" customFormat="1" x14ac:dyDescent="0.2">
      <c r="B3" s="2" t="s">
        <v>2</v>
      </c>
      <c r="C3" s="2" t="s">
        <v>3</v>
      </c>
      <c r="D3" s="3" t="s">
        <v>0</v>
      </c>
      <c r="E3" s="19" t="s">
        <v>7</v>
      </c>
      <c r="F3" s="19" t="s">
        <v>8</v>
      </c>
      <c r="G3" s="19" t="s">
        <v>9</v>
      </c>
      <c r="H3" s="19" t="s">
        <v>10</v>
      </c>
      <c r="I3" s="2" t="s">
        <v>4</v>
      </c>
      <c r="J3" s="2" t="s">
        <v>5</v>
      </c>
      <c r="K3" s="2" t="s">
        <v>6</v>
      </c>
    </row>
    <row r="4" spans="1:11" ht="15" x14ac:dyDescent="0.25">
      <c r="B4" s="16" t="str">
        <f>"S"&amp;_xlfn.ISOWEEKNUM(Tableau_de_synthèse[[#This Row],[Date]])</f>
        <v>S26</v>
      </c>
      <c r="C4" s="5">
        <v>42548</v>
      </c>
      <c r="D4" s="18" t="s">
        <v>11</v>
      </c>
      <c r="E4" s="15">
        <f ca="1">SUMPRODUCT((INDIRECT($B4&amp;"!G41:G43")=Synthèse!$D4)*(INDIRECT($B4&amp;"!H39:AE39")=Synthèse!E$3)*(INDIRECT($B4&amp;"!H40:AE40")=Synthèse!$C4)*(INDIRECT($B4&amp;"!H41:AE43")))</f>
        <v>15711</v>
      </c>
      <c r="F4" s="15">
        <f ca="1">SUMPRODUCT((INDIRECT($B4&amp;"!G41:G43")=Synthèse!$D4)*(INDIRECT($B4&amp;"!H39:AE39")=Synthèse!F$3)*(INDIRECT($B4&amp;"!H40:AE40")=Synthèse!$C4)*(INDIRECT($B4&amp;"!H41:AE43")))</f>
        <v>11088</v>
      </c>
      <c r="G4" s="21">
        <f ca="1">SUMPRODUCT((INDIRECT($B4&amp;"!G41:G43")=Synthèse!$D4)*(INDIRECT($B4&amp;"!H39:AE39")=Synthèse!G$3)*(INDIRECT($B4&amp;"!H40:AE40")=Synthèse!$C4)*(INDIRECT($B4&amp;"!H41:AE43")))</f>
        <v>0.70574756540003813</v>
      </c>
      <c r="H4" s="21">
        <f ca="1">SUMPRODUCT((INDIRECT($B4&amp;"!G41:G43")=Synthèse!$D4)*(INDIRECT($B4&amp;"!H39:AE39")=Synthèse!H$3)*(INDIRECT($B4&amp;"!H40:AE40")=Synthèse!$C4)*(INDIRECT($B4&amp;"!H41:AE43")))</f>
        <v>0.99</v>
      </c>
      <c r="I4" s="6" t="str">
        <f>PROPER(TEXT(Tableau_de_synthèse[[#This Row],[Date]],"mmm"))</f>
        <v>Juin</v>
      </c>
      <c r="J4" s="6">
        <f>_xlfn.ISOWEEKNUM(C4)</f>
        <v>26</v>
      </c>
      <c r="K4" s="6" t="str">
        <f t="shared" ref="K4" si="0">PROPER(TEXT(C4,"jjj"))</f>
        <v>Lun</v>
      </c>
    </row>
    <row r="5" spans="1:11" ht="15" x14ac:dyDescent="0.25">
      <c r="B5" s="16" t="str">
        <f>"S"&amp;_xlfn.ISOWEEKNUM(Tableau_de_synthèse[[#This Row],[Date]])</f>
        <v>S26</v>
      </c>
      <c r="C5" s="5">
        <v>42548</v>
      </c>
      <c r="D5" s="18" t="s">
        <v>12</v>
      </c>
      <c r="E5" s="15">
        <f ca="1">SUMPRODUCT((INDIRECT($B5&amp;"!G41:G43")=Synthèse!$D5)*(INDIRECT($B5&amp;"!H39:AE39")=Synthèse!E$3)*(INDIRECT($B5&amp;"!H40:AE40")=Synthèse!$C5)*(INDIRECT($B5&amp;"!H41:AE43")))</f>
        <v>13477</v>
      </c>
      <c r="F5" s="15">
        <f ca="1">SUMPRODUCT((INDIRECT($B5&amp;"!G41:G43")=Synthèse!$D5)*(INDIRECT($B5&amp;"!H39:AE39")=Synthèse!F$3)*(INDIRECT($B5&amp;"!H40:AE40")=Synthèse!$C5)*(INDIRECT($B5&amp;"!H41:AE43")))</f>
        <v>9538</v>
      </c>
      <c r="G5" s="21">
        <f ca="1">SUMPRODUCT((INDIRECT($B5&amp;"!G41:G43")=Synthèse!$D5)*(INDIRECT($B5&amp;"!H39:AE39")=Synthèse!G$3)*(INDIRECT($B5&amp;"!H40:AE40")=Synthèse!$C5)*(INDIRECT($B5&amp;"!H41:AE43")))</f>
        <v>0.70772427098018842</v>
      </c>
      <c r="H5" s="21">
        <f ca="1">SUMPRODUCT((INDIRECT($B5&amp;"!G41:G43")=Synthèse!$D5)*(INDIRECT($B5&amp;"!H39:AE39")=Synthèse!H$3)*(INDIRECT($B5&amp;"!H40:AE40")=Synthèse!$C5)*(INDIRECT($B5&amp;"!H41:AE43")))</f>
        <v>1.0458333333333334</v>
      </c>
      <c r="I5" s="4" t="str">
        <f>PROPER(TEXT(Tableau_de_synthèse[[#This Row],[Date]],"mmm"))</f>
        <v>Juin</v>
      </c>
      <c r="J5" s="6">
        <f t="shared" ref="J5:J6" si="1">_xlfn.ISOWEEKNUM(C5)</f>
        <v>26</v>
      </c>
      <c r="K5" s="4" t="str">
        <f t="shared" ref="K5:K6" si="2">PROPER(TEXT(C5,"jjj"))</f>
        <v>Lun</v>
      </c>
    </row>
    <row r="6" spans="1:11" ht="15" x14ac:dyDescent="0.25">
      <c r="B6" s="16" t="str">
        <f>"S"&amp;_xlfn.ISOWEEKNUM(Tableau_de_synthèse[[#This Row],[Date]])</f>
        <v>S26</v>
      </c>
      <c r="C6" s="5">
        <v>42548</v>
      </c>
      <c r="D6" s="18" t="s">
        <v>13</v>
      </c>
      <c r="E6" s="15">
        <f ca="1">SUMPRODUCT((INDIRECT($B6&amp;"!G41:G43")=Synthèse!$D6)*(INDIRECT($B6&amp;"!H39:AE39")=Synthèse!E$3)*(INDIRECT($B6&amp;"!H40:AE40")=Synthèse!$C6)*(INDIRECT($B6&amp;"!H41:AE43")))</f>
        <v>5852</v>
      </c>
      <c r="F6" s="15">
        <f ca="1">SUMPRODUCT((INDIRECT($B6&amp;"!G41:G43")=Synthèse!$D6)*(INDIRECT($B6&amp;"!H39:AE39")=Synthèse!F$3)*(INDIRECT($B6&amp;"!H40:AE40")=Synthèse!$C6)*(INDIRECT($B6&amp;"!H41:AE43")))</f>
        <v>952</v>
      </c>
      <c r="G6" s="21">
        <f ca="1">SUMPRODUCT((INDIRECT($B6&amp;"!G41:G43")=Synthèse!$D6)*(INDIRECT($B6&amp;"!H39:AE39")=Synthèse!G$3)*(INDIRECT($B6&amp;"!H40:AE40")=Synthèse!$C6)*(INDIRECT($B6&amp;"!H41:AE43")))</f>
        <v>0.16267942583732056</v>
      </c>
      <c r="H6" s="21">
        <f ca="1">SUMPRODUCT((INDIRECT($B6&amp;"!G41:G43")=Synthèse!$D6)*(INDIRECT($B6&amp;"!H39:AE39")=Synthèse!H$3)*(INDIRECT($B6&amp;"!H40:AE40")=Synthèse!$C6)*(INDIRECT($B6&amp;"!H41:AE43")))</f>
        <v>0.85</v>
      </c>
      <c r="I6" s="4" t="str">
        <f>PROPER(TEXT(Tableau_de_synthèse[[#This Row],[Date]],"mmm"))</f>
        <v>Juin</v>
      </c>
      <c r="J6" s="6">
        <f t="shared" si="1"/>
        <v>26</v>
      </c>
      <c r="K6" s="4" t="str">
        <f t="shared" si="2"/>
        <v>Lun</v>
      </c>
    </row>
    <row r="7" spans="1:11" ht="15" x14ac:dyDescent="0.25">
      <c r="B7" s="16" t="str">
        <f>"S"&amp;_xlfn.ISOWEEKNUM(Tableau_de_synthèse[[#This Row],[Date]])</f>
        <v>S26</v>
      </c>
      <c r="C7" s="5">
        <v>42549</v>
      </c>
      <c r="D7" s="18" t="s">
        <v>11</v>
      </c>
      <c r="E7" s="15">
        <f ca="1">SUMPRODUCT((INDIRECT($B7&amp;"!G41:G43")=Synthèse!$D7)*(INDIRECT($B7&amp;"!H39:AE39")=Synthèse!E$3)*(INDIRECT($B7&amp;"!H40:AE40")=Synthèse!$C7)*(INDIRECT($B7&amp;"!H41:AE43")))</f>
        <v>16923</v>
      </c>
      <c r="F7" s="15">
        <f ca="1">SUMPRODUCT((INDIRECT($B7&amp;"!G41:G43")=Synthèse!$D7)*(INDIRECT($B7&amp;"!H39:AE39")=Synthèse!F$3)*(INDIRECT($B7&amp;"!H40:AE40")=Synthèse!$C7)*(INDIRECT($B7&amp;"!H41:AE43")))</f>
        <v>3808</v>
      </c>
      <c r="G7" s="21">
        <f ca="1">SUMPRODUCT((INDIRECT($B7&amp;"!G41:G43")=Synthèse!$D7)*(INDIRECT($B7&amp;"!H39:AE39")=Synthèse!G$3)*(INDIRECT($B7&amp;"!H40:AE40")=Synthèse!$C7)*(INDIRECT($B7&amp;"!H41:AE43")))</f>
        <v>0.22501920463274833</v>
      </c>
      <c r="H7" s="21">
        <f ca="1">SUMPRODUCT((INDIRECT($B7&amp;"!G41:G43")=Synthèse!$D7)*(INDIRECT($B7&amp;"!H39:AE39")=Synthèse!H$3)*(INDIRECT($B7&amp;"!H40:AE40")=Synthèse!$C7)*(INDIRECT($B7&amp;"!H41:AE43")))</f>
        <v>0.71957671957671954</v>
      </c>
      <c r="I7" s="4" t="str">
        <f>PROPER(TEXT(Tableau_de_synthèse[[#This Row],[Date]],"mmm"))</f>
        <v>Juin</v>
      </c>
      <c r="J7" s="14">
        <f>_xlfn.ISOWEEKNUM(C7)</f>
        <v>26</v>
      </c>
      <c r="K7" s="4" t="str">
        <f>PROPER(TEXT(C7,"jjj"))</f>
        <v>Mar</v>
      </c>
    </row>
    <row r="8" spans="1:11" ht="15" x14ac:dyDescent="0.25">
      <c r="B8" s="16" t="str">
        <f>"S"&amp;_xlfn.ISOWEEKNUM(Tableau_de_synthèse[[#This Row],[Date]])</f>
        <v>S26</v>
      </c>
      <c r="C8" s="5">
        <v>42549</v>
      </c>
      <c r="D8" s="18" t="s">
        <v>12</v>
      </c>
      <c r="E8" s="15">
        <f ca="1">SUMPRODUCT((INDIRECT($B8&amp;"!G41:G43")=Synthèse!$D8)*(INDIRECT($B8&amp;"!H39:AE39")=Synthèse!E$3)*(INDIRECT($B8&amp;"!H40:AE40")=Synthèse!$C8)*(INDIRECT($B8&amp;"!H41:AE43")))</f>
        <v>14313</v>
      </c>
      <c r="F8" s="15">
        <f ca="1">SUMPRODUCT((INDIRECT($B8&amp;"!G41:G43")=Synthèse!$D8)*(INDIRECT($B8&amp;"!H39:AE39")=Synthèse!F$3)*(INDIRECT($B8&amp;"!H40:AE40")=Synthèse!$C8)*(INDIRECT($B8&amp;"!H41:AE43")))</f>
        <v>9538</v>
      </c>
      <c r="G8" s="21">
        <f ca="1">SUMPRODUCT((INDIRECT($B8&amp;"!G41:G43")=Synthèse!$D8)*(INDIRECT($B8&amp;"!H39:AE39")=Synthèse!G$3)*(INDIRECT($B8&amp;"!H40:AE40")=Synthèse!$C8)*(INDIRECT($B8&amp;"!H41:AE43")))</f>
        <v>0.66638720044714594</v>
      </c>
      <c r="H8" s="21">
        <f ca="1">SUMPRODUCT((INDIRECT($B8&amp;"!G41:G43")=Synthèse!$D8)*(INDIRECT($B8&amp;"!H39:AE39")=Synthèse!H$3)*(INDIRECT($B8&amp;"!H40:AE40")=Synthèse!$C8)*(INDIRECT($B8&amp;"!H41:AE43")))</f>
        <v>1.0458333333333334</v>
      </c>
      <c r="I8" s="4" t="str">
        <f>PROPER(TEXT(Tableau_de_synthèse[[#This Row],[Date]],"mmm"))</f>
        <v>Juin</v>
      </c>
      <c r="J8" s="14">
        <f t="shared" ref="J8:J10" si="3">_xlfn.ISOWEEKNUM(C8)</f>
        <v>26</v>
      </c>
      <c r="K8" s="4" t="str">
        <f t="shared" ref="K8:K10" si="4">PROPER(TEXT(C8,"jjj"))</f>
        <v>Mar</v>
      </c>
    </row>
    <row r="9" spans="1:11" ht="12" customHeight="1" x14ac:dyDescent="0.25">
      <c r="B9" s="16" t="str">
        <f>"S"&amp;_xlfn.ISOWEEKNUM(Tableau_de_synthèse[[#This Row],[Date]])</f>
        <v>S26</v>
      </c>
      <c r="C9" s="5">
        <v>42549</v>
      </c>
      <c r="D9" s="18" t="s">
        <v>13</v>
      </c>
      <c r="E9" s="15">
        <f ca="1">SUMPRODUCT((INDIRECT($B9&amp;"!G41:G43")=Synthèse!$D9)*(INDIRECT($B9&amp;"!H39:AE39")=Synthèse!E$3)*(INDIRECT($B9&amp;"!H40:AE40")=Synthèse!$C9)*(INDIRECT($B9&amp;"!H41:AE43")))</f>
        <v>6255</v>
      </c>
      <c r="F9" s="15">
        <f ca="1">SUMPRODUCT((INDIRECT($B9&amp;"!G41:G43")=Synthèse!$D9)*(INDIRECT($B9&amp;"!H39:AE39")=Synthèse!F$3)*(INDIRECT($B9&amp;"!H40:AE40")=Synthèse!$C9)*(INDIRECT($B9&amp;"!H41:AE43")))</f>
        <v>168</v>
      </c>
      <c r="G9" s="21">
        <f ca="1">SUMPRODUCT((INDIRECT($B9&amp;"!G41:G43")=Synthèse!$D9)*(INDIRECT($B9&amp;"!H39:AE39")=Synthèse!G$3)*(INDIRECT($B9&amp;"!H40:AE40")=Synthèse!$C9)*(INDIRECT($B9&amp;"!H41:AE43")))</f>
        <v>2.685851318944844E-2</v>
      </c>
      <c r="H9" s="21">
        <f ca="1">SUMPRODUCT((INDIRECT($B9&amp;"!G41:G43")=Synthèse!$D9)*(INDIRECT($B9&amp;"!H39:AE39")=Synthèse!H$3)*(INDIRECT($B9&amp;"!H40:AE40")=Synthèse!$C9)*(INDIRECT($B9&amp;"!H41:AE43")))</f>
        <v>0</v>
      </c>
      <c r="I9" s="4" t="str">
        <f>PROPER(TEXT(Tableau_de_synthèse[[#This Row],[Date]],"mmm"))</f>
        <v>Juin</v>
      </c>
      <c r="J9" s="14">
        <f t="shared" si="3"/>
        <v>26</v>
      </c>
      <c r="K9" s="4" t="str">
        <f t="shared" si="4"/>
        <v>Mar</v>
      </c>
    </row>
    <row r="10" spans="1:11" ht="15" hidden="1" x14ac:dyDescent="0.25">
      <c r="B10" s="16" t="str">
        <f>"S"&amp;_xlfn.ISOWEEKNUM(Tableau_de_synthèse[[#This Row],[Date]])</f>
        <v>S26</v>
      </c>
      <c r="C10" s="5">
        <v>42549</v>
      </c>
      <c r="D10" s="18" t="s">
        <v>11</v>
      </c>
      <c r="E10" s="15">
        <f ca="1">SUMPRODUCT((INDIRECT($B10&amp;"!G41:G43")=Synthèse!$D10)*(INDIRECT($B10&amp;"!H39:AE39")=Synthèse!E$3)*(INDIRECT($B10&amp;"!H40:AE40")=Synthèse!$C10)*(INDIRECT($B10&amp;"!H41:AE43")))</f>
        <v>16923</v>
      </c>
      <c r="F10" s="15">
        <f ca="1">SUMPRODUCT((INDIRECT($B10&amp;"!G41:G43")=Synthèse!$D10)
*(INDIRECT($B10&amp;"!H39:AE39")=Synthèse!F$3)
*(INDIRECT($B10&amp;"!H40:AE40")=Synthèse!$C10)
*(INDIRECT($B10&amp;"!H41:AE41")))</f>
        <v>3808</v>
      </c>
      <c r="G10" s="15">
        <f ca="1">SUMPRODUCT((INDIRECT($B10&amp;"!G41:G43")=Synthèse!$D10)
*(INDIRECT($B10&amp;"!H39:AE39")=Synthèse!G$3)
*(INDIRECT($B10&amp;"!H40:AE40")=Synthèse!$C10)
*(INDIRECT($B10&amp;"!H41:AE41")))</f>
        <v>0.22501920463274833</v>
      </c>
      <c r="H10" s="15">
        <f ca="1">SUMPRODUCT((INDIRECT($B10&amp;"!G41:G43")=Synthèse!$D10)
*(INDIRECT($B10&amp;"!H39:AE39")=Synthèse!H$3)
*(INDIRECT($B10&amp;"!H40:AE40")=Synthèse!$C10)
*(INDIRECT($B10&amp;"!H41:AE41")))</f>
        <v>0.71957671957671954</v>
      </c>
      <c r="I10" s="4" t="str">
        <f>PROPER(TEXT(Tableau_de_synthèse[[#This Row],[Date]],"mmm"))</f>
        <v>Juin</v>
      </c>
      <c r="J10" s="14">
        <f t="shared" si="3"/>
        <v>26</v>
      </c>
      <c r="K10" s="4" t="str">
        <f t="shared" si="4"/>
        <v>Mar</v>
      </c>
    </row>
  </sheetData>
  <dataConsolidate/>
  <mergeCells count="1">
    <mergeCell ref="A1:C1"/>
  </mergeCells>
  <conditionalFormatting sqref="B4:B10 C4 B7:D10 B5:C6 E4:H10">
    <cfRule type="expression" dxfId="24" priority="11">
      <formula>WEEKDAY($C4,2)&gt;6</formula>
    </cfRule>
  </conditionalFormatting>
  <conditionalFormatting sqref="B11:E1035 G11:G1035 B4:B10 C4 B7:D10 B5:C6 I5:K1035 E5:H10 E4:K4 E4:E10 F4:H9">
    <cfRule type="expression" dxfId="23" priority="9">
      <formula>WEEKDAY($C4,2)&gt;6</formula>
    </cfRule>
  </conditionalFormatting>
  <conditionalFormatting sqref="L7:M1028">
    <cfRule type="expression" dxfId="22" priority="43">
      <formula>WEEKDAY($C14,2)&gt;6</formula>
    </cfRule>
  </conditionalFormatting>
  <conditionalFormatting sqref="L5:M6">
    <cfRule type="expression" dxfId="21" priority="46">
      <formula>WEEKDAY($C11,2)&gt;6</formula>
    </cfRule>
  </conditionalFormatting>
  <conditionalFormatting sqref="C4">
    <cfRule type="expression" dxfId="20" priority="4">
      <formula>WEEKDAY($C4,2)&gt;6</formula>
    </cfRule>
  </conditionalFormatting>
  <conditionalFormatting sqref="C4">
    <cfRule type="expression" dxfId="19" priority="3">
      <formula>WEEKDAY($C4,2)&gt;6</formula>
    </cfRule>
  </conditionalFormatting>
  <conditionalFormatting sqref="D4:D10">
    <cfRule type="expression" dxfId="18" priority="2">
      <formula>WEEKDAY($C4,2)&gt;6</formula>
    </cfRule>
  </conditionalFormatting>
  <conditionalFormatting sqref="D4:D10">
    <cfRule type="expression" dxfId="17" priority="1">
      <formula>WEEKDAY($C4,2)&gt;6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G1:AE43"/>
  <sheetViews>
    <sheetView showGridLines="0" topLeftCell="A37" zoomScale="90" zoomScaleNormal="90" workbookViewId="0">
      <selection activeCell="AF43" sqref="AF43"/>
    </sheetView>
  </sheetViews>
  <sheetFormatPr baseColWidth="10" defaultRowHeight="12.75" x14ac:dyDescent="0.2"/>
  <cols>
    <col min="1" max="1" width="9" style="1" customWidth="1"/>
    <col min="2" max="2" width="10" style="1" customWidth="1"/>
    <col min="3" max="3" width="7.7109375" style="1" customWidth="1"/>
    <col min="4" max="4" width="14.85546875" style="1" bestFit="1" customWidth="1"/>
    <col min="5" max="5" width="11.85546875" style="1" bestFit="1" customWidth="1"/>
    <col min="6" max="6" width="13.28515625" style="1" customWidth="1"/>
    <col min="7" max="7" width="9.5703125" style="1" bestFit="1" customWidth="1"/>
    <col min="8" max="8" width="8.85546875" style="1" customWidth="1"/>
    <col min="9" max="9" width="9" style="1" customWidth="1"/>
    <col min="10" max="10" width="7.85546875" style="1" customWidth="1"/>
    <col min="11" max="11" width="10.28515625" style="1" customWidth="1"/>
    <col min="12" max="12" width="7.140625" style="1" bestFit="1" customWidth="1"/>
    <col min="13" max="13" width="8.28515625" style="1" customWidth="1"/>
    <col min="14" max="14" width="6.28515625" style="1" customWidth="1"/>
    <col min="15" max="15" width="11.140625" style="1" customWidth="1"/>
    <col min="16" max="16" width="7.140625" style="1" bestFit="1" customWidth="1"/>
    <col min="17" max="17" width="7.5703125" style="1" customWidth="1"/>
    <col min="18" max="18" width="6.28515625" style="1" customWidth="1"/>
    <col min="19" max="19" width="10.42578125" style="1" customWidth="1"/>
    <col min="20" max="20" width="7.140625" style="1" bestFit="1" customWidth="1"/>
    <col min="21" max="21" width="10" style="1" bestFit="1" customWidth="1"/>
    <col min="22" max="22" width="6.28515625" style="1" customWidth="1"/>
    <col min="23" max="23" width="11.5703125" style="1" customWidth="1"/>
    <col min="24" max="24" width="7.140625" style="1" bestFit="1" customWidth="1"/>
    <col min="25" max="25" width="8" style="1" customWidth="1"/>
    <col min="26" max="26" width="10" style="1" bestFit="1" customWidth="1"/>
    <col min="27" max="27" width="11.5703125" style="1" customWidth="1"/>
    <col min="28" max="28" width="6.28515625" style="1" customWidth="1"/>
    <col min="29" max="29" width="7.7109375" style="1" customWidth="1"/>
    <col min="30" max="30" width="7.7109375" style="1" bestFit="1" customWidth="1"/>
    <col min="31" max="31" width="10.7109375" style="1" customWidth="1"/>
    <col min="32" max="32" width="10" style="1" bestFit="1" customWidth="1"/>
    <col min="33" max="33" width="8.42578125" style="1" customWidth="1"/>
    <col min="34" max="34" width="8" style="1" bestFit="1" customWidth="1"/>
    <col min="35" max="35" width="11" style="1" customWidth="1"/>
    <col min="36" max="36" width="6.140625" style="1" bestFit="1" customWidth="1"/>
    <col min="37" max="37" width="10" style="1" bestFit="1" customWidth="1"/>
    <col min="38" max="117" width="6" style="1" customWidth="1"/>
    <col min="118" max="481" width="2.28515625" style="1" customWidth="1"/>
    <col min="482" max="16384" width="11.42578125" style="1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hidden="1" x14ac:dyDescent="0.2"/>
    <row r="18" hidden="1" x14ac:dyDescent="0.2"/>
    <row r="19" hidden="1" x14ac:dyDescent="0.2"/>
    <row r="20" hidden="1" x14ac:dyDescent="0.2"/>
    <row r="21" hidden="1" x14ac:dyDescent="0.2"/>
    <row r="22" hidden="1" x14ac:dyDescent="0.2"/>
    <row r="23" hidden="1" x14ac:dyDescent="0.2"/>
    <row r="24" hidden="1" x14ac:dyDescent="0.2"/>
    <row r="25" hidden="1" x14ac:dyDescent="0.2"/>
    <row r="26" hidden="1" x14ac:dyDescent="0.2"/>
    <row r="27" hidden="1" x14ac:dyDescent="0.2"/>
    <row r="28" hidden="1" x14ac:dyDescent="0.2"/>
    <row r="29" hidden="1" x14ac:dyDescent="0.2"/>
    <row r="30" hidden="1" x14ac:dyDescent="0.2"/>
    <row r="31" hidden="1" x14ac:dyDescent="0.2"/>
    <row r="32" hidden="1" x14ac:dyDescent="0.2"/>
    <row r="33" spans="7:31" hidden="1" x14ac:dyDescent="0.2"/>
    <row r="34" spans="7:31" hidden="1" x14ac:dyDescent="0.2"/>
    <row r="35" spans="7:31" hidden="1" x14ac:dyDescent="0.2"/>
    <row r="36" spans="7:31" hidden="1" x14ac:dyDescent="0.2"/>
    <row r="39" spans="7:31" x14ac:dyDescent="0.2">
      <c r="G39"/>
      <c r="H39" s="19" t="s">
        <v>7</v>
      </c>
      <c r="I39" s="19" t="s">
        <v>8</v>
      </c>
      <c r="J39" s="19" t="s">
        <v>9</v>
      </c>
      <c r="K39" s="19" t="s">
        <v>10</v>
      </c>
      <c r="L39" s="19" t="s">
        <v>7</v>
      </c>
      <c r="M39" s="19" t="s">
        <v>8</v>
      </c>
      <c r="N39" s="19" t="s">
        <v>9</v>
      </c>
      <c r="O39" s="19" t="s">
        <v>10</v>
      </c>
      <c r="P39" s="19" t="s">
        <v>7</v>
      </c>
      <c r="Q39" s="19" t="s">
        <v>8</v>
      </c>
      <c r="R39" s="19" t="s">
        <v>9</v>
      </c>
      <c r="S39" s="19" t="s">
        <v>10</v>
      </c>
      <c r="T39" s="19" t="s">
        <v>7</v>
      </c>
      <c r="U39" s="19" t="s">
        <v>8</v>
      </c>
      <c r="V39" s="19" t="s">
        <v>9</v>
      </c>
      <c r="W39" s="19" t="s">
        <v>10</v>
      </c>
      <c r="X39" s="19" t="s">
        <v>7</v>
      </c>
      <c r="Y39" s="19" t="s">
        <v>8</v>
      </c>
      <c r="Z39" s="19" t="s">
        <v>9</v>
      </c>
      <c r="AA39" s="19" t="s">
        <v>10</v>
      </c>
      <c r="AB39" s="19" t="s">
        <v>7</v>
      </c>
      <c r="AC39" s="19" t="s">
        <v>8</v>
      </c>
      <c r="AD39" s="19" t="s">
        <v>9</v>
      </c>
      <c r="AE39" s="19" t="s">
        <v>10</v>
      </c>
    </row>
    <row r="40" spans="7:31" s="17" customFormat="1" x14ac:dyDescent="0.2">
      <c r="H40" s="8">
        <v>42548</v>
      </c>
      <c r="I40" s="8">
        <v>42548</v>
      </c>
      <c r="J40" s="8">
        <v>42548</v>
      </c>
      <c r="K40" s="8">
        <v>42548</v>
      </c>
      <c r="L40" s="9">
        <v>42549</v>
      </c>
      <c r="M40" s="9">
        <v>42549</v>
      </c>
      <c r="N40" s="9">
        <v>42549</v>
      </c>
      <c r="O40" s="9">
        <v>42549</v>
      </c>
      <c r="P40" s="8">
        <v>42550</v>
      </c>
      <c r="Q40" s="8">
        <v>42550</v>
      </c>
      <c r="R40" s="8">
        <v>42550</v>
      </c>
      <c r="S40" s="8">
        <v>42550</v>
      </c>
      <c r="T40" s="9">
        <v>42551</v>
      </c>
      <c r="U40" s="9">
        <v>42551</v>
      </c>
      <c r="V40" s="9">
        <v>42551</v>
      </c>
      <c r="W40" s="9">
        <v>42551</v>
      </c>
      <c r="X40" s="8">
        <v>42552</v>
      </c>
      <c r="Y40" s="8">
        <v>42552</v>
      </c>
      <c r="Z40" s="8">
        <v>42552</v>
      </c>
      <c r="AA40" s="8">
        <v>42552</v>
      </c>
      <c r="AB40" s="9">
        <v>42553</v>
      </c>
      <c r="AC40" s="9">
        <v>42552</v>
      </c>
      <c r="AD40" s="9">
        <v>42553</v>
      </c>
      <c r="AE40" s="9">
        <v>42552</v>
      </c>
    </row>
    <row r="41" spans="7:31" ht="15" x14ac:dyDescent="0.25">
      <c r="G41" s="12" t="s">
        <v>11</v>
      </c>
      <c r="H41" s="10">
        <v>15711</v>
      </c>
      <c r="I41" s="10">
        <v>11088</v>
      </c>
      <c r="J41" s="11">
        <v>0.70574756540003813</v>
      </c>
      <c r="K41" s="11">
        <v>0.99</v>
      </c>
      <c r="L41" s="10">
        <v>16923</v>
      </c>
      <c r="M41" s="10">
        <v>3808</v>
      </c>
      <c r="N41" s="11">
        <v>0.22501920463274833</v>
      </c>
      <c r="O41" s="11">
        <v>0.71957671957671954</v>
      </c>
      <c r="P41" s="10">
        <v>17113</v>
      </c>
      <c r="Q41" s="10">
        <v>0</v>
      </c>
      <c r="R41" s="11">
        <v>0</v>
      </c>
      <c r="S41" s="11">
        <v>0</v>
      </c>
      <c r="T41" s="10">
        <v>17693</v>
      </c>
      <c r="U41" s="10">
        <v>28</v>
      </c>
      <c r="V41" s="11">
        <v>1.5825467699090035E-3</v>
      </c>
      <c r="W41" s="11">
        <v>0</v>
      </c>
      <c r="X41" s="10">
        <v>0</v>
      </c>
      <c r="Y41" s="10">
        <v>0</v>
      </c>
      <c r="Z41" s="11">
        <v>0</v>
      </c>
      <c r="AA41" s="11">
        <v>0</v>
      </c>
      <c r="AB41" s="10">
        <v>0</v>
      </c>
      <c r="AC41" s="10">
        <v>0</v>
      </c>
      <c r="AD41" s="11">
        <v>0</v>
      </c>
      <c r="AE41" s="11">
        <v>0</v>
      </c>
    </row>
    <row r="42" spans="7:31" ht="15" x14ac:dyDescent="0.25">
      <c r="G42" s="12" t="s">
        <v>12</v>
      </c>
      <c r="H42" s="10">
        <v>13477</v>
      </c>
      <c r="I42" s="10">
        <v>9538</v>
      </c>
      <c r="J42" s="11">
        <v>0.70772427098018842</v>
      </c>
      <c r="K42" s="11">
        <v>1.0458333333333334</v>
      </c>
      <c r="L42" s="10">
        <v>14313</v>
      </c>
      <c r="M42" s="10">
        <v>9538</v>
      </c>
      <c r="N42" s="11">
        <v>0.66638720044714594</v>
      </c>
      <c r="O42" s="11">
        <v>1.0458333333333334</v>
      </c>
      <c r="P42" s="10">
        <v>15079</v>
      </c>
      <c r="Q42" s="10">
        <v>9500</v>
      </c>
      <c r="R42" s="11">
        <v>0.63001525300086214</v>
      </c>
      <c r="S42" s="11">
        <v>1.0416666666666667</v>
      </c>
      <c r="T42" s="10">
        <v>15227</v>
      </c>
      <c r="U42" s="10">
        <v>9234</v>
      </c>
      <c r="V42" s="11">
        <v>0.60642280160241679</v>
      </c>
      <c r="W42" s="11">
        <v>1.0125</v>
      </c>
      <c r="X42" s="10">
        <v>0</v>
      </c>
      <c r="Y42" s="10">
        <v>0</v>
      </c>
      <c r="Z42" s="11">
        <v>0</v>
      </c>
      <c r="AA42" s="11">
        <v>0</v>
      </c>
      <c r="AB42" s="10">
        <v>0</v>
      </c>
      <c r="AC42" s="10">
        <v>0</v>
      </c>
      <c r="AD42" s="11">
        <v>0</v>
      </c>
      <c r="AE42" s="11">
        <v>0</v>
      </c>
    </row>
    <row r="43" spans="7:31" ht="15" x14ac:dyDescent="0.25">
      <c r="G43" s="12" t="s">
        <v>13</v>
      </c>
      <c r="H43" s="10">
        <v>5852</v>
      </c>
      <c r="I43" s="10">
        <v>952</v>
      </c>
      <c r="J43" s="11">
        <v>0.16267942583732056</v>
      </c>
      <c r="K43" s="11">
        <v>0.85</v>
      </c>
      <c r="L43" s="10">
        <v>6255</v>
      </c>
      <c r="M43" s="10">
        <v>168</v>
      </c>
      <c r="N43" s="11">
        <v>2.685851318944844E-2</v>
      </c>
      <c r="O43" s="11">
        <v>0</v>
      </c>
      <c r="P43" s="10">
        <v>6233</v>
      </c>
      <c r="Q43" s="10">
        <v>0</v>
      </c>
      <c r="R43" s="11">
        <v>0</v>
      </c>
      <c r="S43" s="11">
        <v>0</v>
      </c>
      <c r="T43" s="10">
        <v>6456</v>
      </c>
      <c r="U43" s="10">
        <v>1176</v>
      </c>
      <c r="V43" s="11">
        <v>0.18215613382899629</v>
      </c>
      <c r="W43" s="11">
        <v>0</v>
      </c>
      <c r="X43" s="10">
        <v>0</v>
      </c>
      <c r="Y43" s="10">
        <v>0</v>
      </c>
      <c r="Z43" s="11">
        <v>0</v>
      </c>
      <c r="AA43" s="11">
        <v>0</v>
      </c>
      <c r="AB43" s="10">
        <v>0</v>
      </c>
      <c r="AC43" s="10">
        <v>0</v>
      </c>
      <c r="AD43" s="11">
        <v>0</v>
      </c>
      <c r="AE43" s="11">
        <v>0</v>
      </c>
    </row>
  </sheetData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S26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Alexandra Durand</cp:lastModifiedBy>
  <dcterms:created xsi:type="dcterms:W3CDTF">2016-06-30T07:40:42Z</dcterms:created>
  <dcterms:modified xsi:type="dcterms:W3CDTF">2016-06-30T14:29:26Z</dcterms:modified>
</cp:coreProperties>
</file>