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B6FA4059-8A95-43D9-8E0C-D8F31789761D}" xr6:coauthVersionLast="43" xr6:coauthVersionMax="43" xr10:uidLastSave="{00000000-0000-0000-0000-000000000000}"/>
  <bookViews>
    <workbookView xWindow="-108" yWindow="-108" windowWidth="23256" windowHeight="12576" activeTab="2" xr2:uid="{477BB0AB-F486-4489-89A4-264347C5E81B}"/>
  </bookViews>
  <sheets>
    <sheet name="Paramètres" sheetId="9" r:id="rId1"/>
    <sheet name="Contrats presta" sheetId="1" r:id="rId2"/>
    <sheet name="Facturation" sheetId="2" r:id="rId3"/>
  </sheets>
  <definedNames>
    <definedName name="_xlnm._FilterDatabase" localSheetId="1" hidden="1">'Contrats presta'!$A$3:$X$20</definedName>
    <definedName name="_xlnm._FilterDatabase" localSheetId="2" hidden="1">Facturation!$A$1:$T$76</definedName>
    <definedName name="date">Paramètres!$D$1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5" i="1" l="1"/>
  <c r="N15" i="1"/>
  <c r="O15" i="1"/>
  <c r="P15" i="1"/>
  <c r="Q15" i="1"/>
  <c r="R15" i="1"/>
  <c r="S15" i="1"/>
  <c r="T15" i="1"/>
  <c r="U15" i="1"/>
  <c r="V15" i="1"/>
  <c r="W15" i="1"/>
  <c r="X15" i="1"/>
  <c r="M16" i="1"/>
  <c r="N16" i="1"/>
  <c r="O16" i="1"/>
  <c r="P16" i="1"/>
  <c r="Q16" i="1"/>
  <c r="R16" i="1"/>
  <c r="S16" i="1"/>
  <c r="T16" i="1"/>
  <c r="U16" i="1"/>
  <c r="V16" i="1"/>
  <c r="W16" i="1"/>
  <c r="X16" i="1"/>
  <c r="M17" i="1"/>
  <c r="N17" i="1"/>
  <c r="O17" i="1"/>
  <c r="P17" i="1"/>
  <c r="Q17" i="1"/>
  <c r="R17" i="1"/>
  <c r="S17" i="1"/>
  <c r="T17" i="1"/>
  <c r="U17" i="1"/>
  <c r="V17" i="1"/>
  <c r="W17" i="1"/>
  <c r="X17" i="1"/>
  <c r="M18" i="1"/>
  <c r="N18" i="1"/>
  <c r="O18" i="1"/>
  <c r="P18" i="1"/>
  <c r="Q18" i="1"/>
  <c r="R18" i="1"/>
  <c r="S18" i="1"/>
  <c r="T18" i="1"/>
  <c r="U18" i="1"/>
  <c r="V18" i="1"/>
  <c r="W18" i="1"/>
  <c r="X18" i="1"/>
  <c r="M19" i="1"/>
  <c r="N19" i="1"/>
  <c r="O19" i="1"/>
  <c r="P19" i="1"/>
  <c r="Q19" i="1"/>
  <c r="R19" i="1"/>
  <c r="S19" i="1"/>
  <c r="T19" i="1"/>
  <c r="U19" i="1"/>
  <c r="V19" i="1"/>
  <c r="W19" i="1"/>
  <c r="X19" i="1"/>
  <c r="M20" i="1"/>
  <c r="N20" i="1"/>
  <c r="O20" i="1"/>
  <c r="P20" i="1"/>
  <c r="Q20" i="1"/>
  <c r="R20" i="1"/>
  <c r="S20" i="1"/>
  <c r="T20" i="1"/>
  <c r="U20" i="1"/>
  <c r="V20" i="1"/>
  <c r="W20" i="1"/>
  <c r="X20" i="1"/>
  <c r="M4" i="1"/>
  <c r="N4" i="1"/>
  <c r="O4" i="1"/>
  <c r="P4" i="1"/>
  <c r="Q4" i="1"/>
  <c r="R4" i="1"/>
  <c r="S4" i="1"/>
  <c r="T4" i="1"/>
  <c r="U4" i="1"/>
  <c r="V4" i="1"/>
  <c r="W4" i="1"/>
  <c r="X4" i="1"/>
  <c r="M5" i="1"/>
  <c r="N5" i="1"/>
  <c r="O5" i="1"/>
  <c r="P5" i="1"/>
  <c r="Q5" i="1"/>
  <c r="R5" i="1"/>
  <c r="S5" i="1"/>
  <c r="T5" i="1"/>
  <c r="U5" i="1"/>
  <c r="V5" i="1"/>
  <c r="W5" i="1"/>
  <c r="X5" i="1"/>
  <c r="M6" i="1"/>
  <c r="N6" i="1"/>
  <c r="O6" i="1"/>
  <c r="P6" i="1"/>
  <c r="Q6" i="1"/>
  <c r="R6" i="1"/>
  <c r="S6" i="1"/>
  <c r="T6" i="1"/>
  <c r="U6" i="1"/>
  <c r="V6" i="1"/>
  <c r="W6" i="1"/>
  <c r="X6" i="1"/>
  <c r="M7" i="1"/>
  <c r="N7" i="1"/>
  <c r="O7" i="1"/>
  <c r="P7" i="1"/>
  <c r="Q7" i="1"/>
  <c r="R7" i="1"/>
  <c r="S7" i="1"/>
  <c r="T7" i="1"/>
  <c r="U7" i="1"/>
  <c r="V7" i="1"/>
  <c r="W7" i="1"/>
  <c r="X7" i="1"/>
  <c r="M8" i="1"/>
  <c r="N8" i="1"/>
  <c r="O8" i="1"/>
  <c r="P8" i="1"/>
  <c r="Q8" i="1"/>
  <c r="R8" i="1"/>
  <c r="S8" i="1"/>
  <c r="T8" i="1"/>
  <c r="U8" i="1"/>
  <c r="V8" i="1"/>
  <c r="W8" i="1"/>
  <c r="X8" i="1"/>
  <c r="M9" i="1"/>
  <c r="N9" i="1"/>
  <c r="O9" i="1"/>
  <c r="P9" i="1"/>
  <c r="Q9" i="1"/>
  <c r="R9" i="1"/>
  <c r="S9" i="1"/>
  <c r="T9" i="1"/>
  <c r="U9" i="1"/>
  <c r="V9" i="1"/>
  <c r="W9" i="1"/>
  <c r="X9" i="1"/>
  <c r="M10" i="1"/>
  <c r="N10" i="1"/>
  <c r="O10" i="1"/>
  <c r="P10" i="1"/>
  <c r="Q10" i="1"/>
  <c r="R10" i="1"/>
  <c r="S10" i="1"/>
  <c r="T10" i="1"/>
  <c r="U10" i="1"/>
  <c r="V10" i="1"/>
  <c r="W10" i="1"/>
  <c r="X10" i="1"/>
  <c r="M11" i="1"/>
  <c r="N11" i="1"/>
  <c r="O11" i="1"/>
  <c r="P11" i="1"/>
  <c r="Q11" i="1"/>
  <c r="R11" i="1"/>
  <c r="S11" i="1"/>
  <c r="T11" i="1"/>
  <c r="U11" i="1"/>
  <c r="V11" i="1"/>
  <c r="W11" i="1"/>
  <c r="X11" i="1"/>
  <c r="M12" i="1"/>
  <c r="N12" i="1"/>
  <c r="O12" i="1"/>
  <c r="P12" i="1"/>
  <c r="Q12" i="1"/>
  <c r="R12" i="1"/>
  <c r="S12" i="1"/>
  <c r="T12" i="1"/>
  <c r="U12" i="1"/>
  <c r="V12" i="1"/>
  <c r="W12" i="1"/>
  <c r="X12" i="1"/>
  <c r="M13" i="1"/>
  <c r="N13" i="1"/>
  <c r="O13" i="1"/>
  <c r="P13" i="1"/>
  <c r="Q13" i="1"/>
  <c r="R13" i="1"/>
  <c r="S13" i="1"/>
  <c r="T13" i="1"/>
  <c r="U13" i="1"/>
  <c r="V13" i="1"/>
  <c r="W13" i="1"/>
  <c r="X13" i="1"/>
  <c r="M14" i="1"/>
  <c r="N14" i="1"/>
  <c r="O14" i="1"/>
  <c r="P14" i="1"/>
  <c r="Q14" i="1"/>
  <c r="R14" i="1"/>
  <c r="S14" i="1"/>
  <c r="T14" i="1"/>
  <c r="U14" i="1"/>
  <c r="V14" i="1"/>
  <c r="W14" i="1"/>
  <c r="X14" i="1"/>
  <c r="X23" i="1" l="1"/>
  <c r="L20" i="1"/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R30" i="2" l="1"/>
  <c r="R32" i="2"/>
  <c r="R56" i="2"/>
  <c r="R15" i="2"/>
  <c r="R52" i="2"/>
  <c r="R17" i="2"/>
  <c r="R48" i="2"/>
  <c r="R64" i="2"/>
  <c r="R49" i="2"/>
  <c r="R53" i="2"/>
  <c r="R71" i="2"/>
  <c r="R54" i="2"/>
  <c r="R19" i="2"/>
  <c r="R29" i="2"/>
  <c r="R74" i="2"/>
  <c r="R38" i="2"/>
  <c r="R6" i="2"/>
  <c r="R61" i="2"/>
  <c r="R24" i="2"/>
  <c r="R60" i="2"/>
  <c r="R45" i="2"/>
  <c r="R14" i="2"/>
  <c r="R68" i="2"/>
  <c r="R37" i="2"/>
  <c r="R67" i="2"/>
  <c r="R12" i="2"/>
  <c r="R23" i="2"/>
  <c r="R44" i="2"/>
  <c r="R75" i="2"/>
  <c r="R21" i="2"/>
  <c r="R33" i="2"/>
  <c r="R62" i="2"/>
  <c r="R25" i="2"/>
  <c r="R8" i="2"/>
  <c r="R27" i="2"/>
  <c r="R57" i="2"/>
  <c r="R78" i="2"/>
  <c r="R63" i="2"/>
  <c r="R10" i="2"/>
  <c r="R58" i="2"/>
  <c r="R50" i="2"/>
  <c r="R3" i="2"/>
  <c r="R31" i="2"/>
  <c r="R39" i="2"/>
  <c r="R40" i="2"/>
  <c r="R69" i="2"/>
  <c r="R34" i="2"/>
  <c r="R16" i="2"/>
  <c r="R55" i="2"/>
  <c r="R4" i="2"/>
  <c r="R5" i="2"/>
  <c r="R59" i="2"/>
  <c r="R11" i="2"/>
  <c r="R13" i="2"/>
  <c r="R46" i="2"/>
  <c r="R76" i="2"/>
  <c r="R41" i="2"/>
  <c r="R26" i="2"/>
  <c r="R35" i="2"/>
  <c r="R70" i="2"/>
  <c r="R18" i="2"/>
  <c r="R65" i="2"/>
  <c r="R80" i="2"/>
  <c r="R77" i="2"/>
  <c r="R28" i="2"/>
  <c r="R72" i="2"/>
  <c r="R66" i="2"/>
  <c r="R20" i="2"/>
  <c r="R22" i="2"/>
  <c r="R51" i="2"/>
  <c r="R7" i="2"/>
  <c r="R47" i="2"/>
  <c r="R9" i="2"/>
  <c r="R42" i="2"/>
  <c r="R81" i="2"/>
  <c r="R36" i="2"/>
  <c r="R79" i="2"/>
  <c r="R43" i="2"/>
  <c r="R73" i="2"/>
  <c r="R2" i="2"/>
  <c r="Q30" i="2"/>
  <c r="Q32" i="2"/>
  <c r="Q56" i="2"/>
  <c r="Q52" i="2"/>
  <c r="Q17" i="2"/>
  <c r="Q48" i="2"/>
  <c r="Q64" i="2"/>
  <c r="Q49" i="2"/>
  <c r="Q53" i="2"/>
  <c r="Q71" i="2"/>
  <c r="Q54" i="2"/>
  <c r="Q19" i="2"/>
  <c r="Q29" i="2"/>
  <c r="Q74" i="2"/>
  <c r="Q38" i="2"/>
  <c r="Q61" i="2"/>
  <c r="Q24" i="2"/>
  <c r="Q60" i="2"/>
  <c r="Q45" i="2"/>
  <c r="Q68" i="2"/>
  <c r="Q37" i="2"/>
  <c r="Q67" i="2"/>
  <c r="Q23" i="2"/>
  <c r="Q44" i="2"/>
  <c r="Q75" i="2"/>
  <c r="Q21" i="2"/>
  <c r="Q33" i="2"/>
  <c r="Q62" i="2"/>
  <c r="Q25" i="2"/>
  <c r="Q27" i="2"/>
  <c r="Q57" i="2"/>
  <c r="Q78" i="2"/>
  <c r="Q63" i="2"/>
  <c r="Q58" i="2"/>
  <c r="Q50" i="2"/>
  <c r="Q31" i="2"/>
  <c r="Q39" i="2"/>
  <c r="Q40" i="2"/>
  <c r="Q69" i="2"/>
  <c r="Q34" i="2"/>
  <c r="Q16" i="2"/>
  <c r="Q55" i="2"/>
  <c r="Q59" i="2"/>
  <c r="Q46" i="2"/>
  <c r="Q76" i="2"/>
  <c r="Q41" i="2"/>
  <c r="Q26" i="2"/>
  <c r="Q35" i="2"/>
  <c r="Q70" i="2"/>
  <c r="Q18" i="2"/>
  <c r="Q65" i="2"/>
  <c r="Q80" i="2"/>
  <c r="Q77" i="2"/>
  <c r="Q28" i="2"/>
  <c r="Q72" i="2"/>
  <c r="Q66" i="2"/>
  <c r="Q20" i="2"/>
  <c r="Q22" i="2"/>
  <c r="Q51" i="2"/>
  <c r="Q47" i="2"/>
  <c r="Q42" i="2"/>
  <c r="Q81" i="2"/>
  <c r="Q36" i="2"/>
  <c r="Q79" i="2"/>
  <c r="Q43" i="2"/>
  <c r="Q73" i="2"/>
  <c r="P30" i="2"/>
  <c r="P32" i="2"/>
  <c r="P56" i="2"/>
  <c r="P15" i="2"/>
  <c r="P52" i="2"/>
  <c r="P17" i="2"/>
  <c r="P48" i="2"/>
  <c r="P64" i="2"/>
  <c r="P49" i="2"/>
  <c r="P53" i="2"/>
  <c r="P71" i="2"/>
  <c r="P54" i="2"/>
  <c r="P19" i="2"/>
  <c r="P29" i="2"/>
  <c r="P74" i="2"/>
  <c r="P38" i="2"/>
  <c r="P6" i="2"/>
  <c r="P61" i="2"/>
  <c r="P24" i="2"/>
  <c r="P60" i="2"/>
  <c r="P45" i="2"/>
  <c r="P14" i="2"/>
  <c r="P68" i="2"/>
  <c r="P37" i="2"/>
  <c r="P67" i="2"/>
  <c r="P12" i="2"/>
  <c r="P23" i="2"/>
  <c r="P44" i="2"/>
  <c r="P75" i="2"/>
  <c r="P21" i="2"/>
  <c r="P33" i="2"/>
  <c r="P62" i="2"/>
  <c r="P25" i="2"/>
  <c r="P8" i="2"/>
  <c r="P27" i="2"/>
  <c r="P57" i="2"/>
  <c r="P78" i="2"/>
  <c r="P63" i="2"/>
  <c r="P10" i="2"/>
  <c r="P58" i="2"/>
  <c r="P50" i="2"/>
  <c r="P3" i="2"/>
  <c r="P31" i="2"/>
  <c r="P39" i="2"/>
  <c r="P40" i="2"/>
  <c r="P69" i="2"/>
  <c r="P34" i="2"/>
  <c r="P16" i="2"/>
  <c r="P55" i="2"/>
  <c r="P4" i="2"/>
  <c r="P5" i="2"/>
  <c r="P59" i="2"/>
  <c r="P11" i="2"/>
  <c r="P13" i="2"/>
  <c r="P46" i="2"/>
  <c r="P76" i="2"/>
  <c r="P41" i="2"/>
  <c r="P26" i="2"/>
  <c r="P35" i="2"/>
  <c r="P70" i="2"/>
  <c r="P18" i="2"/>
  <c r="P65" i="2"/>
  <c r="P80" i="2"/>
  <c r="P77" i="2"/>
  <c r="P28" i="2"/>
  <c r="P72" i="2"/>
  <c r="P66" i="2"/>
  <c r="P20" i="2"/>
  <c r="P22" i="2"/>
  <c r="P51" i="2"/>
  <c r="P7" i="2"/>
  <c r="P47" i="2"/>
  <c r="P9" i="2"/>
  <c r="P42" i="2"/>
  <c r="P81" i="2"/>
  <c r="P36" i="2"/>
  <c r="P79" i="2"/>
  <c r="P43" i="2"/>
  <c r="P73" i="2"/>
  <c r="P2" i="2"/>
  <c r="M30" i="2"/>
  <c r="M32" i="2"/>
  <c r="M56" i="2"/>
  <c r="M15" i="2"/>
  <c r="M52" i="2"/>
  <c r="M17" i="2"/>
  <c r="M48" i="2"/>
  <c r="M64" i="2"/>
  <c r="M49" i="2"/>
  <c r="M53" i="2"/>
  <c r="M71" i="2"/>
  <c r="M54" i="2"/>
  <c r="M19" i="2"/>
  <c r="M29" i="2"/>
  <c r="M74" i="2"/>
  <c r="M38" i="2"/>
  <c r="M6" i="2"/>
  <c r="M61" i="2"/>
  <c r="M24" i="2"/>
  <c r="M60" i="2"/>
  <c r="M45" i="2"/>
  <c r="M14" i="2"/>
  <c r="M68" i="2"/>
  <c r="M37" i="2"/>
  <c r="M67" i="2"/>
  <c r="M12" i="2"/>
  <c r="M23" i="2"/>
  <c r="M44" i="2"/>
  <c r="M75" i="2"/>
  <c r="M21" i="2"/>
  <c r="M33" i="2"/>
  <c r="M62" i="2"/>
  <c r="M25" i="2"/>
  <c r="M8" i="2"/>
  <c r="M27" i="2"/>
  <c r="M57" i="2"/>
  <c r="M78" i="2"/>
  <c r="M63" i="2"/>
  <c r="M10" i="2"/>
  <c r="M58" i="2"/>
  <c r="M50" i="2"/>
  <c r="M3" i="2"/>
  <c r="M31" i="2"/>
  <c r="M39" i="2"/>
  <c r="M40" i="2"/>
  <c r="M69" i="2"/>
  <c r="M34" i="2"/>
  <c r="M16" i="2"/>
  <c r="M55" i="2"/>
  <c r="M4" i="2"/>
  <c r="M5" i="2"/>
  <c r="M59" i="2"/>
  <c r="M11" i="2"/>
  <c r="M13" i="2"/>
  <c r="M46" i="2"/>
  <c r="M76" i="2"/>
  <c r="M41" i="2"/>
  <c r="M26" i="2"/>
  <c r="M35" i="2"/>
  <c r="M70" i="2"/>
  <c r="M18" i="2"/>
  <c r="M65" i="2"/>
  <c r="M80" i="2"/>
  <c r="M77" i="2"/>
  <c r="M28" i="2"/>
  <c r="M72" i="2"/>
  <c r="M66" i="2"/>
  <c r="M20" i="2"/>
  <c r="M22" i="2"/>
  <c r="M51" i="2"/>
  <c r="M7" i="2"/>
  <c r="M47" i="2"/>
  <c r="M9" i="2"/>
  <c r="M42" i="2"/>
  <c r="M81" i="2"/>
  <c r="M36" i="2"/>
  <c r="M79" i="2"/>
  <c r="M43" i="2"/>
  <c r="M73" i="2"/>
  <c r="M2" i="2"/>
  <c r="Q2" i="2" s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tc={D7A69338-3279-4CF0-AD51-AA1FB08B63D9}</author>
    <author>tc={808C3D87-4DB9-4607-82A2-433A00245FB2}</author>
    <author>tc={62AE3D49-DBDC-448E-BB8A-FC77954B843A}</author>
  </authors>
  <commentList>
    <comment ref="L7" authorId="0" shapeId="0" xr:uid="{D7A69338-3279-4CF0-AD51-AA1FB08B63D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L15" authorId="1" shapeId="0" xr:uid="{808C3D87-4DB9-4607-82A2-433A00245F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L24" authorId="2" shapeId="0" xr:uid="{62AE3D49-DBDC-448E-BB8A-FC77954B843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</commentList>
</comments>
</file>

<file path=xl/sharedStrings.xml><?xml version="1.0" encoding="utf-8"?>
<sst xmlns="http://schemas.openxmlformats.org/spreadsheetml/2006/main" count="725" uniqueCount="93">
  <si>
    <t>Agence</t>
  </si>
  <si>
    <t>Collaborateurs</t>
  </si>
  <si>
    <t>Poste</t>
  </si>
  <si>
    <t>Service</t>
  </si>
  <si>
    <t>CSP</t>
  </si>
  <si>
    <t>Sexe</t>
  </si>
  <si>
    <t>Date d'entrée</t>
  </si>
  <si>
    <t>Tarif journalier</t>
  </si>
  <si>
    <t>Début de contrat</t>
  </si>
  <si>
    <t>Fin de contrat</t>
  </si>
  <si>
    <t>C114</t>
  </si>
  <si>
    <t>ETAM</t>
  </si>
  <si>
    <t>H</t>
  </si>
  <si>
    <t>Etat</t>
  </si>
  <si>
    <t>C112</t>
  </si>
  <si>
    <t>Cadres</t>
  </si>
  <si>
    <t>A111</t>
  </si>
  <si>
    <t>C111</t>
  </si>
  <si>
    <t>A121</t>
  </si>
  <si>
    <t>A122</t>
  </si>
  <si>
    <t>F</t>
  </si>
  <si>
    <t>C116</t>
  </si>
  <si>
    <t>Mois</t>
  </si>
  <si>
    <t>Potentiel jours mois</t>
  </si>
  <si>
    <t>Jours travaillés</t>
  </si>
  <si>
    <t>Primes</t>
  </si>
  <si>
    <t>Coût de prestation</t>
  </si>
  <si>
    <t>ETP</t>
  </si>
  <si>
    <t>IFM</t>
  </si>
  <si>
    <t>Coef</t>
  </si>
  <si>
    <t>Heures sup</t>
  </si>
  <si>
    <t>MOIS</t>
  </si>
  <si>
    <t>Potentiel du mois 2019</t>
  </si>
  <si>
    <t>janv.-19</t>
  </si>
  <si>
    <t>févr.-19</t>
  </si>
  <si>
    <t>mars-19</t>
  </si>
  <si>
    <t>avr.-19</t>
  </si>
  <si>
    <t>mai-19</t>
  </si>
  <si>
    <t>juin-19</t>
  </si>
  <si>
    <t>juil.-19</t>
  </si>
  <si>
    <t>août-19</t>
  </si>
  <si>
    <t>sept.-19</t>
  </si>
  <si>
    <t>oct.-19</t>
  </si>
  <si>
    <t>nov.-19</t>
  </si>
  <si>
    <t>déc.-19</t>
  </si>
  <si>
    <t>AGENCE 1</t>
  </si>
  <si>
    <t xml:space="preserve">COLLABORATEUR </t>
  </si>
  <si>
    <t>POSTE 1</t>
  </si>
  <si>
    <t>AGENCE 2</t>
  </si>
  <si>
    <t>COLLABORATEUR 2</t>
  </si>
  <si>
    <t>POSTE 2</t>
  </si>
  <si>
    <t>AGENCE 3</t>
  </si>
  <si>
    <t>COLLABORATEUR 3</t>
  </si>
  <si>
    <t>COLLABORATEUR 4</t>
  </si>
  <si>
    <t>COLLABORATEUR 5</t>
  </si>
  <si>
    <t>AGENCE 4</t>
  </si>
  <si>
    <t>COLLABORATEUR 6</t>
  </si>
  <si>
    <t>POSTE 4</t>
  </si>
  <si>
    <t>AGENCE 5</t>
  </si>
  <si>
    <t>COLLABORATEUR 7</t>
  </si>
  <si>
    <t>COLLABORATEUR 8</t>
  </si>
  <si>
    <t>COLLABORATEUR 9</t>
  </si>
  <si>
    <t>COLLABORATEUR 10</t>
  </si>
  <si>
    <t>AGENCE 6</t>
  </si>
  <si>
    <t>COLLABORATEUR 11</t>
  </si>
  <si>
    <t>COLLABORATEUR 12</t>
  </si>
  <si>
    <t>POSTE 3</t>
  </si>
  <si>
    <t>AGENCE 7</t>
  </si>
  <si>
    <t>COLLABORATEUR 13</t>
  </si>
  <si>
    <t>COLLABORATEUR 14</t>
  </si>
  <si>
    <t>COLLABORATEUR 15</t>
  </si>
  <si>
    <t>COLLABORATEUR 16</t>
  </si>
  <si>
    <t>COLLABORATEUR 17</t>
  </si>
  <si>
    <t>POSTE 5</t>
  </si>
  <si>
    <t>Agence2</t>
  </si>
  <si>
    <t>Contrat</t>
  </si>
  <si>
    <t>Ctr1</t>
  </si>
  <si>
    <t>Ctr2</t>
  </si>
  <si>
    <t>Ctr3</t>
  </si>
  <si>
    <t>Ctr4</t>
  </si>
  <si>
    <t>Ctr5</t>
  </si>
  <si>
    <t>Ctr6</t>
  </si>
  <si>
    <t>Ctr7</t>
  </si>
  <si>
    <t>Ctr8</t>
  </si>
  <si>
    <t>Ctr9</t>
  </si>
  <si>
    <t>Ctr10</t>
  </si>
  <si>
    <t>Ctr11</t>
  </si>
  <si>
    <t>Ctr12</t>
  </si>
  <si>
    <t>Ctr13</t>
  </si>
  <si>
    <t>Ctr14</t>
  </si>
  <si>
    <t>Ctr15</t>
  </si>
  <si>
    <t>Ctr16</t>
  </si>
  <si>
    <t>Ctr17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</si>
</sst>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0"/>
      <name val="Calibri"/>
      <family val="2"/>
    </font>
    <font>
      <sz val="8"/>
      <name val="Calibri"/>
      <family val="2"/>
    </font>
    <font>
      <b/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164" fontId="1" fillId="0" borderId="0" xfId="0" applyNumberFormat="1" applyFont="1" applyFill="1" applyAlignment="1">
      <alignment horizontal="left" vertical="top" wrapText="1"/>
    </xf>
    <xf numFmtId="164" fontId="0" fillId="0" borderId="0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/>
    <xf numFmtId="0" fontId="0" fillId="0" borderId="2" xfId="0" applyFont="1" applyBorder="1"/>
    <xf numFmtId="0" fontId="0" fillId="0" borderId="3" xfId="0" applyFont="1" applyBorder="1"/>
    <xf numFmtId="14" fontId="0" fillId="0" borderId="2" xfId="0" applyNumberFormat="1" applyFont="1" applyBorder="1"/>
    <xf numFmtId="0" fontId="0" fillId="0" borderId="4" xfId="0" applyFont="1" applyBorder="1"/>
    <xf numFmtId="0" fontId="0" fillId="0" borderId="5" xfId="0" applyFont="1" applyBorder="1"/>
    <xf numFmtId="14" fontId="0" fillId="0" borderId="4" xfId="0" applyNumberFormat="1" applyFont="1" applyBorder="1"/>
    <xf numFmtId="14" fontId="0" fillId="0" borderId="0" xfId="0" applyNumberFormat="1" applyFont="1" applyFill="1" applyBorder="1"/>
    <xf numFmtId="0" fontId="4" fillId="2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4" fillId="5" borderId="0" xfId="0" applyNumberFormat="1" applyFont="1" applyFill="1" applyAlignment="1">
      <alignment horizontal="left" vertical="top" wrapText="1"/>
    </xf>
    <xf numFmtId="0" fontId="0" fillId="0" borderId="0" xfId="0" quotePrefix="1"/>
  </cellXfs>
  <cellStyles count="1">
    <cellStyle name="Normal" xfId="0" builtinId="0"/>
  </cellStyles>
  <dxfs count="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/>
        <horizontal/>
      </border>
    </dxf>
    <dxf>
      <numFmt numFmtId="164" formatCode="[$-40C]mmm\-yy;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64"/>
          <bgColor theme="8"/>
        </patternFill>
      </fill>
      <alignment horizontal="left" vertical="top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</xdr:colOff>
      <xdr:row>22</xdr:row>
      <xdr:rowOff>13335</xdr:rowOff>
    </xdr:from>
    <xdr:to>
      <xdr:col>3</xdr:col>
      <xdr:colOff>274320</xdr:colOff>
      <xdr:row>23</xdr:row>
      <xdr:rowOff>129540</xdr:rowOff>
    </xdr:to>
    <xdr:sp macro="[0]!Dispatch_facturation" textlink="">
      <xdr:nvSpPr>
        <xdr:cNvPr id="2" name="Rectangle 1">
          <a:extLst>
            <a:ext uri="{FF2B5EF4-FFF2-40B4-BE49-F238E27FC236}">
              <a16:creationId xmlns:a16="http://schemas.microsoft.com/office/drawing/2014/main" id="{62B24281-3523-4CF0-BF98-35382448A1E8}"/>
            </a:ext>
          </a:extLst>
        </xdr:cNvPr>
        <xdr:cNvSpPr/>
      </xdr:nvSpPr>
      <xdr:spPr>
        <a:xfrm>
          <a:off x="1255395" y="3869055"/>
          <a:ext cx="1556385" cy="2914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 facturation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6</xdr:col>
      <xdr:colOff>320039</xdr:colOff>
      <xdr:row>23</xdr:row>
      <xdr:rowOff>91440</xdr:rowOff>
    </xdr:to>
    <xdr:sp macro="[0]!Ajouter" textlink="">
      <xdr:nvSpPr>
        <xdr:cNvPr id="4" name="Rectangle 3">
          <a:extLst>
            <a:ext uri="{FF2B5EF4-FFF2-40B4-BE49-F238E27FC236}">
              <a16:creationId xmlns:a16="http://schemas.microsoft.com/office/drawing/2014/main" id="{D7AE2EA6-290E-45AC-A726-6DD9A3273A28}"/>
            </a:ext>
          </a:extLst>
        </xdr:cNvPr>
        <xdr:cNvSpPr/>
      </xdr:nvSpPr>
      <xdr:spPr>
        <a:xfrm>
          <a:off x="3985260" y="3855720"/>
          <a:ext cx="1432559" cy="2667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Contrat</a:t>
          </a:r>
        </a:p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wendoline Pilard" id="{7EC9FBE0-897D-40EA-8EA4-684735257FD5}" userId="S::gpilard@sepro-group.com::d62028cb-315f-46c4-903c-71d374ce35a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763A59-46D9-43FA-AB92-7B614B410C6D}" name="Tableau1" displayName="Tableau1" ref="A3:X20" totalsRowShown="0" headerRowDxfId="26">
  <autoFilter ref="A3:X20" xr:uid="{0E119092-0C54-46F7-A0EA-953BBCE590FB}"/>
  <tableColumns count="24">
    <tableColumn id="1" xr3:uid="{5BA9C16B-330B-49F0-BD3A-A3AD7C492D84}" name="Contrat"/>
    <tableColumn id="24" xr3:uid="{676EDAAC-7794-4B78-8093-C0E513C007D7}" name="Agence2"/>
    <tableColumn id="2" xr3:uid="{4ED03CC2-270F-456C-A6F6-20238FFDDCFD}" name="Collaborateurs"/>
    <tableColumn id="3" xr3:uid="{2A7B493E-03F9-4483-9A4E-08733318E24C}" name="Poste"/>
    <tableColumn id="4" xr3:uid="{A96433DD-EA80-400E-A99F-0A7A62DCC55E}" name="Service"/>
    <tableColumn id="5" xr3:uid="{CE535023-FC42-4B38-AD43-DE4BE22EFF67}" name="CSP"/>
    <tableColumn id="6" xr3:uid="{C4EA7B73-6A27-4655-BD3F-7573516FFD43}" name="Sexe"/>
    <tableColumn id="7" xr3:uid="{D1F54DC5-0496-4721-ABF4-BEE864AA2550}" name="Date d'entrée" dataDxfId="25"/>
    <tableColumn id="8" xr3:uid="{E9B28336-5126-4B2C-B5BF-E5FE63A77068}" name="Tarif journalier"/>
    <tableColumn id="9" xr3:uid="{5BA5EABD-EE1E-445C-B2A5-32C5D051A4B3}" name="Début de contrat" dataDxfId="24"/>
    <tableColumn id="10" xr3:uid="{866CF06E-DAD1-41B8-87A1-25938E358D8D}" name="Fin de contrat" dataDxfId="23"/>
    <tableColumn id="11" xr3:uid="{9E2E1F77-DC2C-48AB-8554-8F3EA11FBBD1}" name="Etat">
      <calculatedColumnFormula>IF(K4&gt;TODAY(),"En cours","Fin")</calculatedColumnFormula>
    </tableColumn>
    <tableColumn id="12" xr3:uid="{95672C89-4EED-48EA-B2F4-F0BFFC37A38E}" name="janv.-19" dataDxfId="22">
      <calculatedColumnFormula>IF(OR(AND($J4&gt;=M$1,$K4&lt;=M$2),AND($J4&lt;=M$2,$K4&gt;=M$1),AND($J4&lt;$M$1,$K4&gt;=M$1)),1,0)</calculatedColumnFormula>
    </tableColumn>
    <tableColumn id="13" xr3:uid="{F623DCC4-3F94-4726-BCE3-F028032A4975}" name="févr.-19">
      <calculatedColumnFormula>IF(OR(AND($J4&gt;=N$1,$K4&lt;=N$2),AND($J4&lt;=N$2,$K4&gt;=N$1),AND($J4&lt;$M$1,$K4&gt;=N$1)),1,0)</calculatedColumnFormula>
    </tableColumn>
    <tableColumn id="14" xr3:uid="{9377C473-FCA9-4666-A6C2-09295BE52863}" name="mars-19">
      <calculatedColumnFormula>IF(OR(AND($J4&gt;=O$1,$K4&lt;=O$2),AND($J4&lt;=O$2,$K4&gt;=O$1),AND($J4&lt;$M$1,$K4&gt;=O$1)),1,0)</calculatedColumnFormula>
    </tableColumn>
    <tableColumn id="15" xr3:uid="{B2B8C2D7-C725-452C-9EB6-BCCB24D2D3F3}" name="avr.-19">
      <calculatedColumnFormula>IF(OR(AND($J4&gt;=P$1,$K4&lt;=P$2),AND($J4&lt;=P$2,$K4&gt;=P$1),AND($J4&lt;$M$1,$K4&gt;=P$1)),1,0)</calculatedColumnFormula>
    </tableColumn>
    <tableColumn id="16" xr3:uid="{8C40277B-16FA-483B-AB6B-7405890B7808}" name="mai-19">
      <calculatedColumnFormula>IF(OR(AND($J4&gt;=Q$1,$K4&lt;=Q$2),AND($J4&lt;=Q$2,$K4&gt;=Q$1),AND($J4&lt;$M$1,$K4&gt;=Q$1)),1,0)</calculatedColumnFormula>
    </tableColumn>
    <tableColumn id="17" xr3:uid="{F4A8440B-EAE8-4DE6-980C-FCF753021D71}" name="juin-19">
      <calculatedColumnFormula>IF(OR(AND($J4&gt;=R$1,$K4&lt;=R$2),AND($J4&lt;=R$2,$K4&gt;=R$1),AND($J4&lt;$M$1,$K4&gt;=R$1)),1,0)</calculatedColumnFormula>
    </tableColumn>
    <tableColumn id="18" xr3:uid="{F1FCF77D-C42A-44AA-8D7B-F29E1A57FE01}" name="juil.-19">
      <calculatedColumnFormula>IF(OR(AND($J4&gt;=S$1,$K4&lt;=S$2),AND($J4&lt;=S$2,$K4&gt;=S$1),AND($J4&lt;$M$1,$K4&gt;=S$1)),1,0)</calculatedColumnFormula>
    </tableColumn>
    <tableColumn id="19" xr3:uid="{5975164F-97E0-4E63-BD66-E88EF4C827F8}" name="août-19">
      <calculatedColumnFormula>IF(OR(AND($J4&gt;=T$1,$K4&lt;=T$2),AND($J4&lt;=T$2,$K4&gt;=T$1),AND($J4&lt;$M$1,$K4&gt;=T$1)),1,0)</calculatedColumnFormula>
    </tableColumn>
    <tableColumn id="20" xr3:uid="{8CBB3A04-D398-45E8-99F0-3FF0B5B81714}" name="sept.-19">
      <calculatedColumnFormula>IF(OR(AND($J4&gt;=U$1,$K4&lt;=U$2),AND($J4&lt;=U$2,$K4&gt;=U$1),AND($J4&lt;$M$1,$K4&gt;=U$1)),1,0)</calculatedColumnFormula>
    </tableColumn>
    <tableColumn id="21" xr3:uid="{719AC8A2-9518-4DB5-9DE9-69300546F5C1}" name="oct.-19">
      <calculatedColumnFormula>IF(OR(AND($J4&gt;=V$1,$K4&lt;=V$2),AND($J4&lt;=V$2,$K4&gt;=V$1),AND($J4&lt;$M$1,$K4&gt;=V$1)),1,0)</calculatedColumnFormula>
    </tableColumn>
    <tableColumn id="22" xr3:uid="{FFA2255E-E5CA-4A30-AF64-4564D207C7BB}" name="nov.-19">
      <calculatedColumnFormula>IF(OR(AND($J4&gt;=W$1,$K4&lt;=W$2),AND($J4&lt;=W$2,$K4&gt;=W$1),AND($J4&lt;$M$1,$K4&gt;=W$1)),1,0)</calculatedColumnFormula>
    </tableColumn>
    <tableColumn id="23" xr3:uid="{4FCEB318-AE50-4D63-BCE9-58EBA10F2768}" name="déc.-19" dataDxfId="21">
      <calculatedColumnFormula>IF(OR(AND($J4&gt;=X$1,$K4&lt;=X$2),AND($J4&lt;=X$2,$K4&gt;=X$1),AND($J4&lt;$M$1,$K4&gt;=X$1)),1,0)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1BDE7-3DA6-4785-9662-661531440DBB}" name="Tableau2" displayName="Tableau2" ref="A1:T81" totalsRowShown="0" headerRowDxfId="20">
  <autoFilter ref="A1:T81" xr:uid="{324A4E4E-709F-45C6-B591-198733EDE012}"/>
  <sortState xmlns:xlrd2="http://schemas.microsoft.com/office/spreadsheetml/2017/richdata2" ref="A2:T81">
    <sortCondition ref="A2:A81"/>
  </sortState>
  <tableColumns count="20">
    <tableColumn id="1" xr3:uid="{14FD9265-28F6-4CAB-8C01-FB6FEB7F4FA3}" name="Mois" dataDxfId="19"/>
    <tableColumn id="2" xr3:uid="{2C2C2483-856E-433D-BCB6-AC811607F8EE}" name="Contrat" dataDxfId="18"/>
    <tableColumn id="3" xr3:uid="{AC583942-D7B2-494B-93A1-D231D74399C7}" name="Agence" dataDxfId="17"/>
    <tableColumn id="4" xr3:uid="{63EC00BC-485B-46DC-9D32-CABCA8CFC751}" name="Collaborateurs" dataDxfId="16"/>
    <tableColumn id="5" xr3:uid="{8D2D9C32-DD5F-45C0-A94C-323D2BF0B094}" name="Poste" dataDxfId="15"/>
    <tableColumn id="6" xr3:uid="{604D7DEF-DE75-46CA-ADF8-5B7A5165EF48}" name="Service" dataDxfId="14"/>
    <tableColumn id="7" xr3:uid="{A12EF790-88E5-4190-9613-0BA922BE5DFC}" name="CSP" dataDxfId="13"/>
    <tableColumn id="8" xr3:uid="{224BAF26-A501-45A2-8AFB-9AB5D441C5B2}" name="Sexe" dataDxfId="12"/>
    <tableColumn id="9" xr3:uid="{FCC62D2F-A4D3-4A16-9929-12CCFC2F3C01}" name="Date d'entrée" dataDxfId="11"/>
    <tableColumn id="10" xr3:uid="{C2078D0E-CDD2-409F-A58D-325F1C292757}" name="Tarif journalier" dataDxfId="10"/>
    <tableColumn id="11" xr3:uid="{D1C7DFED-535C-44A6-9CFD-E08A21056A0D}" name="Début de contrat" dataDxfId="9"/>
    <tableColumn id="12" xr3:uid="{9FEF15C2-170D-40BD-AD33-9519D9CD624C}" name="Fin de contrat" dataDxfId="8"/>
    <tableColumn id="13" xr3:uid="{78089C6C-F5A6-42D7-836C-8EA21B1B943E}" name="Potentiel jours mois" dataDxfId="7">
      <calculatedColumnFormula>IF(A2="","",VLOOKUP($A2,Paramètres!$A$1:$B$13,2,0))</calculatedColumnFormula>
    </tableColumn>
    <tableColumn id="14" xr3:uid="{BDB24047-2BD9-43EC-AE02-08081FA7AD5E}" name="Jours travaillés" dataDxfId="6"/>
    <tableColumn id="15" xr3:uid="{3BA5C4AF-55AB-4301-B746-4D07884A4876}" name="Primes" dataDxfId="5"/>
    <tableColumn id="16" xr3:uid="{ED804A50-8054-4905-910E-863EE0D24B2B}" name="Coût de prestation" dataDxfId="4">
      <calculatedColumnFormula>IF(A2="","",J2*N2)</calculatedColumnFormula>
    </tableColumn>
    <tableColumn id="17" xr3:uid="{84351061-8C99-40F6-9800-CC93A26A7BE1}" name="ETP" dataDxfId="3">
      <calculatedColumnFormula>IF(A2="PHONE REGIE",1.37,IF(N2=0,"",N2/M2))</calculatedColumnFormula>
    </tableColumn>
    <tableColumn id="18" xr3:uid="{C999C83D-7880-4907-94E4-2A7F8979CA68}" name="IFM" dataDxfId="2">
      <calculatedColumnFormula>IF(A2="","",IF(L2=0,1,L2&gt;=EDATE(A2,1)-1)*1)</calculatedColumnFormula>
    </tableColumn>
    <tableColumn id="19" xr3:uid="{8C0D6C5E-0CCC-41EA-8C5B-2FF1902D07F4}" name="Coef" dataDxfId="1"/>
    <tableColumn id="20" xr3:uid="{2C5E4CED-B14B-448C-B30A-00169D7B3ED0}" name="Heures sup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7" dT="2019-10-23T12:20:48.61" personId="{7EC9FBE0-897D-40EA-8EA4-684735257FD5}" id="{D7A69338-3279-4CF0-AD51-AA1FB08B63D9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L15" dT="2019-10-23T12:20:48.61" personId="{7EC9FBE0-897D-40EA-8EA4-684735257FD5}" id="{808C3D87-4DB9-4607-82A2-433A00245FB2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L24" dT="2019-10-23T12:20:48.61" personId="{7EC9FBE0-897D-40EA-8EA4-684735257FD5}" id="{62AE3D49-DBDC-448E-BB8A-FC77954B843A}">
    <text>admettons cette personne est prolongée jusqu'au 31/03/2019, je change la date de fin de contrat prévue pour la remplacer. ainsi j'ai besoin d'actualiser le tableau de facturation pour que les mois soient impactés en conséquence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0B6F-738D-4933-B592-356C663B188C}">
  <sheetPr codeName="Feuil6">
    <tabColor theme="3"/>
  </sheetPr>
  <dimension ref="A1:D13"/>
  <sheetViews>
    <sheetView workbookViewId="0">
      <selection activeCell="B4" sqref="B4"/>
    </sheetView>
  </sheetViews>
  <sheetFormatPr baseColWidth="10" defaultRowHeight="13.8" x14ac:dyDescent="0.3"/>
  <sheetData>
    <row r="1" spans="1:4" ht="27.6" x14ac:dyDescent="0.3">
      <c r="A1" s="4" t="s">
        <v>31</v>
      </c>
      <c r="B1" s="5" t="s">
        <v>32</v>
      </c>
      <c r="D1" s="8">
        <v>43496</v>
      </c>
    </row>
    <row r="2" spans="1:4" x14ac:dyDescent="0.3">
      <c r="A2" s="6">
        <v>43466</v>
      </c>
      <c r="B2" s="7">
        <v>22</v>
      </c>
    </row>
    <row r="3" spans="1:4" x14ac:dyDescent="0.3">
      <c r="A3" s="6">
        <v>43497</v>
      </c>
      <c r="B3" s="7">
        <v>20</v>
      </c>
    </row>
    <row r="4" spans="1:4" x14ac:dyDescent="0.3">
      <c r="A4" s="6">
        <v>43525</v>
      </c>
      <c r="B4" s="7">
        <v>21</v>
      </c>
    </row>
    <row r="5" spans="1:4" x14ac:dyDescent="0.3">
      <c r="A5" s="6">
        <v>43556</v>
      </c>
      <c r="B5" s="7">
        <v>21</v>
      </c>
    </row>
    <row r="6" spans="1:4" x14ac:dyDescent="0.3">
      <c r="A6" s="6">
        <v>43586</v>
      </c>
      <c r="B6" s="7">
        <v>20</v>
      </c>
    </row>
    <row r="7" spans="1:4" x14ac:dyDescent="0.3">
      <c r="A7" s="6">
        <v>43617</v>
      </c>
      <c r="B7" s="7">
        <v>19</v>
      </c>
    </row>
    <row r="8" spans="1:4" x14ac:dyDescent="0.3">
      <c r="A8" s="6">
        <v>43647</v>
      </c>
      <c r="B8" s="7">
        <v>23</v>
      </c>
    </row>
    <row r="9" spans="1:4" x14ac:dyDescent="0.3">
      <c r="A9" s="6">
        <v>43678</v>
      </c>
      <c r="B9" s="7">
        <v>21</v>
      </c>
    </row>
    <row r="10" spans="1:4" x14ac:dyDescent="0.3">
      <c r="A10" s="6">
        <v>43709</v>
      </c>
      <c r="B10" s="7">
        <v>21</v>
      </c>
    </row>
    <row r="11" spans="1:4" x14ac:dyDescent="0.3">
      <c r="A11" s="6">
        <v>43739</v>
      </c>
      <c r="B11" s="7">
        <v>23</v>
      </c>
    </row>
    <row r="12" spans="1:4" x14ac:dyDescent="0.3">
      <c r="A12" s="6">
        <v>43770</v>
      </c>
      <c r="B12" s="7">
        <v>19</v>
      </c>
    </row>
    <row r="13" spans="1:4" x14ac:dyDescent="0.3">
      <c r="A13" s="6">
        <v>43800</v>
      </c>
      <c r="B13" s="7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E7CCD-FB51-41E5-B11C-515ACF5217DE}">
  <sheetPr codeName="Feuil1"/>
  <dimension ref="A1:X23"/>
  <sheetViews>
    <sheetView topLeftCell="A3" workbookViewId="0">
      <selection activeCell="B20" sqref="B20"/>
    </sheetView>
  </sheetViews>
  <sheetFormatPr baseColWidth="10" defaultRowHeight="13.8" x14ac:dyDescent="0.3"/>
  <cols>
    <col min="1" max="1" width="9.33203125" customWidth="1"/>
    <col min="2" max="2" width="17.5546875" customWidth="1"/>
    <col min="3" max="3" width="19.44140625" bestFit="1" customWidth="1"/>
    <col min="4" max="4" width="21.109375" customWidth="1"/>
    <col min="5" max="5" width="8.6640625" customWidth="1"/>
    <col min="6" max="6" width="7.5546875" customWidth="1"/>
    <col min="7" max="7" width="5" customWidth="1"/>
    <col min="8" max="8" width="14.109375" customWidth="1"/>
    <col min="9" max="9" width="9.33203125" customWidth="1"/>
    <col min="10" max="10" width="12.44140625" customWidth="1"/>
    <col min="11" max="11" width="12.33203125" customWidth="1"/>
    <col min="12" max="12" width="7.6640625" bestFit="1" customWidth="1"/>
    <col min="13" max="24" width="10.5546875" customWidth="1"/>
  </cols>
  <sheetData>
    <row r="1" spans="1:24" hidden="1" x14ac:dyDescent="0.3">
      <c r="M1" s="1">
        <v>43466</v>
      </c>
      <c r="N1" s="1">
        <v>43497</v>
      </c>
      <c r="O1" s="1">
        <v>43525</v>
      </c>
      <c r="P1" s="1">
        <v>43556</v>
      </c>
      <c r="Q1" s="1">
        <v>43586</v>
      </c>
      <c r="R1" s="1">
        <v>43617</v>
      </c>
      <c r="S1" s="1">
        <v>43647</v>
      </c>
      <c r="T1" s="1">
        <v>43678</v>
      </c>
      <c r="U1" s="1">
        <v>43709</v>
      </c>
      <c r="V1" s="1">
        <v>43739</v>
      </c>
      <c r="W1" s="1">
        <v>43770</v>
      </c>
      <c r="X1" s="1">
        <v>43800</v>
      </c>
    </row>
    <row r="2" spans="1:24" hidden="1" x14ac:dyDescent="0.3">
      <c r="M2" s="1">
        <v>43496</v>
      </c>
      <c r="N2" s="1">
        <v>43524</v>
      </c>
      <c r="O2" s="1">
        <v>43555</v>
      </c>
      <c r="P2" s="1">
        <v>43585</v>
      </c>
      <c r="Q2" s="1">
        <v>43616</v>
      </c>
      <c r="R2" s="1">
        <v>43646</v>
      </c>
      <c r="S2" s="1">
        <v>43677</v>
      </c>
      <c r="T2" s="1">
        <v>43708</v>
      </c>
      <c r="U2" s="1">
        <v>43738</v>
      </c>
      <c r="V2" s="1">
        <v>43769</v>
      </c>
      <c r="W2" s="1">
        <v>43799</v>
      </c>
      <c r="X2" s="16">
        <v>43830</v>
      </c>
    </row>
    <row r="3" spans="1:24" s="2" customFormat="1" ht="27.6" x14ac:dyDescent="0.3">
      <c r="A3" s="9" t="s">
        <v>75</v>
      </c>
      <c r="B3" s="9" t="s">
        <v>74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9" t="s">
        <v>9</v>
      </c>
      <c r="L3" s="9" t="s">
        <v>13</v>
      </c>
      <c r="M3" s="10" t="s">
        <v>33</v>
      </c>
      <c r="N3" s="10" t="s">
        <v>34</v>
      </c>
      <c r="O3" s="10" t="s">
        <v>35</v>
      </c>
      <c r="P3" s="10" t="s">
        <v>36</v>
      </c>
      <c r="Q3" s="10" t="s">
        <v>37</v>
      </c>
      <c r="R3" s="10" t="s">
        <v>38</v>
      </c>
      <c r="S3" s="10" t="s">
        <v>39</v>
      </c>
      <c r="T3" s="10" t="s">
        <v>40</v>
      </c>
      <c r="U3" s="10" t="s">
        <v>41</v>
      </c>
      <c r="V3" s="10" t="s">
        <v>42</v>
      </c>
      <c r="W3" s="10" t="s">
        <v>43</v>
      </c>
      <c r="X3" s="10" t="s">
        <v>44</v>
      </c>
    </row>
    <row r="4" spans="1:24" x14ac:dyDescent="0.3">
      <c r="A4" t="s">
        <v>76</v>
      </c>
      <c r="B4" t="s">
        <v>51</v>
      </c>
      <c r="C4" t="s">
        <v>52</v>
      </c>
      <c r="D4" t="s">
        <v>47</v>
      </c>
      <c r="E4" t="s">
        <v>14</v>
      </c>
      <c r="F4" t="s">
        <v>15</v>
      </c>
      <c r="G4" t="s">
        <v>12</v>
      </c>
      <c r="H4" s="1">
        <v>43374</v>
      </c>
      <c r="I4">
        <v>10.5</v>
      </c>
      <c r="J4" s="1">
        <v>43374</v>
      </c>
      <c r="K4" s="1">
        <v>43490</v>
      </c>
      <c r="L4" t="str">
        <f t="shared" ref="L4:L19" ca="1" si="0">IF(K4&gt;TODAY(),"En cours","Fin")</f>
        <v>Fin</v>
      </c>
      <c r="M4">
        <f t="shared" ref="M4:W19" si="1">IF(OR(AND($J4&gt;=M$1,$K4&lt;=M$2),AND($J4&lt;=M$2,$K4&gt;=M$1),AND($J4&lt;$M$1,$K4&gt;=M$1)),1,0)</f>
        <v>1</v>
      </c>
      <c r="N4">
        <f t="shared" si="1"/>
        <v>0</v>
      </c>
      <c r="O4">
        <f t="shared" si="1"/>
        <v>0</v>
      </c>
      <c r="P4">
        <f t="shared" si="1"/>
        <v>0</v>
      </c>
      <c r="Q4">
        <f t="shared" si="1"/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ref="X4:X20" si="2">IF(OR(AND($J4&gt;=X$1,$K4&lt;=X$2),AND($J4&lt;=X$2,$K4&gt;=X$1),AND($J4&lt;$M$1,$K4&gt;=X$1)),1,0)</f>
        <v>0</v>
      </c>
    </row>
    <row r="5" spans="1:24" x14ac:dyDescent="0.3">
      <c r="A5" t="s">
        <v>77</v>
      </c>
      <c r="B5" t="s">
        <v>67</v>
      </c>
      <c r="C5" t="s">
        <v>68</v>
      </c>
      <c r="D5" t="s">
        <v>47</v>
      </c>
      <c r="E5" t="s">
        <v>10</v>
      </c>
      <c r="F5" t="s">
        <v>11</v>
      </c>
      <c r="G5" t="s">
        <v>12</v>
      </c>
      <c r="H5" s="1">
        <v>43544</v>
      </c>
      <c r="I5">
        <v>10.5</v>
      </c>
      <c r="J5" s="1">
        <v>43544</v>
      </c>
      <c r="K5" s="1">
        <v>43823</v>
      </c>
      <c r="L5" t="str">
        <f t="shared" ca="1" si="0"/>
        <v>En cours</v>
      </c>
      <c r="M5">
        <f t="shared" si="1"/>
        <v>0</v>
      </c>
      <c r="N5">
        <f t="shared" si="1"/>
        <v>0</v>
      </c>
      <c r="O5">
        <f t="shared" si="1"/>
        <v>1</v>
      </c>
      <c r="P5">
        <f t="shared" si="1"/>
        <v>1</v>
      </c>
      <c r="Q5">
        <f t="shared" si="1"/>
        <v>1</v>
      </c>
      <c r="R5">
        <f t="shared" si="1"/>
        <v>1</v>
      </c>
      <c r="S5">
        <f t="shared" si="1"/>
        <v>1</v>
      </c>
      <c r="T5">
        <f t="shared" si="1"/>
        <v>1</v>
      </c>
      <c r="U5">
        <f t="shared" si="1"/>
        <v>1</v>
      </c>
      <c r="V5">
        <f t="shared" si="1"/>
        <v>1</v>
      </c>
      <c r="W5">
        <f t="shared" si="1"/>
        <v>1</v>
      </c>
      <c r="X5">
        <f t="shared" si="2"/>
        <v>1</v>
      </c>
    </row>
    <row r="6" spans="1:24" x14ac:dyDescent="0.3">
      <c r="A6" t="s">
        <v>78</v>
      </c>
      <c r="B6" t="s">
        <v>45</v>
      </c>
      <c r="C6" t="s">
        <v>46</v>
      </c>
      <c r="D6" t="s">
        <v>47</v>
      </c>
      <c r="E6" t="s">
        <v>16</v>
      </c>
      <c r="F6" t="s">
        <v>15</v>
      </c>
      <c r="G6" t="s">
        <v>12</v>
      </c>
      <c r="H6" s="1">
        <v>43731</v>
      </c>
      <c r="I6">
        <v>10.5</v>
      </c>
      <c r="J6" s="1">
        <v>43731</v>
      </c>
      <c r="K6" s="1">
        <v>43823</v>
      </c>
      <c r="L6" t="str">
        <f t="shared" ca="1" si="0"/>
        <v>En cours</v>
      </c>
      <c r="M6">
        <f t="shared" si="1"/>
        <v>0</v>
      </c>
      <c r="N6">
        <f t="shared" si="1"/>
        <v>0</v>
      </c>
      <c r="O6">
        <f t="shared" si="1"/>
        <v>0</v>
      </c>
      <c r="P6">
        <f t="shared" si="1"/>
        <v>0</v>
      </c>
      <c r="Q6">
        <f t="shared" si="1"/>
        <v>0</v>
      </c>
      <c r="R6">
        <f t="shared" si="1"/>
        <v>0</v>
      </c>
      <c r="S6">
        <f t="shared" si="1"/>
        <v>0</v>
      </c>
      <c r="T6">
        <f t="shared" si="1"/>
        <v>0</v>
      </c>
      <c r="U6">
        <f t="shared" si="1"/>
        <v>1</v>
      </c>
      <c r="V6">
        <f t="shared" si="1"/>
        <v>1</v>
      </c>
      <c r="W6">
        <f t="shared" si="1"/>
        <v>1</v>
      </c>
      <c r="X6">
        <f t="shared" si="2"/>
        <v>1</v>
      </c>
    </row>
    <row r="7" spans="1:24" x14ac:dyDescent="0.3">
      <c r="A7" t="s">
        <v>79</v>
      </c>
      <c r="B7" t="s">
        <v>67</v>
      </c>
      <c r="C7" t="s">
        <v>69</v>
      </c>
      <c r="D7" t="s">
        <v>47</v>
      </c>
      <c r="E7" t="s">
        <v>17</v>
      </c>
      <c r="F7" t="s">
        <v>11</v>
      </c>
      <c r="G7" t="s">
        <v>12</v>
      </c>
      <c r="H7" s="1">
        <v>43353</v>
      </c>
      <c r="I7">
        <v>10.5</v>
      </c>
      <c r="J7" s="1">
        <v>43353</v>
      </c>
      <c r="K7" s="1">
        <v>43476</v>
      </c>
      <c r="L7" t="str">
        <f t="shared" ca="1" si="0"/>
        <v>Fin</v>
      </c>
      <c r="M7">
        <f t="shared" si="1"/>
        <v>1</v>
      </c>
      <c r="N7">
        <f t="shared" si="1"/>
        <v>0</v>
      </c>
      <c r="O7">
        <f t="shared" si="1"/>
        <v>0</v>
      </c>
      <c r="P7">
        <f t="shared" si="1"/>
        <v>0</v>
      </c>
      <c r="Q7">
        <f t="shared" si="1"/>
        <v>0</v>
      </c>
      <c r="R7">
        <f t="shared" si="1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2"/>
        <v>0</v>
      </c>
    </row>
    <row r="8" spans="1:24" x14ac:dyDescent="0.3">
      <c r="A8" t="s">
        <v>80</v>
      </c>
      <c r="B8" t="s">
        <v>58</v>
      </c>
      <c r="C8" t="s">
        <v>59</v>
      </c>
      <c r="D8" t="s">
        <v>50</v>
      </c>
      <c r="E8" t="s">
        <v>14</v>
      </c>
      <c r="F8" t="s">
        <v>15</v>
      </c>
      <c r="G8" t="s">
        <v>12</v>
      </c>
      <c r="H8" s="1">
        <v>42989</v>
      </c>
      <c r="I8">
        <v>10.5</v>
      </c>
      <c r="J8" s="1">
        <v>42989</v>
      </c>
      <c r="K8" s="1">
        <v>43644</v>
      </c>
      <c r="L8" t="str">
        <f t="shared" ca="1" si="0"/>
        <v>Fin</v>
      </c>
      <c r="M8">
        <f t="shared" si="1"/>
        <v>1</v>
      </c>
      <c r="N8">
        <f t="shared" si="1"/>
        <v>1</v>
      </c>
      <c r="O8">
        <f t="shared" si="1"/>
        <v>1</v>
      </c>
      <c r="P8">
        <f t="shared" si="1"/>
        <v>1</v>
      </c>
      <c r="Q8">
        <f t="shared" si="1"/>
        <v>1</v>
      </c>
      <c r="R8">
        <f t="shared" si="1"/>
        <v>1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2"/>
        <v>0</v>
      </c>
    </row>
    <row r="9" spans="1:24" x14ac:dyDescent="0.3">
      <c r="A9" t="s">
        <v>81</v>
      </c>
      <c r="B9" t="s">
        <v>55</v>
      </c>
      <c r="C9" t="s">
        <v>56</v>
      </c>
      <c r="D9" t="s">
        <v>57</v>
      </c>
      <c r="E9" t="s">
        <v>17</v>
      </c>
      <c r="F9" t="s">
        <v>11</v>
      </c>
      <c r="G9" t="s">
        <v>12</v>
      </c>
      <c r="H9" s="1">
        <v>43500</v>
      </c>
      <c r="I9">
        <v>10.5</v>
      </c>
      <c r="J9" s="1">
        <v>43500</v>
      </c>
      <c r="K9" s="1">
        <v>43630</v>
      </c>
      <c r="L9" t="str">
        <f t="shared" ca="1" si="0"/>
        <v>Fin</v>
      </c>
      <c r="M9">
        <f t="shared" si="1"/>
        <v>0</v>
      </c>
      <c r="N9">
        <f t="shared" si="1"/>
        <v>1</v>
      </c>
      <c r="O9">
        <f t="shared" si="1"/>
        <v>1</v>
      </c>
      <c r="P9">
        <f t="shared" si="1"/>
        <v>1</v>
      </c>
      <c r="Q9">
        <f t="shared" si="1"/>
        <v>1</v>
      </c>
      <c r="R9">
        <f t="shared" si="1"/>
        <v>1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2"/>
        <v>0</v>
      </c>
    </row>
    <row r="10" spans="1:24" x14ac:dyDescent="0.3">
      <c r="A10" t="s">
        <v>82</v>
      </c>
      <c r="B10" t="s">
        <v>67</v>
      </c>
      <c r="C10" t="s">
        <v>70</v>
      </c>
      <c r="D10" t="s">
        <v>47</v>
      </c>
      <c r="E10" t="s">
        <v>17</v>
      </c>
      <c r="F10" t="s">
        <v>11</v>
      </c>
      <c r="G10" t="s">
        <v>12</v>
      </c>
      <c r="H10" s="1">
        <v>43129</v>
      </c>
      <c r="I10">
        <v>10.5</v>
      </c>
      <c r="J10" s="1">
        <v>43129</v>
      </c>
      <c r="K10" s="1">
        <v>43565</v>
      </c>
      <c r="L10" t="str">
        <f t="shared" ca="1" si="0"/>
        <v>Fin</v>
      </c>
      <c r="M10">
        <f t="shared" si="1"/>
        <v>1</v>
      </c>
      <c r="N10">
        <f t="shared" si="1"/>
        <v>1</v>
      </c>
      <c r="O10">
        <f t="shared" si="1"/>
        <v>1</v>
      </c>
      <c r="P10">
        <f t="shared" si="1"/>
        <v>1</v>
      </c>
      <c r="Q10">
        <f t="shared" si="1"/>
        <v>0</v>
      </c>
      <c r="R10">
        <f t="shared" si="1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2"/>
        <v>0</v>
      </c>
    </row>
    <row r="11" spans="1:24" x14ac:dyDescent="0.3">
      <c r="A11" t="s">
        <v>83</v>
      </c>
      <c r="B11" t="s">
        <v>67</v>
      </c>
      <c r="C11" t="s">
        <v>71</v>
      </c>
      <c r="D11" t="s">
        <v>47</v>
      </c>
      <c r="E11" t="s">
        <v>17</v>
      </c>
      <c r="F11" t="s">
        <v>11</v>
      </c>
      <c r="G11" t="s">
        <v>12</v>
      </c>
      <c r="H11" s="1">
        <v>43467</v>
      </c>
      <c r="I11">
        <v>10.5</v>
      </c>
      <c r="J11" s="1">
        <v>43467</v>
      </c>
      <c r="K11" s="1">
        <v>43769</v>
      </c>
      <c r="L11" t="str">
        <f t="shared" ca="1" si="0"/>
        <v>Fin</v>
      </c>
      <c r="M11">
        <f t="shared" si="1"/>
        <v>1</v>
      </c>
      <c r="N11">
        <f t="shared" si="1"/>
        <v>1</v>
      </c>
      <c r="O11">
        <f t="shared" si="1"/>
        <v>1</v>
      </c>
      <c r="P11">
        <f t="shared" si="1"/>
        <v>1</v>
      </c>
      <c r="Q11">
        <f t="shared" si="1"/>
        <v>1</v>
      </c>
      <c r="R11">
        <f t="shared" si="1"/>
        <v>1</v>
      </c>
      <c r="S11">
        <f t="shared" si="1"/>
        <v>1</v>
      </c>
      <c r="T11">
        <f t="shared" si="1"/>
        <v>1</v>
      </c>
      <c r="U11">
        <f t="shared" si="1"/>
        <v>1</v>
      </c>
      <c r="V11">
        <f t="shared" si="1"/>
        <v>1</v>
      </c>
      <c r="W11">
        <f t="shared" si="1"/>
        <v>0</v>
      </c>
      <c r="X11">
        <f t="shared" si="2"/>
        <v>0</v>
      </c>
    </row>
    <row r="12" spans="1:24" x14ac:dyDescent="0.3">
      <c r="A12" t="s">
        <v>84</v>
      </c>
      <c r="B12" t="s">
        <v>51</v>
      </c>
      <c r="C12" t="s">
        <v>53</v>
      </c>
      <c r="D12" t="s">
        <v>47</v>
      </c>
      <c r="E12" t="s">
        <v>19</v>
      </c>
      <c r="F12" t="s">
        <v>15</v>
      </c>
      <c r="G12" t="s">
        <v>12</v>
      </c>
      <c r="H12" s="1">
        <v>43738</v>
      </c>
      <c r="I12">
        <v>10.5</v>
      </c>
      <c r="J12" s="1">
        <v>43738</v>
      </c>
      <c r="K12" s="1">
        <v>43823</v>
      </c>
      <c r="L12" t="str">
        <f t="shared" ca="1" si="0"/>
        <v>En cours</v>
      </c>
      <c r="M12">
        <f t="shared" si="1"/>
        <v>0</v>
      </c>
      <c r="N12">
        <f t="shared" si="1"/>
        <v>0</v>
      </c>
      <c r="O12">
        <f t="shared" si="1"/>
        <v>0</v>
      </c>
      <c r="P12">
        <f t="shared" si="1"/>
        <v>0</v>
      </c>
      <c r="Q12">
        <f t="shared" si="1"/>
        <v>0</v>
      </c>
      <c r="R12">
        <f t="shared" si="1"/>
        <v>0</v>
      </c>
      <c r="S12">
        <f t="shared" si="1"/>
        <v>0</v>
      </c>
      <c r="T12">
        <f t="shared" si="1"/>
        <v>0</v>
      </c>
      <c r="U12">
        <f t="shared" si="1"/>
        <v>1</v>
      </c>
      <c r="V12">
        <f t="shared" si="1"/>
        <v>1</v>
      </c>
      <c r="W12">
        <f t="shared" si="1"/>
        <v>1</v>
      </c>
      <c r="X12">
        <f t="shared" si="2"/>
        <v>1</v>
      </c>
    </row>
    <row r="13" spans="1:24" x14ac:dyDescent="0.3">
      <c r="A13" t="s">
        <v>85</v>
      </c>
      <c r="B13" t="s">
        <v>58</v>
      </c>
      <c r="C13" t="s">
        <v>60</v>
      </c>
      <c r="D13" t="s">
        <v>50</v>
      </c>
      <c r="E13" t="s">
        <v>14</v>
      </c>
      <c r="F13" t="s">
        <v>15</v>
      </c>
      <c r="G13" t="s">
        <v>12</v>
      </c>
      <c r="H13" s="1">
        <v>42968</v>
      </c>
      <c r="I13">
        <v>10.5</v>
      </c>
      <c r="J13" s="1">
        <v>42968</v>
      </c>
      <c r="K13" s="1">
        <v>43552</v>
      </c>
      <c r="L13" t="str">
        <f t="shared" ca="1" si="0"/>
        <v>Fin</v>
      </c>
      <c r="M13">
        <f t="shared" si="1"/>
        <v>1</v>
      </c>
      <c r="N13">
        <f t="shared" si="1"/>
        <v>1</v>
      </c>
      <c r="O13">
        <f t="shared" si="1"/>
        <v>1</v>
      </c>
      <c r="P13">
        <f t="shared" si="1"/>
        <v>0</v>
      </c>
      <c r="Q13">
        <f t="shared" si="1"/>
        <v>0</v>
      </c>
      <c r="R13">
        <f t="shared" si="1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  <c r="X13">
        <f t="shared" si="2"/>
        <v>0</v>
      </c>
    </row>
    <row r="14" spans="1:24" x14ac:dyDescent="0.3">
      <c r="A14" t="s">
        <v>86</v>
      </c>
      <c r="B14" t="s">
        <v>58</v>
      </c>
      <c r="C14" t="s">
        <v>61</v>
      </c>
      <c r="D14" t="s">
        <v>50</v>
      </c>
      <c r="E14" t="s">
        <v>14</v>
      </c>
      <c r="F14" t="s">
        <v>15</v>
      </c>
      <c r="G14" t="s">
        <v>12</v>
      </c>
      <c r="H14" s="1">
        <v>42968</v>
      </c>
      <c r="I14">
        <v>10.5</v>
      </c>
      <c r="J14" s="1">
        <v>43535</v>
      </c>
      <c r="K14" s="1">
        <v>43707</v>
      </c>
      <c r="L14" t="str">
        <f t="shared" ca="1" si="0"/>
        <v>Fin</v>
      </c>
      <c r="M14">
        <f t="shared" si="1"/>
        <v>0</v>
      </c>
      <c r="N14">
        <f t="shared" si="1"/>
        <v>0</v>
      </c>
      <c r="O14">
        <f t="shared" si="1"/>
        <v>1</v>
      </c>
      <c r="P14">
        <f t="shared" si="1"/>
        <v>1</v>
      </c>
      <c r="Q14">
        <f t="shared" si="1"/>
        <v>1</v>
      </c>
      <c r="R14">
        <f t="shared" si="1"/>
        <v>1</v>
      </c>
      <c r="S14">
        <f t="shared" si="1"/>
        <v>1</v>
      </c>
      <c r="T14">
        <f t="shared" si="1"/>
        <v>1</v>
      </c>
      <c r="U14">
        <f t="shared" si="1"/>
        <v>0</v>
      </c>
      <c r="V14">
        <f t="shared" si="1"/>
        <v>0</v>
      </c>
      <c r="W14">
        <f t="shared" si="1"/>
        <v>0</v>
      </c>
      <c r="X14">
        <f t="shared" si="2"/>
        <v>0</v>
      </c>
    </row>
    <row r="15" spans="1:24" x14ac:dyDescent="0.3">
      <c r="A15" t="s">
        <v>87</v>
      </c>
      <c r="B15" t="s">
        <v>48</v>
      </c>
      <c r="C15" t="s">
        <v>49</v>
      </c>
      <c r="D15" t="s">
        <v>50</v>
      </c>
      <c r="E15" t="s">
        <v>18</v>
      </c>
      <c r="F15" t="s">
        <v>15</v>
      </c>
      <c r="G15" t="s">
        <v>12</v>
      </c>
      <c r="H15" s="1">
        <v>43031</v>
      </c>
      <c r="I15">
        <v>10.5</v>
      </c>
      <c r="J15" s="1">
        <v>43031</v>
      </c>
      <c r="K15" s="1">
        <v>43553</v>
      </c>
      <c r="L15" t="str">
        <f t="shared" ca="1" si="0"/>
        <v>Fin</v>
      </c>
      <c r="M15">
        <f t="shared" si="1"/>
        <v>1</v>
      </c>
      <c r="N15">
        <f t="shared" si="1"/>
        <v>1</v>
      </c>
      <c r="O15">
        <f t="shared" si="1"/>
        <v>1</v>
      </c>
      <c r="P15">
        <f t="shared" si="1"/>
        <v>0</v>
      </c>
      <c r="Q15">
        <f t="shared" si="1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1"/>
        <v>0</v>
      </c>
      <c r="X15">
        <f t="shared" si="2"/>
        <v>0</v>
      </c>
    </row>
    <row r="16" spans="1:24" x14ac:dyDescent="0.3">
      <c r="A16" t="s">
        <v>88</v>
      </c>
      <c r="B16" t="s">
        <v>58</v>
      </c>
      <c r="C16" t="s">
        <v>62</v>
      </c>
      <c r="D16" t="s">
        <v>50</v>
      </c>
      <c r="E16" t="s">
        <v>21</v>
      </c>
      <c r="F16" t="s">
        <v>15</v>
      </c>
      <c r="G16" t="s">
        <v>12</v>
      </c>
      <c r="H16" s="1">
        <v>43171</v>
      </c>
      <c r="I16">
        <v>10.5</v>
      </c>
      <c r="J16" s="1">
        <v>43248</v>
      </c>
      <c r="K16" s="1">
        <v>43503</v>
      </c>
      <c r="L16" t="str">
        <f t="shared" ca="1" si="0"/>
        <v>Fin</v>
      </c>
      <c r="M16">
        <f t="shared" si="1"/>
        <v>1</v>
      </c>
      <c r="N16">
        <f t="shared" si="1"/>
        <v>1</v>
      </c>
      <c r="O16">
        <f t="shared" si="1"/>
        <v>0</v>
      </c>
      <c r="P16">
        <f t="shared" si="1"/>
        <v>0</v>
      </c>
      <c r="Q16">
        <f t="shared" si="1"/>
        <v>0</v>
      </c>
      <c r="R16">
        <f t="shared" si="1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0</v>
      </c>
      <c r="X16">
        <f t="shared" si="2"/>
        <v>0</v>
      </c>
    </row>
    <row r="17" spans="1:24" x14ac:dyDescent="0.3">
      <c r="A17" t="s">
        <v>89</v>
      </c>
      <c r="B17" t="s">
        <v>51</v>
      </c>
      <c r="C17" t="s">
        <v>54</v>
      </c>
      <c r="D17" t="s">
        <v>47</v>
      </c>
      <c r="E17" t="s">
        <v>14</v>
      </c>
      <c r="F17" t="s">
        <v>15</v>
      </c>
      <c r="G17" t="s">
        <v>12</v>
      </c>
      <c r="H17" s="1">
        <v>43542</v>
      </c>
      <c r="I17">
        <v>10.5</v>
      </c>
      <c r="J17" s="1">
        <v>43542</v>
      </c>
      <c r="K17" s="1">
        <v>43830</v>
      </c>
      <c r="L17" t="str">
        <f t="shared" ca="1" si="0"/>
        <v>En cours</v>
      </c>
      <c r="M17">
        <f t="shared" si="1"/>
        <v>0</v>
      </c>
      <c r="N17">
        <f t="shared" si="1"/>
        <v>0</v>
      </c>
      <c r="O17">
        <f t="shared" si="1"/>
        <v>1</v>
      </c>
      <c r="P17">
        <f t="shared" si="1"/>
        <v>1</v>
      </c>
      <c r="Q17">
        <f t="shared" si="1"/>
        <v>1</v>
      </c>
      <c r="R17">
        <f t="shared" si="1"/>
        <v>1</v>
      </c>
      <c r="S17">
        <f t="shared" si="1"/>
        <v>1</v>
      </c>
      <c r="T17">
        <f t="shared" si="1"/>
        <v>1</v>
      </c>
      <c r="U17">
        <f t="shared" si="1"/>
        <v>1</v>
      </c>
      <c r="V17">
        <f t="shared" si="1"/>
        <v>1</v>
      </c>
      <c r="W17">
        <f t="shared" si="1"/>
        <v>1</v>
      </c>
      <c r="X17">
        <f t="shared" si="2"/>
        <v>1</v>
      </c>
    </row>
    <row r="18" spans="1:24" x14ac:dyDescent="0.3">
      <c r="A18" t="s">
        <v>90</v>
      </c>
      <c r="B18" t="s">
        <v>63</v>
      </c>
      <c r="C18" t="s">
        <v>64</v>
      </c>
      <c r="D18" t="s">
        <v>66</v>
      </c>
      <c r="E18" t="s">
        <v>19</v>
      </c>
      <c r="F18" t="s">
        <v>15</v>
      </c>
      <c r="G18" t="s">
        <v>12</v>
      </c>
      <c r="H18" s="1">
        <v>43710</v>
      </c>
      <c r="I18">
        <v>10.5</v>
      </c>
      <c r="J18" s="1">
        <v>43710</v>
      </c>
      <c r="K18" s="1">
        <v>43823</v>
      </c>
      <c r="L18" t="str">
        <f t="shared" ca="1" si="0"/>
        <v>En cours</v>
      </c>
      <c r="M18">
        <f t="shared" si="1"/>
        <v>0</v>
      </c>
      <c r="N18">
        <f t="shared" si="1"/>
        <v>0</v>
      </c>
      <c r="O18">
        <f t="shared" si="1"/>
        <v>0</v>
      </c>
      <c r="P18">
        <f t="shared" si="1"/>
        <v>0</v>
      </c>
      <c r="Q18">
        <f t="shared" si="1"/>
        <v>0</v>
      </c>
      <c r="R18">
        <f t="shared" si="1"/>
        <v>0</v>
      </c>
      <c r="S18">
        <f t="shared" si="1"/>
        <v>0</v>
      </c>
      <c r="T18">
        <f t="shared" si="1"/>
        <v>0</v>
      </c>
      <c r="U18">
        <f t="shared" si="1"/>
        <v>1</v>
      </c>
      <c r="V18">
        <f t="shared" si="1"/>
        <v>1</v>
      </c>
      <c r="W18">
        <f t="shared" si="1"/>
        <v>1</v>
      </c>
      <c r="X18">
        <f t="shared" si="2"/>
        <v>1</v>
      </c>
    </row>
    <row r="19" spans="1:24" x14ac:dyDescent="0.3">
      <c r="A19" t="s">
        <v>91</v>
      </c>
      <c r="B19" t="s">
        <v>63</v>
      </c>
      <c r="C19" t="s">
        <v>65</v>
      </c>
      <c r="D19" t="s">
        <v>66</v>
      </c>
      <c r="E19" t="s">
        <v>18</v>
      </c>
      <c r="F19" t="s">
        <v>15</v>
      </c>
      <c r="G19" t="s">
        <v>12</v>
      </c>
      <c r="H19" s="1">
        <v>43185</v>
      </c>
      <c r="I19">
        <v>10.5</v>
      </c>
      <c r="J19" s="1">
        <v>43185</v>
      </c>
      <c r="K19" s="1">
        <v>43799</v>
      </c>
      <c r="L19" t="str">
        <f t="shared" ca="1" si="0"/>
        <v>En cours</v>
      </c>
      <c r="M19">
        <f t="shared" si="1"/>
        <v>1</v>
      </c>
      <c r="N19">
        <f t="shared" si="1"/>
        <v>1</v>
      </c>
      <c r="O19">
        <f t="shared" si="1"/>
        <v>1</v>
      </c>
      <c r="P19">
        <f t="shared" si="1"/>
        <v>1</v>
      </c>
      <c r="Q19">
        <f t="shared" si="1"/>
        <v>1</v>
      </c>
      <c r="R19">
        <f t="shared" si="1"/>
        <v>1</v>
      </c>
      <c r="S19">
        <f t="shared" si="1"/>
        <v>1</v>
      </c>
      <c r="T19">
        <f t="shared" si="1"/>
        <v>1</v>
      </c>
      <c r="U19">
        <f t="shared" si="1"/>
        <v>1</v>
      </c>
      <c r="V19">
        <f t="shared" si="1"/>
        <v>1</v>
      </c>
      <c r="W19">
        <f t="shared" si="1"/>
        <v>1</v>
      </c>
      <c r="X19">
        <f t="shared" si="2"/>
        <v>0</v>
      </c>
    </row>
    <row r="20" spans="1:24" x14ac:dyDescent="0.3">
      <c r="A20" t="s">
        <v>92</v>
      </c>
      <c r="B20" t="s">
        <v>67</v>
      </c>
      <c r="C20" t="s">
        <v>72</v>
      </c>
      <c r="D20" t="s">
        <v>73</v>
      </c>
      <c r="E20" t="s">
        <v>19</v>
      </c>
      <c r="F20" t="s">
        <v>15</v>
      </c>
      <c r="G20" t="s">
        <v>20</v>
      </c>
      <c r="H20" s="1">
        <v>43766</v>
      </c>
      <c r="I20">
        <v>10.5</v>
      </c>
      <c r="J20" s="1">
        <v>43766</v>
      </c>
      <c r="K20" s="1">
        <v>43828</v>
      </c>
      <c r="L20" t="str">
        <f ca="1">IF(K20&gt;TODAY(),"En cours","Fin")</f>
        <v>En cours</v>
      </c>
      <c r="M20">
        <f t="shared" ref="M20:W20" si="3">IF(OR(AND($J20&gt;=M$1,$K20&lt;=M$2),AND($J20&lt;=M$2,$K20&gt;=M$1),AND($J20&lt;$M$1,$K20&gt;=M$1)),1,0)</f>
        <v>0</v>
      </c>
      <c r="N20">
        <f t="shared" si="3"/>
        <v>0</v>
      </c>
      <c r="O20">
        <f t="shared" si="3"/>
        <v>0</v>
      </c>
      <c r="P20">
        <f t="shared" si="3"/>
        <v>0</v>
      </c>
      <c r="Q20">
        <f t="shared" si="3"/>
        <v>0</v>
      </c>
      <c r="R20">
        <f t="shared" si="3"/>
        <v>0</v>
      </c>
      <c r="S20">
        <f t="shared" si="3"/>
        <v>0</v>
      </c>
      <c r="T20">
        <f t="shared" si="3"/>
        <v>0</v>
      </c>
      <c r="U20">
        <f t="shared" si="3"/>
        <v>0</v>
      </c>
      <c r="V20">
        <f t="shared" si="3"/>
        <v>1</v>
      </c>
      <c r="W20">
        <f t="shared" si="3"/>
        <v>1</v>
      </c>
      <c r="X20">
        <f t="shared" si="2"/>
        <v>1</v>
      </c>
    </row>
    <row r="21" spans="1:24" x14ac:dyDescent="0.3">
      <c r="H21" s="1"/>
      <c r="J21" s="1"/>
      <c r="K21" s="1"/>
    </row>
    <row r="23" spans="1:24" x14ac:dyDescent="0.3">
      <c r="M23" s="24"/>
      <c r="N23" s="1"/>
      <c r="X23">
        <f>IF(K20&lt;=X2,1,0)</f>
        <v>1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7B49-13EB-41F8-8E52-0DBBF23112FC}">
  <sheetPr codeName="Feuil2"/>
  <dimension ref="A1:T81"/>
  <sheetViews>
    <sheetView tabSelected="1" workbookViewId="0">
      <pane ySplit="1" topLeftCell="A2" activePane="bottomLeft" state="frozen"/>
      <selection pane="bottomLeft" activeCell="E87" sqref="E87"/>
    </sheetView>
  </sheetViews>
  <sheetFormatPr baseColWidth="10" defaultRowHeight="13.8" x14ac:dyDescent="0.3"/>
  <cols>
    <col min="4" max="4" width="20" customWidth="1"/>
    <col min="9" max="9" width="13.88671875" customWidth="1"/>
    <col min="10" max="10" width="14.33203125" customWidth="1"/>
    <col min="11" max="11" width="16.33203125" customWidth="1"/>
    <col min="12" max="12" width="13.77734375" customWidth="1"/>
    <col min="13" max="13" width="12.109375" customWidth="1"/>
    <col min="14" max="14" width="14.5546875" style="13" customWidth="1"/>
    <col min="16" max="16" width="11.44140625" customWidth="1"/>
    <col min="20" max="20" width="11.77734375" customWidth="1"/>
  </cols>
  <sheetData>
    <row r="1" spans="1:20" s="3" customFormat="1" ht="27.6" customHeight="1" x14ac:dyDescent="0.3">
      <c r="A1" s="21" t="s">
        <v>22</v>
      </c>
      <c r="B1" s="21" t="s">
        <v>75</v>
      </c>
      <c r="C1" s="21" t="s">
        <v>0</v>
      </c>
      <c r="D1" s="21" t="s">
        <v>1</v>
      </c>
      <c r="E1" s="21" t="s">
        <v>2</v>
      </c>
      <c r="F1" s="21" t="s">
        <v>3</v>
      </c>
      <c r="G1" s="21" t="s">
        <v>4</v>
      </c>
      <c r="H1" s="21" t="s">
        <v>5</v>
      </c>
      <c r="I1" s="21" t="s">
        <v>6</v>
      </c>
      <c r="J1" s="21" t="s">
        <v>7</v>
      </c>
      <c r="K1" s="21" t="s">
        <v>8</v>
      </c>
      <c r="L1" s="21" t="s">
        <v>9</v>
      </c>
      <c r="M1" s="22" t="s">
        <v>23</v>
      </c>
      <c r="N1" s="23" t="s">
        <v>24</v>
      </c>
      <c r="O1" s="22" t="s">
        <v>25</v>
      </c>
      <c r="P1" s="22" t="s">
        <v>26</v>
      </c>
      <c r="Q1" s="22" t="s">
        <v>27</v>
      </c>
      <c r="R1" s="22" t="s">
        <v>28</v>
      </c>
      <c r="S1" s="22" t="s">
        <v>29</v>
      </c>
      <c r="T1" s="22" t="s">
        <v>30</v>
      </c>
    </row>
    <row r="2" spans="1:20" x14ac:dyDescent="0.3">
      <c r="A2" s="11">
        <v>43466</v>
      </c>
      <c r="B2" s="15" t="s">
        <v>76</v>
      </c>
      <c r="C2" s="14" t="s">
        <v>51</v>
      </c>
      <c r="D2" s="14" t="s">
        <v>52</v>
      </c>
      <c r="E2" s="14" t="s">
        <v>47</v>
      </c>
      <c r="F2" s="14" t="s">
        <v>14</v>
      </c>
      <c r="G2" s="14" t="s">
        <v>15</v>
      </c>
      <c r="H2" s="14" t="s">
        <v>12</v>
      </c>
      <c r="I2" s="16">
        <v>43374</v>
      </c>
      <c r="J2" s="14">
        <v>10.5</v>
      </c>
      <c r="K2" s="16">
        <v>43374</v>
      </c>
      <c r="L2" s="16">
        <v>43799</v>
      </c>
      <c r="M2" s="13">
        <f>IF(A2="","",VLOOKUP($A2,Paramètres!$A$1:$B$13,2,0))</f>
        <v>22</v>
      </c>
      <c r="N2" s="20"/>
      <c r="O2" s="13"/>
      <c r="P2" s="13">
        <f t="shared" ref="P2:P33" si="0">IF(A2="","",J2*N2)</f>
        <v>0</v>
      </c>
      <c r="Q2" s="13" t="str">
        <f t="shared" ref="Q2:Q33" si="1">IF(A2="PHONE REGIE",1.37,IF(N2=0,"",N2/M2))</f>
        <v/>
      </c>
      <c r="R2" s="13">
        <f t="shared" ref="R2:R33" si="2">IF(A2="","",IF(L2=0,1,L2&gt;=EDATE(A2,1)-1)*1)</f>
        <v>1</v>
      </c>
      <c r="S2" s="13"/>
      <c r="T2" s="13"/>
    </row>
    <row r="3" spans="1:20" x14ac:dyDescent="0.3">
      <c r="A3" s="11">
        <v>43466</v>
      </c>
      <c r="B3" s="15" t="s">
        <v>79</v>
      </c>
      <c r="C3" s="14" t="s">
        <v>67</v>
      </c>
      <c r="D3" s="14" t="s">
        <v>69</v>
      </c>
      <c r="E3" s="14" t="s">
        <v>47</v>
      </c>
      <c r="F3" s="14" t="s">
        <v>17</v>
      </c>
      <c r="G3" s="14" t="s">
        <v>11</v>
      </c>
      <c r="H3" s="14" t="s">
        <v>12</v>
      </c>
      <c r="I3" s="16">
        <v>43353</v>
      </c>
      <c r="J3" s="14">
        <v>10.5</v>
      </c>
      <c r="K3" s="16">
        <v>43353</v>
      </c>
      <c r="L3" s="16">
        <v>43799</v>
      </c>
      <c r="M3" s="13">
        <f>IF(A3="","",VLOOKUP($A3,Paramètres!$A$1:$B$13,2,0))</f>
        <v>22</v>
      </c>
      <c r="N3" s="12"/>
      <c r="O3" s="13"/>
      <c r="P3" s="13">
        <f t="shared" si="0"/>
        <v>0</v>
      </c>
      <c r="Q3" s="13" t="str">
        <f t="shared" si="1"/>
        <v/>
      </c>
      <c r="R3" s="13">
        <f t="shared" si="2"/>
        <v>1</v>
      </c>
      <c r="S3" s="13"/>
      <c r="T3" s="13"/>
    </row>
    <row r="4" spans="1:20" x14ac:dyDescent="0.3">
      <c r="A4" s="11">
        <v>43466</v>
      </c>
      <c r="B4" s="15" t="s">
        <v>80</v>
      </c>
      <c r="C4" s="14" t="s">
        <v>58</v>
      </c>
      <c r="D4" s="14" t="s">
        <v>59</v>
      </c>
      <c r="E4" s="14" t="s">
        <v>50</v>
      </c>
      <c r="F4" s="14" t="s">
        <v>14</v>
      </c>
      <c r="G4" s="14" t="s">
        <v>15</v>
      </c>
      <c r="H4" s="14" t="s">
        <v>12</v>
      </c>
      <c r="I4" s="16">
        <v>42989</v>
      </c>
      <c r="J4" s="14">
        <v>10.5</v>
      </c>
      <c r="K4" s="16">
        <v>42989</v>
      </c>
      <c r="L4" s="16">
        <v>43799</v>
      </c>
      <c r="M4" s="13">
        <f>IF(A4="","",VLOOKUP($A4,Paramètres!$A$1:$B$13,2,0))</f>
        <v>22</v>
      </c>
      <c r="O4" s="13"/>
      <c r="P4" s="13">
        <f t="shared" si="0"/>
        <v>0</v>
      </c>
      <c r="Q4" s="13" t="str">
        <f t="shared" si="1"/>
        <v/>
      </c>
      <c r="R4" s="13">
        <f t="shared" si="2"/>
        <v>1</v>
      </c>
      <c r="S4" s="13"/>
      <c r="T4" s="13"/>
    </row>
    <row r="5" spans="1:20" x14ac:dyDescent="0.3">
      <c r="A5" s="11">
        <v>43466</v>
      </c>
      <c r="B5" s="15" t="s">
        <v>82</v>
      </c>
      <c r="C5" s="14" t="s">
        <v>67</v>
      </c>
      <c r="D5" s="14" t="s">
        <v>70</v>
      </c>
      <c r="E5" s="14" t="s">
        <v>47</v>
      </c>
      <c r="F5" s="14" t="s">
        <v>17</v>
      </c>
      <c r="G5" s="14" t="s">
        <v>11</v>
      </c>
      <c r="H5" s="14" t="s">
        <v>12</v>
      </c>
      <c r="I5" s="16">
        <v>43129</v>
      </c>
      <c r="J5" s="14">
        <v>10.5</v>
      </c>
      <c r="K5" s="16">
        <v>43129</v>
      </c>
      <c r="L5" s="16">
        <v>43565</v>
      </c>
      <c r="M5" s="13">
        <f>IF(A5="","",VLOOKUP($A5,Paramètres!$A$1:$B$13,2,0))</f>
        <v>22</v>
      </c>
      <c r="O5" s="13"/>
      <c r="P5" s="13">
        <f t="shared" si="0"/>
        <v>0</v>
      </c>
      <c r="Q5" s="13" t="str">
        <f t="shared" si="1"/>
        <v/>
      </c>
      <c r="R5" s="13">
        <f t="shared" si="2"/>
        <v>1</v>
      </c>
      <c r="S5" s="13"/>
      <c r="T5" s="13"/>
    </row>
    <row r="6" spans="1:20" x14ac:dyDescent="0.3">
      <c r="A6" s="11">
        <v>43466</v>
      </c>
      <c r="B6" s="15" t="s">
        <v>83</v>
      </c>
      <c r="C6" s="14" t="s">
        <v>67</v>
      </c>
      <c r="D6" s="14" t="s">
        <v>71</v>
      </c>
      <c r="E6" s="14" t="s">
        <v>47</v>
      </c>
      <c r="F6" s="14" t="s">
        <v>17</v>
      </c>
      <c r="G6" s="14" t="s">
        <v>11</v>
      </c>
      <c r="H6" s="14" t="s">
        <v>12</v>
      </c>
      <c r="I6" s="16">
        <v>43467</v>
      </c>
      <c r="J6" s="14">
        <v>10.5</v>
      </c>
      <c r="K6" s="16">
        <v>43467</v>
      </c>
      <c r="L6" s="16">
        <v>43769</v>
      </c>
      <c r="M6" s="13">
        <f>IF(A6="","",VLOOKUP($A6,Paramètres!$A$1:$B$13,2,0))</f>
        <v>22</v>
      </c>
      <c r="O6" s="13"/>
      <c r="P6" s="13">
        <f t="shared" si="0"/>
        <v>0</v>
      </c>
      <c r="Q6" s="13" t="str">
        <f t="shared" si="1"/>
        <v/>
      </c>
      <c r="R6" s="13">
        <f t="shared" si="2"/>
        <v>1</v>
      </c>
      <c r="S6" s="13"/>
      <c r="T6" s="13"/>
    </row>
    <row r="7" spans="1:20" x14ac:dyDescent="0.3">
      <c r="A7" s="11">
        <v>43466</v>
      </c>
      <c r="B7" s="15" t="s">
        <v>85</v>
      </c>
      <c r="C7" s="14" t="s">
        <v>58</v>
      </c>
      <c r="D7" s="14" t="s">
        <v>60</v>
      </c>
      <c r="E7" s="14" t="s">
        <v>50</v>
      </c>
      <c r="F7" s="14" t="s">
        <v>14</v>
      </c>
      <c r="G7" s="14" t="s">
        <v>15</v>
      </c>
      <c r="H7" s="14" t="s">
        <v>12</v>
      </c>
      <c r="I7" s="16">
        <v>42968</v>
      </c>
      <c r="J7" s="14">
        <v>10.5</v>
      </c>
      <c r="K7" s="16">
        <v>42968</v>
      </c>
      <c r="L7" s="16">
        <v>43552</v>
      </c>
      <c r="M7" s="13">
        <f>IF(A7="","",VLOOKUP($A7,Paramètres!$A$1:$B$13,2,0))</f>
        <v>22</v>
      </c>
      <c r="O7" s="13"/>
      <c r="P7" s="13">
        <f t="shared" si="0"/>
        <v>0</v>
      </c>
      <c r="Q7" s="13" t="str">
        <f t="shared" si="1"/>
        <v/>
      </c>
      <c r="R7" s="13">
        <f t="shared" si="2"/>
        <v>1</v>
      </c>
      <c r="S7" s="13"/>
      <c r="T7" s="13"/>
    </row>
    <row r="8" spans="1:20" x14ac:dyDescent="0.3">
      <c r="A8" s="11">
        <v>43466</v>
      </c>
      <c r="B8" s="15" t="s">
        <v>87</v>
      </c>
      <c r="C8" s="14" t="s">
        <v>48</v>
      </c>
      <c r="D8" s="14" t="s">
        <v>49</v>
      </c>
      <c r="E8" s="14" t="s">
        <v>50</v>
      </c>
      <c r="F8" s="14" t="s">
        <v>18</v>
      </c>
      <c r="G8" s="14" t="s">
        <v>15</v>
      </c>
      <c r="H8" s="14" t="s">
        <v>12</v>
      </c>
      <c r="I8" s="16">
        <v>43031</v>
      </c>
      <c r="J8" s="14">
        <v>10.5</v>
      </c>
      <c r="K8" s="16">
        <v>43031</v>
      </c>
      <c r="L8" s="16">
        <v>43553</v>
      </c>
      <c r="M8" s="13">
        <f>IF(A8="","",VLOOKUP($A8,Paramètres!$A$1:$B$13,2,0))</f>
        <v>22</v>
      </c>
      <c r="O8" s="13"/>
      <c r="P8" s="13">
        <f t="shared" si="0"/>
        <v>0</v>
      </c>
      <c r="Q8" s="13" t="str">
        <f t="shared" si="1"/>
        <v/>
      </c>
      <c r="R8" s="13">
        <f t="shared" si="2"/>
        <v>1</v>
      </c>
      <c r="S8" s="13"/>
      <c r="T8" s="13"/>
    </row>
    <row r="9" spans="1:20" x14ac:dyDescent="0.3">
      <c r="A9" s="11">
        <v>43466</v>
      </c>
      <c r="B9" s="15" t="s">
        <v>88</v>
      </c>
      <c r="C9" s="14" t="s">
        <v>58</v>
      </c>
      <c r="D9" s="14" t="s">
        <v>62</v>
      </c>
      <c r="E9" s="14" t="s">
        <v>50</v>
      </c>
      <c r="F9" s="14" t="s">
        <v>21</v>
      </c>
      <c r="G9" s="14" t="s">
        <v>15</v>
      </c>
      <c r="H9" s="14" t="s">
        <v>12</v>
      </c>
      <c r="I9" s="16">
        <v>43171</v>
      </c>
      <c r="J9" s="14">
        <v>10.5</v>
      </c>
      <c r="K9" s="16">
        <v>43248</v>
      </c>
      <c r="L9" s="16">
        <v>43503</v>
      </c>
      <c r="M9" s="13">
        <f>IF(A9="","",VLOOKUP($A9,Paramètres!$A$1:$B$13,2,0))</f>
        <v>22</v>
      </c>
      <c r="O9" s="13"/>
      <c r="P9" s="13">
        <f t="shared" si="0"/>
        <v>0</v>
      </c>
      <c r="Q9" s="13" t="str">
        <f t="shared" si="1"/>
        <v/>
      </c>
      <c r="R9" s="13">
        <f t="shared" si="2"/>
        <v>1</v>
      </c>
      <c r="S9" s="13"/>
      <c r="T9" s="13"/>
    </row>
    <row r="10" spans="1:20" x14ac:dyDescent="0.3">
      <c r="A10" s="11">
        <v>43466</v>
      </c>
      <c r="B10" s="15" t="s">
        <v>91</v>
      </c>
      <c r="C10" s="14" t="s">
        <v>63</v>
      </c>
      <c r="D10" s="14" t="s">
        <v>65</v>
      </c>
      <c r="E10" s="14" t="s">
        <v>66</v>
      </c>
      <c r="F10" s="14" t="s">
        <v>18</v>
      </c>
      <c r="G10" s="14" t="s">
        <v>15</v>
      </c>
      <c r="H10" s="14" t="s">
        <v>12</v>
      </c>
      <c r="I10" s="16">
        <v>43185</v>
      </c>
      <c r="J10" s="14">
        <v>10.5</v>
      </c>
      <c r="K10" s="16">
        <v>43185</v>
      </c>
      <c r="L10" s="16">
        <v>43799</v>
      </c>
      <c r="M10" s="13">
        <f>IF(A10="","",VLOOKUP($A10,Paramètres!$A$1:$B$13,2,0))</f>
        <v>22</v>
      </c>
      <c r="O10" s="13"/>
      <c r="P10" s="13">
        <f t="shared" si="0"/>
        <v>0</v>
      </c>
      <c r="Q10" s="13" t="str">
        <f t="shared" si="1"/>
        <v/>
      </c>
      <c r="R10" s="13">
        <f t="shared" si="2"/>
        <v>1</v>
      </c>
      <c r="S10" s="13"/>
      <c r="T10" s="13"/>
    </row>
    <row r="11" spans="1:20" x14ac:dyDescent="0.3">
      <c r="A11" s="11">
        <v>43497</v>
      </c>
      <c r="B11" s="15" t="s">
        <v>80</v>
      </c>
      <c r="C11" s="14" t="s">
        <v>58</v>
      </c>
      <c r="D11" s="14" t="s">
        <v>59</v>
      </c>
      <c r="E11" s="14" t="s">
        <v>50</v>
      </c>
      <c r="F11" s="14" t="s">
        <v>14</v>
      </c>
      <c r="G11" s="14" t="s">
        <v>15</v>
      </c>
      <c r="H11" s="14" t="s">
        <v>12</v>
      </c>
      <c r="I11" s="16">
        <v>42989</v>
      </c>
      <c r="J11" s="14">
        <v>10.5</v>
      </c>
      <c r="K11" s="16">
        <v>42989</v>
      </c>
      <c r="L11" s="16">
        <v>43644</v>
      </c>
      <c r="M11" s="13">
        <f>IF(A11="","",VLOOKUP($A11,Paramètres!$A$1:$B$13,2,0))</f>
        <v>20</v>
      </c>
      <c r="O11" s="13"/>
      <c r="P11" s="13">
        <f t="shared" si="0"/>
        <v>0</v>
      </c>
      <c r="Q11" s="13" t="str">
        <f t="shared" si="1"/>
        <v/>
      </c>
      <c r="R11" s="13">
        <f t="shared" si="2"/>
        <v>1</v>
      </c>
      <c r="S11" s="13"/>
      <c r="T11" s="13"/>
    </row>
    <row r="12" spans="1:20" x14ac:dyDescent="0.3">
      <c r="A12" s="11">
        <v>43497</v>
      </c>
      <c r="B12" s="15" t="s">
        <v>81</v>
      </c>
      <c r="C12" s="14" t="s">
        <v>55</v>
      </c>
      <c r="D12" s="14" t="s">
        <v>56</v>
      </c>
      <c r="E12" s="14" t="s">
        <v>57</v>
      </c>
      <c r="F12" s="14" t="s">
        <v>17</v>
      </c>
      <c r="G12" s="14" t="s">
        <v>11</v>
      </c>
      <c r="H12" s="14" t="s">
        <v>12</v>
      </c>
      <c r="I12" s="16">
        <v>43500</v>
      </c>
      <c r="J12" s="14">
        <v>10.5</v>
      </c>
      <c r="K12" s="16">
        <v>43500</v>
      </c>
      <c r="L12" s="16">
        <v>43630</v>
      </c>
      <c r="M12" s="13">
        <f>IF(A12="","",VLOOKUP($A12,Paramètres!$A$1:$B$13,2,0))</f>
        <v>20</v>
      </c>
      <c r="O12" s="13"/>
      <c r="P12" s="13">
        <f t="shared" si="0"/>
        <v>0</v>
      </c>
      <c r="Q12" s="13" t="str">
        <f t="shared" si="1"/>
        <v/>
      </c>
      <c r="R12" s="13">
        <f t="shared" si="2"/>
        <v>1</v>
      </c>
      <c r="S12" s="13"/>
      <c r="T12" s="13"/>
    </row>
    <row r="13" spans="1:20" x14ac:dyDescent="0.3">
      <c r="A13" s="11">
        <v>43497</v>
      </c>
      <c r="B13" s="15" t="s">
        <v>82</v>
      </c>
      <c r="C13" s="14" t="s">
        <v>67</v>
      </c>
      <c r="D13" s="14" t="s">
        <v>70</v>
      </c>
      <c r="E13" s="14" t="s">
        <v>47</v>
      </c>
      <c r="F13" s="14" t="s">
        <v>17</v>
      </c>
      <c r="G13" s="14" t="s">
        <v>11</v>
      </c>
      <c r="H13" s="14" t="s">
        <v>12</v>
      </c>
      <c r="I13" s="16">
        <v>43129</v>
      </c>
      <c r="J13" s="14">
        <v>10.5</v>
      </c>
      <c r="K13" s="16">
        <v>43129</v>
      </c>
      <c r="L13" s="16">
        <v>43565</v>
      </c>
      <c r="M13" s="13">
        <f>IF(A13="","",VLOOKUP($A13,Paramètres!$A$1:$B$13,2,0))</f>
        <v>20</v>
      </c>
      <c r="O13" s="13"/>
      <c r="P13" s="13">
        <f t="shared" si="0"/>
        <v>0</v>
      </c>
      <c r="Q13" s="13" t="str">
        <f t="shared" si="1"/>
        <v/>
      </c>
      <c r="R13" s="13">
        <f t="shared" si="2"/>
        <v>1</v>
      </c>
      <c r="S13" s="13"/>
      <c r="T13" s="13"/>
    </row>
    <row r="14" spans="1:20" x14ac:dyDescent="0.3">
      <c r="A14" s="11">
        <v>43497</v>
      </c>
      <c r="B14" s="15" t="s">
        <v>83</v>
      </c>
      <c r="C14" s="14" t="s">
        <v>67</v>
      </c>
      <c r="D14" s="14" t="s">
        <v>71</v>
      </c>
      <c r="E14" s="14" t="s">
        <v>47</v>
      </c>
      <c r="F14" s="14" t="s">
        <v>17</v>
      </c>
      <c r="G14" s="14" t="s">
        <v>11</v>
      </c>
      <c r="H14" s="14" t="s">
        <v>12</v>
      </c>
      <c r="I14" s="16">
        <v>43467</v>
      </c>
      <c r="J14" s="14">
        <v>10.5</v>
      </c>
      <c r="K14" s="16">
        <v>43467</v>
      </c>
      <c r="L14" s="16">
        <v>43769</v>
      </c>
      <c r="M14" s="13">
        <f>IF(A14="","",VLOOKUP($A14,Paramètres!$A$1:$B$13,2,0))</f>
        <v>20</v>
      </c>
      <c r="O14" s="13"/>
      <c r="P14" s="13">
        <f t="shared" si="0"/>
        <v>0</v>
      </c>
      <c r="Q14" s="13" t="str">
        <f t="shared" si="1"/>
        <v/>
      </c>
      <c r="R14" s="13">
        <f t="shared" si="2"/>
        <v>1</v>
      </c>
      <c r="S14" s="13"/>
      <c r="T14" s="13"/>
    </row>
    <row r="15" spans="1:20" x14ac:dyDescent="0.3">
      <c r="A15" s="11">
        <v>43497</v>
      </c>
      <c r="B15" s="15" t="s">
        <v>85</v>
      </c>
      <c r="C15" s="14" t="s">
        <v>58</v>
      </c>
      <c r="D15" s="14" t="s">
        <v>60</v>
      </c>
      <c r="E15" s="14" t="s">
        <v>50</v>
      </c>
      <c r="F15" s="14" t="s">
        <v>14</v>
      </c>
      <c r="G15" s="14" t="s">
        <v>15</v>
      </c>
      <c r="H15" s="14" t="s">
        <v>12</v>
      </c>
      <c r="I15" s="16">
        <v>42968</v>
      </c>
      <c r="J15" s="14">
        <v>10.5</v>
      </c>
      <c r="K15" s="16">
        <v>42968</v>
      </c>
      <c r="L15" s="16">
        <v>43552</v>
      </c>
      <c r="M15" s="13">
        <f>IF(A15="","",VLOOKUP($A15,Paramètres!$A$1:$B$13,2,0))</f>
        <v>20</v>
      </c>
      <c r="O15" s="13"/>
      <c r="P15" s="13">
        <f t="shared" si="0"/>
        <v>0</v>
      </c>
      <c r="Q15" s="13" t="str">
        <f t="shared" si="1"/>
        <v/>
      </c>
      <c r="R15" s="13">
        <f t="shared" si="2"/>
        <v>1</v>
      </c>
      <c r="S15" s="13"/>
      <c r="T15" s="13"/>
    </row>
    <row r="16" spans="1:20" x14ac:dyDescent="0.3">
      <c r="A16" s="11">
        <v>43497</v>
      </c>
      <c r="B16" s="15" t="s">
        <v>87</v>
      </c>
      <c r="C16" s="14" t="s">
        <v>48</v>
      </c>
      <c r="D16" s="14" t="s">
        <v>49</v>
      </c>
      <c r="E16" s="14" t="s">
        <v>50</v>
      </c>
      <c r="F16" s="14" t="s">
        <v>18</v>
      </c>
      <c r="G16" s="14" t="s">
        <v>15</v>
      </c>
      <c r="H16" s="14" t="s">
        <v>12</v>
      </c>
      <c r="I16" s="16">
        <v>43031</v>
      </c>
      <c r="J16" s="14">
        <v>10.5</v>
      </c>
      <c r="K16" s="16">
        <v>43031</v>
      </c>
      <c r="L16" s="16">
        <v>43553</v>
      </c>
      <c r="M16" s="13">
        <f>IF(A16="","",VLOOKUP($A16,Paramètres!$A$1:$B$13,2,0))</f>
        <v>20</v>
      </c>
      <c r="O16" s="13"/>
      <c r="P16" s="13">
        <f t="shared" si="0"/>
        <v>0</v>
      </c>
      <c r="Q16" s="13" t="str">
        <f t="shared" si="1"/>
        <v/>
      </c>
      <c r="R16" s="13">
        <f t="shared" si="2"/>
        <v>1</v>
      </c>
      <c r="S16" s="13"/>
      <c r="T16" s="13"/>
    </row>
    <row r="17" spans="1:20" x14ac:dyDescent="0.3">
      <c r="A17" s="11">
        <v>43497</v>
      </c>
      <c r="B17" s="15" t="s">
        <v>88</v>
      </c>
      <c r="C17" s="14" t="s">
        <v>58</v>
      </c>
      <c r="D17" s="14" t="s">
        <v>62</v>
      </c>
      <c r="E17" s="14" t="s">
        <v>50</v>
      </c>
      <c r="F17" s="14" t="s">
        <v>21</v>
      </c>
      <c r="G17" s="14" t="s">
        <v>15</v>
      </c>
      <c r="H17" s="14" t="s">
        <v>12</v>
      </c>
      <c r="I17" s="16">
        <v>43171</v>
      </c>
      <c r="J17" s="14">
        <v>10.5</v>
      </c>
      <c r="K17" s="16">
        <v>43248</v>
      </c>
      <c r="L17" s="16">
        <v>43503</v>
      </c>
      <c r="M17" s="13">
        <f>IF(A17="","",VLOOKUP($A17,Paramètres!$A$1:$B$13,2,0))</f>
        <v>20</v>
      </c>
      <c r="O17" s="13"/>
      <c r="P17" s="13">
        <f t="shared" si="0"/>
        <v>0</v>
      </c>
      <c r="Q17" s="13" t="str">
        <f t="shared" si="1"/>
        <v/>
      </c>
      <c r="R17" s="13">
        <f t="shared" si="2"/>
        <v>0</v>
      </c>
      <c r="S17" s="13"/>
      <c r="T17" s="13"/>
    </row>
    <row r="18" spans="1:20" x14ac:dyDescent="0.3">
      <c r="A18" s="11">
        <v>43497</v>
      </c>
      <c r="B18" s="15" t="s">
        <v>91</v>
      </c>
      <c r="C18" s="14" t="s">
        <v>63</v>
      </c>
      <c r="D18" s="14" t="s">
        <v>65</v>
      </c>
      <c r="E18" s="14" t="s">
        <v>66</v>
      </c>
      <c r="F18" s="14" t="s">
        <v>18</v>
      </c>
      <c r="G18" s="14" t="s">
        <v>15</v>
      </c>
      <c r="H18" s="14" t="s">
        <v>12</v>
      </c>
      <c r="I18" s="16">
        <v>43185</v>
      </c>
      <c r="J18" s="14">
        <v>10.5</v>
      </c>
      <c r="K18" s="16">
        <v>43185</v>
      </c>
      <c r="L18" s="16">
        <v>43799</v>
      </c>
      <c r="M18" s="13">
        <f>IF(A18="","",VLOOKUP($A18,Paramètres!$A$1:$B$13,2,0))</f>
        <v>20</v>
      </c>
      <c r="O18" s="13"/>
      <c r="P18" s="13">
        <f t="shared" si="0"/>
        <v>0</v>
      </c>
      <c r="Q18" s="13" t="str">
        <f t="shared" si="1"/>
        <v/>
      </c>
      <c r="R18" s="13">
        <f t="shared" si="2"/>
        <v>1</v>
      </c>
      <c r="S18" s="13"/>
      <c r="T18" s="13"/>
    </row>
    <row r="19" spans="1:20" x14ac:dyDescent="0.3">
      <c r="A19" s="11">
        <v>43525</v>
      </c>
      <c r="B19" s="15" t="s">
        <v>77</v>
      </c>
      <c r="C19" s="14" t="s">
        <v>67</v>
      </c>
      <c r="D19" s="14" t="s">
        <v>68</v>
      </c>
      <c r="E19" s="14" t="s">
        <v>47</v>
      </c>
      <c r="F19" s="14" t="s">
        <v>10</v>
      </c>
      <c r="G19" s="14" t="s">
        <v>11</v>
      </c>
      <c r="H19" s="14" t="s">
        <v>12</v>
      </c>
      <c r="I19" s="16">
        <v>43544</v>
      </c>
      <c r="J19" s="14">
        <v>10.5</v>
      </c>
      <c r="K19" s="16">
        <v>43544</v>
      </c>
      <c r="L19" s="16">
        <v>43823</v>
      </c>
      <c r="M19" s="13">
        <f>IF(A19="","",VLOOKUP($A19,Paramètres!$A$1:$B$13,2,0))</f>
        <v>21</v>
      </c>
      <c r="O19" s="13"/>
      <c r="P19" s="13">
        <f t="shared" si="0"/>
        <v>0</v>
      </c>
      <c r="Q19" s="13" t="str">
        <f t="shared" si="1"/>
        <v/>
      </c>
      <c r="R19" s="13">
        <f t="shared" si="2"/>
        <v>1</v>
      </c>
      <c r="S19" s="13"/>
      <c r="T19" s="13"/>
    </row>
    <row r="20" spans="1:20" x14ac:dyDescent="0.3">
      <c r="A20" s="11">
        <v>43525</v>
      </c>
      <c r="B20" s="15" t="s">
        <v>80</v>
      </c>
      <c r="C20" s="14" t="s">
        <v>58</v>
      </c>
      <c r="D20" s="14" t="s">
        <v>59</v>
      </c>
      <c r="E20" s="14" t="s">
        <v>50</v>
      </c>
      <c r="F20" s="14" t="s">
        <v>14</v>
      </c>
      <c r="G20" s="14" t="s">
        <v>15</v>
      </c>
      <c r="H20" s="14" t="s">
        <v>12</v>
      </c>
      <c r="I20" s="16">
        <v>42989</v>
      </c>
      <c r="J20" s="14">
        <v>10.5</v>
      </c>
      <c r="K20" s="16">
        <v>42989</v>
      </c>
      <c r="L20" s="16">
        <v>43644</v>
      </c>
      <c r="M20" s="13">
        <f>IF(A20="","",VLOOKUP($A20,Paramètres!$A$1:$B$13,2,0))</f>
        <v>21</v>
      </c>
      <c r="O20" s="13"/>
      <c r="P20" s="13">
        <f t="shared" si="0"/>
        <v>0</v>
      </c>
      <c r="Q20" s="13" t="str">
        <f t="shared" si="1"/>
        <v/>
      </c>
      <c r="R20" s="13">
        <f t="shared" si="2"/>
        <v>1</v>
      </c>
      <c r="S20" s="13"/>
      <c r="T20" s="13"/>
    </row>
    <row r="21" spans="1:20" x14ac:dyDescent="0.3">
      <c r="A21" s="11">
        <v>43525</v>
      </c>
      <c r="B21" s="15" t="s">
        <v>81</v>
      </c>
      <c r="C21" s="14" t="s">
        <v>55</v>
      </c>
      <c r="D21" s="14" t="s">
        <v>56</v>
      </c>
      <c r="E21" s="14" t="s">
        <v>57</v>
      </c>
      <c r="F21" s="14" t="s">
        <v>17</v>
      </c>
      <c r="G21" s="14" t="s">
        <v>11</v>
      </c>
      <c r="H21" s="14" t="s">
        <v>12</v>
      </c>
      <c r="I21" s="16">
        <v>43500</v>
      </c>
      <c r="J21" s="14">
        <v>10.5</v>
      </c>
      <c r="K21" s="16">
        <v>43500</v>
      </c>
      <c r="L21" s="16">
        <v>43630</v>
      </c>
      <c r="M21" s="13">
        <f>IF(A21="","",VLOOKUP($A21,Paramètres!$A$1:$B$13,2,0))</f>
        <v>21</v>
      </c>
      <c r="O21" s="13"/>
      <c r="P21" s="13">
        <f t="shared" si="0"/>
        <v>0</v>
      </c>
      <c r="Q21" s="13" t="str">
        <f t="shared" si="1"/>
        <v/>
      </c>
      <c r="R21" s="13">
        <f t="shared" si="2"/>
        <v>1</v>
      </c>
      <c r="S21" s="13"/>
      <c r="T21" s="13"/>
    </row>
    <row r="22" spans="1:20" x14ac:dyDescent="0.3">
      <c r="A22" s="11">
        <v>43525</v>
      </c>
      <c r="B22" s="15" t="s">
        <v>82</v>
      </c>
      <c r="C22" s="14" t="s">
        <v>67</v>
      </c>
      <c r="D22" s="14" t="s">
        <v>70</v>
      </c>
      <c r="E22" s="14" t="s">
        <v>47</v>
      </c>
      <c r="F22" s="14" t="s">
        <v>17</v>
      </c>
      <c r="G22" s="14" t="s">
        <v>11</v>
      </c>
      <c r="H22" s="14" t="s">
        <v>12</v>
      </c>
      <c r="I22" s="16">
        <v>43129</v>
      </c>
      <c r="J22" s="14">
        <v>10.5</v>
      </c>
      <c r="K22" s="16">
        <v>43129</v>
      </c>
      <c r="L22" s="16">
        <v>43565</v>
      </c>
      <c r="M22" s="13">
        <f>IF(A22="","",VLOOKUP($A22,Paramètres!$A$1:$B$13,2,0))</f>
        <v>21</v>
      </c>
      <c r="O22" s="13"/>
      <c r="P22" s="13">
        <f t="shared" si="0"/>
        <v>0</v>
      </c>
      <c r="Q22" s="13" t="str">
        <f t="shared" si="1"/>
        <v/>
      </c>
      <c r="R22" s="13">
        <f t="shared" si="2"/>
        <v>1</v>
      </c>
      <c r="S22" s="13"/>
      <c r="T22" s="13"/>
    </row>
    <row r="23" spans="1:20" x14ac:dyDescent="0.3">
      <c r="A23" s="11">
        <v>43525</v>
      </c>
      <c r="B23" s="15" t="s">
        <v>83</v>
      </c>
      <c r="C23" s="14" t="s">
        <v>67</v>
      </c>
      <c r="D23" s="14" t="s">
        <v>71</v>
      </c>
      <c r="E23" s="14" t="s">
        <v>47</v>
      </c>
      <c r="F23" s="14" t="s">
        <v>17</v>
      </c>
      <c r="G23" s="14" t="s">
        <v>11</v>
      </c>
      <c r="H23" s="14" t="s">
        <v>12</v>
      </c>
      <c r="I23" s="16">
        <v>43467</v>
      </c>
      <c r="J23" s="14">
        <v>10.5</v>
      </c>
      <c r="K23" s="16">
        <v>43467</v>
      </c>
      <c r="L23" s="16">
        <v>43769</v>
      </c>
      <c r="M23" s="13">
        <f>IF(A23="","",VLOOKUP($A23,Paramètres!$A$1:$B$13,2,0))</f>
        <v>21</v>
      </c>
      <c r="O23" s="13"/>
      <c r="P23" s="13">
        <f t="shared" si="0"/>
        <v>0</v>
      </c>
      <c r="Q23" s="13" t="str">
        <f t="shared" si="1"/>
        <v/>
      </c>
      <c r="R23" s="13">
        <f t="shared" si="2"/>
        <v>1</v>
      </c>
      <c r="S23" s="13"/>
      <c r="T23" s="13"/>
    </row>
    <row r="24" spans="1:20" x14ac:dyDescent="0.3">
      <c r="A24" s="11">
        <v>43525</v>
      </c>
      <c r="B24" s="15" t="s">
        <v>85</v>
      </c>
      <c r="C24" s="14" t="s">
        <v>58</v>
      </c>
      <c r="D24" s="14" t="s">
        <v>60</v>
      </c>
      <c r="E24" s="14" t="s">
        <v>50</v>
      </c>
      <c r="F24" s="14" t="s">
        <v>14</v>
      </c>
      <c r="G24" s="14" t="s">
        <v>15</v>
      </c>
      <c r="H24" s="14" t="s">
        <v>12</v>
      </c>
      <c r="I24" s="16">
        <v>42968</v>
      </c>
      <c r="J24" s="14">
        <v>10.5</v>
      </c>
      <c r="K24" s="16">
        <v>42968</v>
      </c>
      <c r="L24" s="16">
        <v>43552</v>
      </c>
      <c r="M24" s="13">
        <f>IF(A24="","",VLOOKUP($A24,Paramètres!$A$1:$B$13,2,0))</f>
        <v>21</v>
      </c>
      <c r="O24" s="13"/>
      <c r="P24" s="13">
        <f t="shared" si="0"/>
        <v>0</v>
      </c>
      <c r="Q24" s="13" t="str">
        <f t="shared" si="1"/>
        <v/>
      </c>
      <c r="R24" s="13">
        <f t="shared" si="2"/>
        <v>0</v>
      </c>
      <c r="S24" s="13"/>
      <c r="T24" s="13"/>
    </row>
    <row r="25" spans="1:20" x14ac:dyDescent="0.3">
      <c r="A25" s="11">
        <v>43525</v>
      </c>
      <c r="B25" s="15" t="s">
        <v>86</v>
      </c>
      <c r="C25" s="14" t="s">
        <v>58</v>
      </c>
      <c r="D25" s="14" t="s">
        <v>61</v>
      </c>
      <c r="E25" s="14" t="s">
        <v>50</v>
      </c>
      <c r="F25" s="14" t="s">
        <v>14</v>
      </c>
      <c r="G25" s="14" t="s">
        <v>15</v>
      </c>
      <c r="H25" s="14" t="s">
        <v>12</v>
      </c>
      <c r="I25" s="16">
        <v>42968</v>
      </c>
      <c r="J25" s="14">
        <v>10.5</v>
      </c>
      <c r="K25" s="16">
        <v>43535</v>
      </c>
      <c r="L25" s="16">
        <v>43707</v>
      </c>
      <c r="M25" s="13">
        <f>IF(A25="","",VLOOKUP($A25,Paramètres!$A$1:$B$13,2,0))</f>
        <v>21</v>
      </c>
      <c r="O25" s="13"/>
      <c r="P25" s="13">
        <f t="shared" si="0"/>
        <v>0</v>
      </c>
      <c r="Q25" s="13" t="str">
        <f t="shared" si="1"/>
        <v/>
      </c>
      <c r="R25" s="13">
        <f t="shared" si="2"/>
        <v>1</v>
      </c>
      <c r="S25" s="13"/>
      <c r="T25" s="13"/>
    </row>
    <row r="26" spans="1:20" x14ac:dyDescent="0.3">
      <c r="A26" s="11">
        <v>43525</v>
      </c>
      <c r="B26" s="15" t="s">
        <v>87</v>
      </c>
      <c r="C26" s="14" t="s">
        <v>48</v>
      </c>
      <c r="D26" s="14" t="s">
        <v>49</v>
      </c>
      <c r="E26" s="14" t="s">
        <v>50</v>
      </c>
      <c r="F26" s="14" t="s">
        <v>18</v>
      </c>
      <c r="G26" s="14" t="s">
        <v>15</v>
      </c>
      <c r="H26" s="14" t="s">
        <v>12</v>
      </c>
      <c r="I26" s="16">
        <v>43031</v>
      </c>
      <c r="J26" s="14">
        <v>10.5</v>
      </c>
      <c r="K26" s="16">
        <v>43031</v>
      </c>
      <c r="L26" s="16">
        <v>43553</v>
      </c>
      <c r="M26" s="13">
        <f>IF(A26="","",VLOOKUP($A26,Paramètres!$A$1:$B$13,2,0))</f>
        <v>21</v>
      </c>
      <c r="O26" s="13"/>
      <c r="P26" s="13">
        <f t="shared" si="0"/>
        <v>0</v>
      </c>
      <c r="Q26" s="13" t="str">
        <f t="shared" si="1"/>
        <v/>
      </c>
      <c r="R26" s="13">
        <f t="shared" si="2"/>
        <v>0</v>
      </c>
      <c r="S26" s="13"/>
      <c r="T26" s="13"/>
    </row>
    <row r="27" spans="1:20" x14ac:dyDescent="0.3">
      <c r="A27" s="11">
        <v>43525</v>
      </c>
      <c r="B27" s="15" t="s">
        <v>89</v>
      </c>
      <c r="C27" s="14" t="s">
        <v>51</v>
      </c>
      <c r="D27" s="14" t="s">
        <v>54</v>
      </c>
      <c r="E27" s="14" t="s">
        <v>47</v>
      </c>
      <c r="F27" s="14" t="s">
        <v>14</v>
      </c>
      <c r="G27" s="14" t="s">
        <v>15</v>
      </c>
      <c r="H27" s="14" t="s">
        <v>12</v>
      </c>
      <c r="I27" s="16">
        <v>43542</v>
      </c>
      <c r="J27" s="14">
        <v>10.5</v>
      </c>
      <c r="K27" s="16">
        <v>43542</v>
      </c>
      <c r="L27" s="16">
        <v>43830</v>
      </c>
      <c r="M27" s="13">
        <f>IF(A27="","",VLOOKUP($A27,Paramètres!$A$1:$B$13,2,0))</f>
        <v>21</v>
      </c>
      <c r="O27" s="13"/>
      <c r="P27" s="13">
        <f t="shared" si="0"/>
        <v>0</v>
      </c>
      <c r="Q27" s="13" t="str">
        <f t="shared" si="1"/>
        <v/>
      </c>
      <c r="R27" s="13">
        <f t="shared" si="2"/>
        <v>1</v>
      </c>
      <c r="S27" s="13"/>
      <c r="T27" s="13"/>
    </row>
    <row r="28" spans="1:20" x14ac:dyDescent="0.3">
      <c r="A28" s="11">
        <v>43525</v>
      </c>
      <c r="B28" s="15" t="s">
        <v>91</v>
      </c>
      <c r="C28" s="14" t="s">
        <v>63</v>
      </c>
      <c r="D28" s="14" t="s">
        <v>65</v>
      </c>
      <c r="E28" s="14" t="s">
        <v>66</v>
      </c>
      <c r="F28" s="14" t="s">
        <v>18</v>
      </c>
      <c r="G28" s="14" t="s">
        <v>15</v>
      </c>
      <c r="H28" s="14" t="s">
        <v>12</v>
      </c>
      <c r="I28" s="16">
        <v>43185</v>
      </c>
      <c r="J28" s="14">
        <v>10.5</v>
      </c>
      <c r="K28" s="16">
        <v>43185</v>
      </c>
      <c r="L28" s="16">
        <v>43799</v>
      </c>
      <c r="M28" s="13">
        <f>IF(A28="","",VLOOKUP($A28,Paramètres!$A$1:$B$13,2,0))</f>
        <v>21</v>
      </c>
      <c r="O28" s="13"/>
      <c r="P28" s="13">
        <f t="shared" si="0"/>
        <v>0</v>
      </c>
      <c r="Q28" s="13" t="str">
        <f t="shared" si="1"/>
        <v/>
      </c>
      <c r="R28" s="13">
        <f t="shared" si="2"/>
        <v>1</v>
      </c>
      <c r="S28" s="13"/>
      <c r="T28" s="13"/>
    </row>
    <row r="29" spans="1:20" x14ac:dyDescent="0.3">
      <c r="A29" s="11">
        <v>43556</v>
      </c>
      <c r="B29" s="15" t="s">
        <v>77</v>
      </c>
      <c r="C29" s="14" t="s">
        <v>67</v>
      </c>
      <c r="D29" s="14" t="s">
        <v>68</v>
      </c>
      <c r="E29" s="14" t="s">
        <v>47</v>
      </c>
      <c r="F29" s="14" t="s">
        <v>10</v>
      </c>
      <c r="G29" s="14" t="s">
        <v>11</v>
      </c>
      <c r="H29" s="14" t="s">
        <v>12</v>
      </c>
      <c r="I29" s="16">
        <v>43544</v>
      </c>
      <c r="J29" s="14">
        <v>10.5</v>
      </c>
      <c r="K29" s="16">
        <v>43544</v>
      </c>
      <c r="L29" s="16">
        <v>43823</v>
      </c>
      <c r="M29" s="13">
        <f>IF(A29="","",VLOOKUP($A29,Paramètres!$A$1:$B$13,2,0))</f>
        <v>21</v>
      </c>
      <c r="O29" s="13"/>
      <c r="P29" s="13">
        <f t="shared" si="0"/>
        <v>0</v>
      </c>
      <c r="Q29" s="13" t="str">
        <f t="shared" si="1"/>
        <v/>
      </c>
      <c r="R29" s="13">
        <f t="shared" si="2"/>
        <v>1</v>
      </c>
      <c r="S29" s="13"/>
      <c r="T29" s="13"/>
    </row>
    <row r="30" spans="1:20" x14ac:dyDescent="0.3">
      <c r="A30" s="11">
        <v>43556</v>
      </c>
      <c r="B30" s="15" t="s">
        <v>80</v>
      </c>
      <c r="C30" s="14" t="s">
        <v>58</v>
      </c>
      <c r="D30" s="14" t="s">
        <v>59</v>
      </c>
      <c r="E30" s="14" t="s">
        <v>50</v>
      </c>
      <c r="F30" s="14" t="s">
        <v>14</v>
      </c>
      <c r="G30" s="14" t="s">
        <v>15</v>
      </c>
      <c r="H30" s="14" t="s">
        <v>12</v>
      </c>
      <c r="I30" s="16">
        <v>42989</v>
      </c>
      <c r="J30" s="14">
        <v>10.5</v>
      </c>
      <c r="K30" s="16">
        <v>42989</v>
      </c>
      <c r="L30" s="16">
        <v>43644</v>
      </c>
      <c r="M30" s="13">
        <f>IF(A30="","",VLOOKUP($A30,Paramètres!$A$1:$B$13,2,0))</f>
        <v>21</v>
      </c>
      <c r="O30" s="13"/>
      <c r="P30" s="13">
        <f t="shared" si="0"/>
        <v>0</v>
      </c>
      <c r="Q30" s="13" t="str">
        <f t="shared" si="1"/>
        <v/>
      </c>
      <c r="R30" s="13">
        <f t="shared" si="2"/>
        <v>1</v>
      </c>
      <c r="S30" s="13"/>
      <c r="T30" s="13"/>
    </row>
    <row r="31" spans="1:20" x14ac:dyDescent="0.3">
      <c r="A31" s="11">
        <v>43556</v>
      </c>
      <c r="B31" s="15" t="s">
        <v>81</v>
      </c>
      <c r="C31" s="14" t="s">
        <v>55</v>
      </c>
      <c r="D31" s="14" t="s">
        <v>56</v>
      </c>
      <c r="E31" s="14" t="s">
        <v>57</v>
      </c>
      <c r="F31" s="14" t="s">
        <v>17</v>
      </c>
      <c r="G31" s="14" t="s">
        <v>11</v>
      </c>
      <c r="H31" s="14" t="s">
        <v>12</v>
      </c>
      <c r="I31" s="16">
        <v>43500</v>
      </c>
      <c r="J31" s="14">
        <v>10.5</v>
      </c>
      <c r="K31" s="16">
        <v>43500</v>
      </c>
      <c r="L31" s="16">
        <v>43630</v>
      </c>
      <c r="M31" s="13">
        <f>IF(A31="","",VLOOKUP($A31,Paramètres!$A$1:$B$13,2,0))</f>
        <v>21</v>
      </c>
      <c r="O31" s="13"/>
      <c r="P31" s="13">
        <f t="shared" si="0"/>
        <v>0</v>
      </c>
      <c r="Q31" s="13" t="str">
        <f t="shared" si="1"/>
        <v/>
      </c>
      <c r="R31" s="13">
        <f t="shared" si="2"/>
        <v>1</v>
      </c>
      <c r="S31" s="13"/>
      <c r="T31" s="13"/>
    </row>
    <row r="32" spans="1:20" x14ac:dyDescent="0.3">
      <c r="A32" s="11">
        <v>43556</v>
      </c>
      <c r="B32" s="15" t="s">
        <v>82</v>
      </c>
      <c r="C32" s="14" t="s">
        <v>67</v>
      </c>
      <c r="D32" s="14" t="s">
        <v>70</v>
      </c>
      <c r="E32" s="14" t="s">
        <v>47</v>
      </c>
      <c r="F32" s="14" t="s">
        <v>17</v>
      </c>
      <c r="G32" s="14" t="s">
        <v>11</v>
      </c>
      <c r="H32" s="14" t="s">
        <v>12</v>
      </c>
      <c r="I32" s="16">
        <v>43129</v>
      </c>
      <c r="J32" s="14">
        <v>10.5</v>
      </c>
      <c r="K32" s="16">
        <v>43129</v>
      </c>
      <c r="L32" s="16">
        <v>43565</v>
      </c>
      <c r="M32" s="13">
        <f>IF(A32="","",VLOOKUP($A32,Paramètres!$A$1:$B$13,2,0))</f>
        <v>21</v>
      </c>
      <c r="O32" s="13"/>
      <c r="P32" s="13">
        <f t="shared" si="0"/>
        <v>0</v>
      </c>
      <c r="Q32" s="13" t="str">
        <f t="shared" si="1"/>
        <v/>
      </c>
      <c r="R32" s="13">
        <f t="shared" si="2"/>
        <v>0</v>
      </c>
      <c r="S32" s="13"/>
      <c r="T32" s="13"/>
    </row>
    <row r="33" spans="1:20" x14ac:dyDescent="0.3">
      <c r="A33" s="11">
        <v>43556</v>
      </c>
      <c r="B33" s="15" t="s">
        <v>83</v>
      </c>
      <c r="C33" s="14" t="s">
        <v>67</v>
      </c>
      <c r="D33" s="14" t="s">
        <v>71</v>
      </c>
      <c r="E33" s="14" t="s">
        <v>47</v>
      </c>
      <c r="F33" s="14" t="s">
        <v>17</v>
      </c>
      <c r="G33" s="14" t="s">
        <v>11</v>
      </c>
      <c r="H33" s="14" t="s">
        <v>12</v>
      </c>
      <c r="I33" s="16">
        <v>43467</v>
      </c>
      <c r="J33" s="14">
        <v>10.5</v>
      </c>
      <c r="K33" s="16">
        <v>43467</v>
      </c>
      <c r="L33" s="16">
        <v>43769</v>
      </c>
      <c r="M33" s="13">
        <f>IF(A33="","",VLOOKUP($A33,Paramètres!$A$1:$B$13,2,0))</f>
        <v>21</v>
      </c>
      <c r="O33" s="13"/>
      <c r="P33" s="13">
        <f t="shared" si="0"/>
        <v>0</v>
      </c>
      <c r="Q33" s="13" t="str">
        <f t="shared" si="1"/>
        <v/>
      </c>
      <c r="R33" s="13">
        <f t="shared" si="2"/>
        <v>1</v>
      </c>
      <c r="S33" s="13"/>
      <c r="T33" s="13"/>
    </row>
    <row r="34" spans="1:20" x14ac:dyDescent="0.3">
      <c r="A34" s="11">
        <v>43556</v>
      </c>
      <c r="B34" s="15" t="s">
        <v>86</v>
      </c>
      <c r="C34" s="14" t="s">
        <v>58</v>
      </c>
      <c r="D34" s="14" t="s">
        <v>61</v>
      </c>
      <c r="E34" s="14" t="s">
        <v>50</v>
      </c>
      <c r="F34" s="14" t="s">
        <v>14</v>
      </c>
      <c r="G34" s="14" t="s">
        <v>15</v>
      </c>
      <c r="H34" s="14" t="s">
        <v>12</v>
      </c>
      <c r="I34" s="16">
        <v>42968</v>
      </c>
      <c r="J34" s="14">
        <v>10.5</v>
      </c>
      <c r="K34" s="16">
        <v>43535</v>
      </c>
      <c r="L34" s="16">
        <v>43707</v>
      </c>
      <c r="M34" s="13">
        <f>IF(A34="","",VLOOKUP($A34,Paramètres!$A$1:$B$13,2,0))</f>
        <v>21</v>
      </c>
      <c r="O34" s="13"/>
      <c r="P34" s="13">
        <f t="shared" ref="P34:P65" si="3">IF(A34="","",J34*N34)</f>
        <v>0</v>
      </c>
      <c r="Q34" s="13" t="str">
        <f t="shared" ref="Q34:Q65" si="4">IF(A34="PHONE REGIE",1.37,IF(N34=0,"",N34/M34))</f>
        <v/>
      </c>
      <c r="R34" s="13">
        <f t="shared" ref="R34:R65" si="5">IF(A34="","",IF(L34=0,1,L34&gt;=EDATE(A34,1)-1)*1)</f>
        <v>1</v>
      </c>
      <c r="S34" s="13"/>
      <c r="T34" s="13"/>
    </row>
    <row r="35" spans="1:20" x14ac:dyDescent="0.3">
      <c r="A35" s="11">
        <v>43556</v>
      </c>
      <c r="B35" s="15" t="s">
        <v>89</v>
      </c>
      <c r="C35" s="14" t="s">
        <v>51</v>
      </c>
      <c r="D35" s="14" t="s">
        <v>54</v>
      </c>
      <c r="E35" s="14" t="s">
        <v>47</v>
      </c>
      <c r="F35" s="14" t="s">
        <v>14</v>
      </c>
      <c r="G35" s="14" t="s">
        <v>15</v>
      </c>
      <c r="H35" s="14" t="s">
        <v>12</v>
      </c>
      <c r="I35" s="16">
        <v>43542</v>
      </c>
      <c r="J35" s="14">
        <v>10.5</v>
      </c>
      <c r="K35" s="16">
        <v>43542</v>
      </c>
      <c r="L35" s="16">
        <v>43830</v>
      </c>
      <c r="M35" s="13">
        <f>IF(A35="","",VLOOKUP($A35,Paramètres!$A$1:$B$13,2,0))</f>
        <v>21</v>
      </c>
      <c r="O35" s="13"/>
      <c r="P35" s="13">
        <f t="shared" si="3"/>
        <v>0</v>
      </c>
      <c r="Q35" s="13" t="str">
        <f t="shared" si="4"/>
        <v/>
      </c>
      <c r="R35" s="13">
        <f t="shared" si="5"/>
        <v>1</v>
      </c>
      <c r="S35" s="13"/>
      <c r="T35" s="13"/>
    </row>
    <row r="36" spans="1:20" x14ac:dyDescent="0.3">
      <c r="A36" s="11">
        <v>43556</v>
      </c>
      <c r="B36" s="15" t="s">
        <v>91</v>
      </c>
      <c r="C36" s="14" t="s">
        <v>63</v>
      </c>
      <c r="D36" s="14" t="s">
        <v>65</v>
      </c>
      <c r="E36" s="14" t="s">
        <v>66</v>
      </c>
      <c r="F36" s="14" t="s">
        <v>18</v>
      </c>
      <c r="G36" s="14" t="s">
        <v>15</v>
      </c>
      <c r="H36" s="14" t="s">
        <v>12</v>
      </c>
      <c r="I36" s="16">
        <v>43185</v>
      </c>
      <c r="J36" s="14">
        <v>10.5</v>
      </c>
      <c r="K36" s="16">
        <v>43185</v>
      </c>
      <c r="L36" s="16">
        <v>43799</v>
      </c>
      <c r="M36" s="13">
        <f>IF(A36="","",VLOOKUP($A36,Paramètres!$A$1:$B$13,2,0))</f>
        <v>21</v>
      </c>
      <c r="O36" s="13"/>
      <c r="P36" s="13">
        <f t="shared" si="3"/>
        <v>0</v>
      </c>
      <c r="Q36" s="13" t="str">
        <f t="shared" si="4"/>
        <v/>
      </c>
      <c r="R36" s="13">
        <f t="shared" si="5"/>
        <v>1</v>
      </c>
      <c r="S36" s="13"/>
      <c r="T36" s="13"/>
    </row>
    <row r="37" spans="1:20" x14ac:dyDescent="0.3">
      <c r="A37" s="11">
        <v>43586</v>
      </c>
      <c r="B37" s="15" t="s">
        <v>77</v>
      </c>
      <c r="C37" s="14" t="s">
        <v>67</v>
      </c>
      <c r="D37" s="14" t="s">
        <v>68</v>
      </c>
      <c r="E37" s="14" t="s">
        <v>47</v>
      </c>
      <c r="F37" s="14" t="s">
        <v>10</v>
      </c>
      <c r="G37" s="14" t="s">
        <v>11</v>
      </c>
      <c r="H37" s="14" t="s">
        <v>12</v>
      </c>
      <c r="I37" s="16">
        <v>43544</v>
      </c>
      <c r="J37" s="14">
        <v>10.5</v>
      </c>
      <c r="K37" s="16">
        <v>43544</v>
      </c>
      <c r="L37" s="16">
        <v>43823</v>
      </c>
      <c r="M37" s="13">
        <f>IF(A37="","",VLOOKUP($A37,Paramètres!$A$1:$B$13,2,0))</f>
        <v>20</v>
      </c>
      <c r="O37" s="13"/>
      <c r="P37" s="13">
        <f t="shared" si="3"/>
        <v>0</v>
      </c>
      <c r="Q37" s="13" t="str">
        <f t="shared" si="4"/>
        <v/>
      </c>
      <c r="R37" s="13">
        <f t="shared" si="5"/>
        <v>1</v>
      </c>
      <c r="S37" s="13"/>
      <c r="T37" s="13"/>
    </row>
    <row r="38" spans="1:20" x14ac:dyDescent="0.3">
      <c r="A38" s="11">
        <v>43586</v>
      </c>
      <c r="B38" s="15" t="s">
        <v>80</v>
      </c>
      <c r="C38" s="14" t="s">
        <v>58</v>
      </c>
      <c r="D38" s="14" t="s">
        <v>59</v>
      </c>
      <c r="E38" s="14" t="s">
        <v>50</v>
      </c>
      <c r="F38" s="14" t="s">
        <v>14</v>
      </c>
      <c r="G38" s="14" t="s">
        <v>15</v>
      </c>
      <c r="H38" s="14" t="s">
        <v>12</v>
      </c>
      <c r="I38" s="16">
        <v>42989</v>
      </c>
      <c r="J38" s="14">
        <v>10.5</v>
      </c>
      <c r="K38" s="16">
        <v>42989</v>
      </c>
      <c r="L38" s="16">
        <v>43644</v>
      </c>
      <c r="M38" s="13">
        <f>IF(A38="","",VLOOKUP($A38,Paramètres!$A$1:$B$13,2,0))</f>
        <v>20</v>
      </c>
      <c r="O38" s="13"/>
      <c r="P38" s="13">
        <f t="shared" si="3"/>
        <v>0</v>
      </c>
      <c r="Q38" s="13" t="str">
        <f t="shared" si="4"/>
        <v/>
      </c>
      <c r="R38" s="13">
        <f t="shared" si="5"/>
        <v>1</v>
      </c>
      <c r="S38" s="13"/>
      <c r="T38" s="13"/>
    </row>
    <row r="39" spans="1:20" x14ac:dyDescent="0.3">
      <c r="A39" s="11">
        <v>43586</v>
      </c>
      <c r="B39" s="15" t="s">
        <v>81</v>
      </c>
      <c r="C39" s="14" t="s">
        <v>55</v>
      </c>
      <c r="D39" s="14" t="s">
        <v>56</v>
      </c>
      <c r="E39" s="14" t="s">
        <v>57</v>
      </c>
      <c r="F39" s="14" t="s">
        <v>17</v>
      </c>
      <c r="G39" s="14" t="s">
        <v>11</v>
      </c>
      <c r="H39" s="14" t="s">
        <v>12</v>
      </c>
      <c r="I39" s="16">
        <v>43500</v>
      </c>
      <c r="J39" s="14">
        <v>10.5</v>
      </c>
      <c r="K39" s="16">
        <v>43500</v>
      </c>
      <c r="L39" s="16">
        <v>43630</v>
      </c>
      <c r="M39" s="13">
        <f>IF(A39="","",VLOOKUP($A39,Paramètres!$A$1:$B$13,2,0))</f>
        <v>20</v>
      </c>
      <c r="O39" s="13"/>
      <c r="P39" s="13">
        <f t="shared" si="3"/>
        <v>0</v>
      </c>
      <c r="Q39" s="13" t="str">
        <f t="shared" si="4"/>
        <v/>
      </c>
      <c r="R39" s="13">
        <f t="shared" si="5"/>
        <v>1</v>
      </c>
      <c r="S39" s="13"/>
      <c r="T39" s="13"/>
    </row>
    <row r="40" spans="1:20" x14ac:dyDescent="0.3">
      <c r="A40" s="11">
        <v>43586</v>
      </c>
      <c r="B40" s="15" t="s">
        <v>83</v>
      </c>
      <c r="C40" s="14" t="s">
        <v>67</v>
      </c>
      <c r="D40" s="14" t="s">
        <v>71</v>
      </c>
      <c r="E40" s="14" t="s">
        <v>47</v>
      </c>
      <c r="F40" s="14" t="s">
        <v>17</v>
      </c>
      <c r="G40" s="14" t="s">
        <v>11</v>
      </c>
      <c r="H40" s="14" t="s">
        <v>12</v>
      </c>
      <c r="I40" s="16">
        <v>43467</v>
      </c>
      <c r="J40" s="14">
        <v>10.5</v>
      </c>
      <c r="K40" s="16">
        <v>43467</v>
      </c>
      <c r="L40" s="16">
        <v>43769</v>
      </c>
      <c r="M40" s="13">
        <f>IF(A40="","",VLOOKUP($A40,Paramètres!$A$1:$B$13,2,0))</f>
        <v>20</v>
      </c>
      <c r="O40" s="13"/>
      <c r="P40" s="13">
        <f t="shared" si="3"/>
        <v>0</v>
      </c>
      <c r="Q40" s="13" t="str">
        <f t="shared" si="4"/>
        <v/>
      </c>
      <c r="R40" s="13">
        <f t="shared" si="5"/>
        <v>1</v>
      </c>
      <c r="S40" s="13"/>
      <c r="T40" s="13"/>
    </row>
    <row r="41" spans="1:20" x14ac:dyDescent="0.3">
      <c r="A41" s="11">
        <v>43586</v>
      </c>
      <c r="B41" s="15" t="s">
        <v>86</v>
      </c>
      <c r="C41" s="14" t="s">
        <v>58</v>
      </c>
      <c r="D41" s="14" t="s">
        <v>61</v>
      </c>
      <c r="E41" s="14" t="s">
        <v>50</v>
      </c>
      <c r="F41" s="14" t="s">
        <v>14</v>
      </c>
      <c r="G41" s="14" t="s">
        <v>15</v>
      </c>
      <c r="H41" s="14" t="s">
        <v>12</v>
      </c>
      <c r="I41" s="16">
        <v>42968</v>
      </c>
      <c r="J41" s="14">
        <v>10.5</v>
      </c>
      <c r="K41" s="16">
        <v>43535</v>
      </c>
      <c r="L41" s="16">
        <v>43707</v>
      </c>
      <c r="M41" s="13">
        <f>IF(A41="","",VLOOKUP($A41,Paramètres!$A$1:$B$13,2,0))</f>
        <v>20</v>
      </c>
      <c r="O41" s="13"/>
      <c r="P41" s="13">
        <f t="shared" si="3"/>
        <v>0</v>
      </c>
      <c r="Q41" s="13" t="str">
        <f t="shared" si="4"/>
        <v/>
      </c>
      <c r="R41" s="13">
        <f t="shared" si="5"/>
        <v>1</v>
      </c>
      <c r="S41" s="13"/>
      <c r="T41" s="13"/>
    </row>
    <row r="42" spans="1:20" x14ac:dyDescent="0.3">
      <c r="A42" s="11">
        <v>43586</v>
      </c>
      <c r="B42" s="15" t="s">
        <v>89</v>
      </c>
      <c r="C42" s="14" t="s">
        <v>51</v>
      </c>
      <c r="D42" s="14" t="s">
        <v>54</v>
      </c>
      <c r="E42" s="14" t="s">
        <v>47</v>
      </c>
      <c r="F42" s="14" t="s">
        <v>14</v>
      </c>
      <c r="G42" s="14" t="s">
        <v>15</v>
      </c>
      <c r="H42" s="14" t="s">
        <v>12</v>
      </c>
      <c r="I42" s="16">
        <v>43542</v>
      </c>
      <c r="J42" s="14">
        <v>10.5</v>
      </c>
      <c r="K42" s="16">
        <v>43542</v>
      </c>
      <c r="L42" s="16">
        <v>43830</v>
      </c>
      <c r="M42" s="13">
        <f>IF(A42="","",VLOOKUP($A42,Paramètres!$A$1:$B$13,2,0))</f>
        <v>20</v>
      </c>
      <c r="O42" s="13"/>
      <c r="P42" s="13">
        <f t="shared" si="3"/>
        <v>0</v>
      </c>
      <c r="Q42" s="13" t="str">
        <f t="shared" si="4"/>
        <v/>
      </c>
      <c r="R42" s="13">
        <f t="shared" si="5"/>
        <v>1</v>
      </c>
      <c r="S42" s="13"/>
      <c r="T42" s="13"/>
    </row>
    <row r="43" spans="1:20" x14ac:dyDescent="0.3">
      <c r="A43" s="11">
        <v>43586</v>
      </c>
      <c r="B43" s="15" t="s">
        <v>91</v>
      </c>
      <c r="C43" s="14" t="s">
        <v>63</v>
      </c>
      <c r="D43" s="14" t="s">
        <v>65</v>
      </c>
      <c r="E43" s="14" t="s">
        <v>66</v>
      </c>
      <c r="F43" s="14" t="s">
        <v>18</v>
      </c>
      <c r="G43" s="14" t="s">
        <v>15</v>
      </c>
      <c r="H43" s="14" t="s">
        <v>12</v>
      </c>
      <c r="I43" s="16">
        <v>43185</v>
      </c>
      <c r="J43" s="14">
        <v>10.5</v>
      </c>
      <c r="K43" s="16">
        <v>43185</v>
      </c>
      <c r="L43" s="16">
        <v>43799</v>
      </c>
      <c r="M43" s="13">
        <f>IF(A43="","",VLOOKUP($A43,Paramètres!$A$1:$B$13,2,0))</f>
        <v>20</v>
      </c>
      <c r="O43" s="13"/>
      <c r="P43" s="13">
        <f t="shared" si="3"/>
        <v>0</v>
      </c>
      <c r="Q43" s="13" t="str">
        <f t="shared" si="4"/>
        <v/>
      </c>
      <c r="R43" s="13">
        <f t="shared" si="5"/>
        <v>1</v>
      </c>
      <c r="S43" s="13"/>
      <c r="T43" s="13"/>
    </row>
    <row r="44" spans="1:20" x14ac:dyDescent="0.3">
      <c r="A44" s="11">
        <v>43617</v>
      </c>
      <c r="B44" s="15" t="s">
        <v>77</v>
      </c>
      <c r="C44" s="14" t="s">
        <v>67</v>
      </c>
      <c r="D44" s="14" t="s">
        <v>68</v>
      </c>
      <c r="E44" s="14" t="s">
        <v>47</v>
      </c>
      <c r="F44" s="14" t="s">
        <v>10</v>
      </c>
      <c r="G44" s="14" t="s">
        <v>11</v>
      </c>
      <c r="H44" s="14" t="s">
        <v>12</v>
      </c>
      <c r="I44" s="16">
        <v>43544</v>
      </c>
      <c r="J44" s="14">
        <v>10.5</v>
      </c>
      <c r="K44" s="16">
        <v>43544</v>
      </c>
      <c r="L44" s="16">
        <v>43823</v>
      </c>
      <c r="M44" s="13">
        <f>IF(A44="","",VLOOKUP($A44,Paramètres!$A$1:$B$13,2,0))</f>
        <v>19</v>
      </c>
      <c r="O44" s="13"/>
      <c r="P44" s="13">
        <f t="shared" si="3"/>
        <v>0</v>
      </c>
      <c r="Q44" s="13" t="str">
        <f t="shared" si="4"/>
        <v/>
      </c>
      <c r="R44" s="13">
        <f t="shared" si="5"/>
        <v>1</v>
      </c>
      <c r="S44" s="13"/>
      <c r="T44" s="13"/>
    </row>
    <row r="45" spans="1:20" x14ac:dyDescent="0.3">
      <c r="A45" s="11">
        <v>43617</v>
      </c>
      <c r="B45" s="15" t="s">
        <v>80</v>
      </c>
      <c r="C45" s="14" t="s">
        <v>58</v>
      </c>
      <c r="D45" s="14" t="s">
        <v>59</v>
      </c>
      <c r="E45" s="14" t="s">
        <v>50</v>
      </c>
      <c r="F45" s="14" t="s">
        <v>14</v>
      </c>
      <c r="G45" s="14" t="s">
        <v>15</v>
      </c>
      <c r="H45" s="14" t="s">
        <v>12</v>
      </c>
      <c r="I45" s="16">
        <v>42989</v>
      </c>
      <c r="J45" s="14">
        <v>10.5</v>
      </c>
      <c r="K45" s="16">
        <v>42989</v>
      </c>
      <c r="L45" s="16">
        <v>43644</v>
      </c>
      <c r="M45" s="13">
        <f>IF(A45="","",VLOOKUP($A45,Paramètres!$A$1:$B$13,2,0))</f>
        <v>19</v>
      </c>
      <c r="O45" s="13"/>
      <c r="P45" s="13">
        <f t="shared" si="3"/>
        <v>0</v>
      </c>
      <c r="Q45" s="13" t="str">
        <f t="shared" si="4"/>
        <v/>
      </c>
      <c r="R45" s="13">
        <f t="shared" si="5"/>
        <v>0</v>
      </c>
      <c r="S45" s="13"/>
      <c r="T45" s="13"/>
    </row>
    <row r="46" spans="1:20" x14ac:dyDescent="0.3">
      <c r="A46" s="11">
        <v>43617</v>
      </c>
      <c r="B46" s="15" t="s">
        <v>83</v>
      </c>
      <c r="C46" s="14" t="s">
        <v>67</v>
      </c>
      <c r="D46" s="14" t="s">
        <v>71</v>
      </c>
      <c r="E46" s="14" t="s">
        <v>47</v>
      </c>
      <c r="F46" s="14" t="s">
        <v>17</v>
      </c>
      <c r="G46" s="14" t="s">
        <v>11</v>
      </c>
      <c r="H46" s="14" t="s">
        <v>12</v>
      </c>
      <c r="I46" s="16">
        <v>43467</v>
      </c>
      <c r="J46" s="14">
        <v>10.5</v>
      </c>
      <c r="K46" s="16">
        <v>43467</v>
      </c>
      <c r="L46" s="16">
        <v>43769</v>
      </c>
      <c r="M46" s="13">
        <f>IF(A46="","",VLOOKUP($A46,Paramètres!$A$1:$B$13,2,0))</f>
        <v>19</v>
      </c>
      <c r="O46" s="13"/>
      <c r="P46" s="13">
        <f t="shared" si="3"/>
        <v>0</v>
      </c>
      <c r="Q46" s="13" t="str">
        <f t="shared" si="4"/>
        <v/>
      </c>
      <c r="R46" s="13">
        <f t="shared" si="5"/>
        <v>1</v>
      </c>
      <c r="S46" s="13"/>
      <c r="T46" s="13"/>
    </row>
    <row r="47" spans="1:20" x14ac:dyDescent="0.3">
      <c r="A47" s="11">
        <v>43617</v>
      </c>
      <c r="B47" s="15" t="s">
        <v>86</v>
      </c>
      <c r="C47" s="14" t="s">
        <v>58</v>
      </c>
      <c r="D47" s="14" t="s">
        <v>61</v>
      </c>
      <c r="E47" s="14" t="s">
        <v>50</v>
      </c>
      <c r="F47" s="14" t="s">
        <v>14</v>
      </c>
      <c r="G47" s="14" t="s">
        <v>15</v>
      </c>
      <c r="H47" s="14" t="s">
        <v>12</v>
      </c>
      <c r="I47" s="16">
        <v>42968</v>
      </c>
      <c r="J47" s="14">
        <v>10.5</v>
      </c>
      <c r="K47" s="16">
        <v>43535</v>
      </c>
      <c r="L47" s="16">
        <v>43707</v>
      </c>
      <c r="M47" s="13">
        <f>IF(A47="","",VLOOKUP($A47,Paramètres!$A$1:$B$13,2,0))</f>
        <v>19</v>
      </c>
      <c r="O47" s="13"/>
      <c r="P47" s="13">
        <f t="shared" si="3"/>
        <v>0</v>
      </c>
      <c r="Q47" s="13" t="str">
        <f t="shared" si="4"/>
        <v/>
      </c>
      <c r="R47" s="13">
        <f t="shared" si="5"/>
        <v>1</v>
      </c>
      <c r="S47" s="13"/>
      <c r="T47" s="13"/>
    </row>
    <row r="48" spans="1:20" x14ac:dyDescent="0.3">
      <c r="A48" s="11">
        <v>43617</v>
      </c>
      <c r="B48" s="15" t="s">
        <v>89</v>
      </c>
      <c r="C48" s="14" t="s">
        <v>51</v>
      </c>
      <c r="D48" s="14" t="s">
        <v>54</v>
      </c>
      <c r="E48" s="14" t="s">
        <v>47</v>
      </c>
      <c r="F48" s="14" t="s">
        <v>14</v>
      </c>
      <c r="G48" s="14" t="s">
        <v>15</v>
      </c>
      <c r="H48" s="14" t="s">
        <v>12</v>
      </c>
      <c r="I48" s="16">
        <v>43542</v>
      </c>
      <c r="J48" s="14">
        <v>10.5</v>
      </c>
      <c r="K48" s="16">
        <v>43542</v>
      </c>
      <c r="L48" s="16">
        <v>43830</v>
      </c>
      <c r="M48" s="13">
        <f>IF(A48="","",VLOOKUP($A48,Paramètres!$A$1:$B$13,2,0))</f>
        <v>19</v>
      </c>
      <c r="O48" s="13"/>
      <c r="P48" s="13">
        <f t="shared" si="3"/>
        <v>0</v>
      </c>
      <c r="Q48" s="13" t="str">
        <f t="shared" si="4"/>
        <v/>
      </c>
      <c r="R48" s="13">
        <f t="shared" si="5"/>
        <v>1</v>
      </c>
      <c r="S48" s="13"/>
      <c r="T48" s="13"/>
    </row>
    <row r="49" spans="1:20" x14ac:dyDescent="0.3">
      <c r="A49" s="11">
        <v>43617</v>
      </c>
      <c r="B49" s="15" t="s">
        <v>91</v>
      </c>
      <c r="C49" s="14" t="s">
        <v>63</v>
      </c>
      <c r="D49" s="14" t="s">
        <v>65</v>
      </c>
      <c r="E49" s="14" t="s">
        <v>66</v>
      </c>
      <c r="F49" s="14" t="s">
        <v>18</v>
      </c>
      <c r="G49" s="14" t="s">
        <v>15</v>
      </c>
      <c r="H49" s="14" t="s">
        <v>12</v>
      </c>
      <c r="I49" s="16">
        <v>43185</v>
      </c>
      <c r="J49" s="14">
        <v>10.5</v>
      </c>
      <c r="K49" s="16">
        <v>43185</v>
      </c>
      <c r="L49" s="16">
        <v>43799</v>
      </c>
      <c r="M49" s="13">
        <f>IF(A49="","",VLOOKUP($A49,Paramètres!$A$1:$B$13,2,0))</f>
        <v>19</v>
      </c>
      <c r="O49" s="13"/>
      <c r="P49" s="13">
        <f t="shared" si="3"/>
        <v>0</v>
      </c>
      <c r="Q49" s="13" t="str">
        <f t="shared" si="4"/>
        <v/>
      </c>
      <c r="R49" s="13">
        <f t="shared" si="5"/>
        <v>1</v>
      </c>
      <c r="S49" s="13"/>
      <c r="T49" s="13"/>
    </row>
    <row r="50" spans="1:20" x14ac:dyDescent="0.3">
      <c r="A50" s="11">
        <v>43647</v>
      </c>
      <c r="B50" s="15" t="s">
        <v>77</v>
      </c>
      <c r="C50" s="14" t="s">
        <v>67</v>
      </c>
      <c r="D50" s="14" t="s">
        <v>68</v>
      </c>
      <c r="E50" s="14" t="s">
        <v>47</v>
      </c>
      <c r="F50" s="14" t="s">
        <v>10</v>
      </c>
      <c r="G50" s="14" t="s">
        <v>11</v>
      </c>
      <c r="H50" s="14" t="s">
        <v>12</v>
      </c>
      <c r="I50" s="16">
        <v>43544</v>
      </c>
      <c r="J50" s="14">
        <v>10.5</v>
      </c>
      <c r="K50" s="16">
        <v>43544</v>
      </c>
      <c r="L50" s="16">
        <v>43823</v>
      </c>
      <c r="M50" s="13">
        <f>IF(A50="","",VLOOKUP($A50,Paramètres!$A$1:$B$13,2,0))</f>
        <v>23</v>
      </c>
      <c r="O50" s="13"/>
      <c r="P50" s="13">
        <f t="shared" si="3"/>
        <v>0</v>
      </c>
      <c r="Q50" s="13" t="str">
        <f t="shared" si="4"/>
        <v/>
      </c>
      <c r="R50" s="13">
        <f t="shared" si="5"/>
        <v>1</v>
      </c>
      <c r="S50" s="13"/>
      <c r="T50" s="13"/>
    </row>
    <row r="51" spans="1:20" x14ac:dyDescent="0.3">
      <c r="A51" s="11">
        <v>43647</v>
      </c>
      <c r="B51" s="15" t="s">
        <v>83</v>
      </c>
      <c r="C51" s="14" t="s">
        <v>67</v>
      </c>
      <c r="D51" s="14" t="s">
        <v>71</v>
      </c>
      <c r="E51" s="14" t="s">
        <v>47</v>
      </c>
      <c r="F51" s="14" t="s">
        <v>17</v>
      </c>
      <c r="G51" s="14" t="s">
        <v>11</v>
      </c>
      <c r="H51" s="14" t="s">
        <v>12</v>
      </c>
      <c r="I51" s="16">
        <v>43467</v>
      </c>
      <c r="J51" s="14">
        <v>10.5</v>
      </c>
      <c r="K51" s="16">
        <v>43467</v>
      </c>
      <c r="L51" s="16">
        <v>43769</v>
      </c>
      <c r="M51" s="13">
        <f>IF(A51="","",VLOOKUP($A51,Paramètres!$A$1:$B$13,2,0))</f>
        <v>23</v>
      </c>
      <c r="O51" s="13"/>
      <c r="P51" s="13">
        <f t="shared" si="3"/>
        <v>0</v>
      </c>
      <c r="Q51" s="13" t="str">
        <f t="shared" si="4"/>
        <v/>
      </c>
      <c r="R51" s="13">
        <f t="shared" si="5"/>
        <v>1</v>
      </c>
      <c r="S51" s="13"/>
      <c r="T51" s="13"/>
    </row>
    <row r="52" spans="1:20" x14ac:dyDescent="0.3">
      <c r="A52" s="11">
        <v>43647</v>
      </c>
      <c r="B52" s="15" t="s">
        <v>86</v>
      </c>
      <c r="C52" s="14" t="s">
        <v>58</v>
      </c>
      <c r="D52" s="14" t="s">
        <v>61</v>
      </c>
      <c r="E52" s="14" t="s">
        <v>50</v>
      </c>
      <c r="F52" s="14" t="s">
        <v>14</v>
      </c>
      <c r="G52" s="14" t="s">
        <v>15</v>
      </c>
      <c r="H52" s="14" t="s">
        <v>12</v>
      </c>
      <c r="I52" s="16">
        <v>42968</v>
      </c>
      <c r="J52" s="14">
        <v>10.5</v>
      </c>
      <c r="K52" s="16">
        <v>43535</v>
      </c>
      <c r="L52" s="16">
        <v>43707</v>
      </c>
      <c r="M52" s="13">
        <f>IF(A52="","",VLOOKUP($A52,Paramètres!$A$1:$B$13,2,0))</f>
        <v>23</v>
      </c>
      <c r="O52" s="13"/>
      <c r="P52" s="13">
        <f t="shared" si="3"/>
        <v>0</v>
      </c>
      <c r="Q52" s="13" t="str">
        <f t="shared" si="4"/>
        <v/>
      </c>
      <c r="R52" s="13">
        <f t="shared" si="5"/>
        <v>1</v>
      </c>
      <c r="S52" s="13"/>
      <c r="T52" s="13"/>
    </row>
    <row r="53" spans="1:20" x14ac:dyDescent="0.3">
      <c r="A53" s="11">
        <v>43647</v>
      </c>
      <c r="B53" s="15" t="s">
        <v>89</v>
      </c>
      <c r="C53" s="14" t="s">
        <v>51</v>
      </c>
      <c r="D53" s="14" t="s">
        <v>54</v>
      </c>
      <c r="E53" s="14" t="s">
        <v>47</v>
      </c>
      <c r="F53" s="14" t="s">
        <v>14</v>
      </c>
      <c r="G53" s="14" t="s">
        <v>15</v>
      </c>
      <c r="H53" s="14" t="s">
        <v>12</v>
      </c>
      <c r="I53" s="16">
        <v>43542</v>
      </c>
      <c r="J53" s="14">
        <v>10.5</v>
      </c>
      <c r="K53" s="16">
        <v>43542</v>
      </c>
      <c r="L53" s="16">
        <v>43830</v>
      </c>
      <c r="M53" s="13">
        <f>IF(A53="","",VLOOKUP($A53,Paramètres!$A$1:$B$13,2,0))</f>
        <v>23</v>
      </c>
      <c r="O53" s="13"/>
      <c r="P53" s="13">
        <f t="shared" si="3"/>
        <v>0</v>
      </c>
      <c r="Q53" s="13" t="str">
        <f t="shared" si="4"/>
        <v/>
      </c>
      <c r="R53" s="13">
        <f t="shared" si="5"/>
        <v>1</v>
      </c>
      <c r="S53" s="13"/>
      <c r="T53" s="13"/>
    </row>
    <row r="54" spans="1:20" x14ac:dyDescent="0.3">
      <c r="A54" s="11">
        <v>43647</v>
      </c>
      <c r="B54" s="15" t="s">
        <v>91</v>
      </c>
      <c r="C54" s="14" t="s">
        <v>63</v>
      </c>
      <c r="D54" s="14" t="s">
        <v>65</v>
      </c>
      <c r="E54" s="14" t="s">
        <v>66</v>
      </c>
      <c r="F54" s="14" t="s">
        <v>18</v>
      </c>
      <c r="G54" s="14" t="s">
        <v>15</v>
      </c>
      <c r="H54" s="14" t="s">
        <v>12</v>
      </c>
      <c r="I54" s="16">
        <v>43185</v>
      </c>
      <c r="J54" s="14">
        <v>10.5</v>
      </c>
      <c r="K54" s="16">
        <v>43185</v>
      </c>
      <c r="L54" s="16">
        <v>43799</v>
      </c>
      <c r="M54" s="13">
        <f>IF(A54="","",VLOOKUP($A54,Paramètres!$A$1:$B$13,2,0))</f>
        <v>23</v>
      </c>
      <c r="O54" s="13"/>
      <c r="P54" s="13">
        <f t="shared" si="3"/>
        <v>0</v>
      </c>
      <c r="Q54" s="13" t="str">
        <f t="shared" si="4"/>
        <v/>
      </c>
      <c r="R54" s="13">
        <f t="shared" si="5"/>
        <v>1</v>
      </c>
      <c r="S54" s="13"/>
      <c r="T54" s="13"/>
    </row>
    <row r="55" spans="1:20" x14ac:dyDescent="0.3">
      <c r="A55" s="11">
        <v>43678</v>
      </c>
      <c r="B55" s="15" t="s">
        <v>77</v>
      </c>
      <c r="C55" s="14" t="s">
        <v>67</v>
      </c>
      <c r="D55" s="14" t="s">
        <v>68</v>
      </c>
      <c r="E55" s="14" t="s">
        <v>47</v>
      </c>
      <c r="F55" s="14" t="s">
        <v>10</v>
      </c>
      <c r="G55" s="14" t="s">
        <v>11</v>
      </c>
      <c r="H55" s="14" t="s">
        <v>12</v>
      </c>
      <c r="I55" s="16">
        <v>43544</v>
      </c>
      <c r="J55" s="14">
        <v>10.5</v>
      </c>
      <c r="K55" s="16">
        <v>43544</v>
      </c>
      <c r="L55" s="16">
        <v>43823</v>
      </c>
      <c r="M55" s="13">
        <f>IF(A55="","",VLOOKUP($A55,Paramètres!$A$1:$B$13,2,0))</f>
        <v>21</v>
      </c>
      <c r="O55" s="13"/>
      <c r="P55" s="13">
        <f t="shared" si="3"/>
        <v>0</v>
      </c>
      <c r="Q55" s="13" t="str">
        <f t="shared" si="4"/>
        <v/>
      </c>
      <c r="R55" s="13">
        <f t="shared" si="5"/>
        <v>1</v>
      </c>
      <c r="S55" s="13"/>
      <c r="T55" s="13"/>
    </row>
    <row r="56" spans="1:20" x14ac:dyDescent="0.3">
      <c r="A56" s="11">
        <v>43678</v>
      </c>
      <c r="B56" s="15" t="s">
        <v>83</v>
      </c>
      <c r="C56" s="14" t="s">
        <v>67</v>
      </c>
      <c r="D56" s="14" t="s">
        <v>71</v>
      </c>
      <c r="E56" s="14" t="s">
        <v>47</v>
      </c>
      <c r="F56" s="14" t="s">
        <v>17</v>
      </c>
      <c r="G56" s="14" t="s">
        <v>11</v>
      </c>
      <c r="H56" s="14" t="s">
        <v>12</v>
      </c>
      <c r="I56" s="16">
        <v>43467</v>
      </c>
      <c r="J56" s="14">
        <v>10.5</v>
      </c>
      <c r="K56" s="16">
        <v>43467</v>
      </c>
      <c r="L56" s="16">
        <v>43769</v>
      </c>
      <c r="M56" s="13">
        <f>IF(A56="","",VLOOKUP($A56,Paramètres!$A$1:$B$13,2,0))</f>
        <v>21</v>
      </c>
      <c r="O56" s="13"/>
      <c r="P56" s="13">
        <f t="shared" si="3"/>
        <v>0</v>
      </c>
      <c r="Q56" s="13" t="str">
        <f t="shared" si="4"/>
        <v/>
      </c>
      <c r="R56" s="13">
        <f t="shared" si="5"/>
        <v>1</v>
      </c>
      <c r="S56" s="13"/>
      <c r="T56" s="13"/>
    </row>
    <row r="57" spans="1:20" x14ac:dyDescent="0.3">
      <c r="A57" s="11">
        <v>43678</v>
      </c>
      <c r="B57" s="15" t="s">
        <v>89</v>
      </c>
      <c r="C57" s="14" t="s">
        <v>51</v>
      </c>
      <c r="D57" s="14" t="s">
        <v>54</v>
      </c>
      <c r="E57" s="14" t="s">
        <v>47</v>
      </c>
      <c r="F57" s="14" t="s">
        <v>14</v>
      </c>
      <c r="G57" s="14" t="s">
        <v>15</v>
      </c>
      <c r="H57" s="14" t="s">
        <v>12</v>
      </c>
      <c r="I57" s="16">
        <v>43542</v>
      </c>
      <c r="J57" s="14">
        <v>10.5</v>
      </c>
      <c r="K57" s="16">
        <v>43542</v>
      </c>
      <c r="L57" s="16">
        <v>43830</v>
      </c>
      <c r="M57" s="13">
        <f>IF(A57="","",VLOOKUP($A57,Paramètres!$A$1:$B$13,2,0))</f>
        <v>21</v>
      </c>
      <c r="O57" s="13"/>
      <c r="P57" s="13">
        <f t="shared" si="3"/>
        <v>0</v>
      </c>
      <c r="Q57" s="13" t="str">
        <f t="shared" si="4"/>
        <v/>
      </c>
      <c r="R57" s="13">
        <f t="shared" si="5"/>
        <v>1</v>
      </c>
      <c r="S57" s="13"/>
      <c r="T57" s="13"/>
    </row>
    <row r="58" spans="1:20" x14ac:dyDescent="0.3">
      <c r="A58" s="11">
        <v>43678</v>
      </c>
      <c r="B58" s="15" t="s">
        <v>91</v>
      </c>
      <c r="C58" s="14" t="s">
        <v>63</v>
      </c>
      <c r="D58" s="14" t="s">
        <v>65</v>
      </c>
      <c r="E58" s="14" t="s">
        <v>66</v>
      </c>
      <c r="F58" s="14" t="s">
        <v>18</v>
      </c>
      <c r="G58" s="14" t="s">
        <v>15</v>
      </c>
      <c r="H58" s="14" t="s">
        <v>12</v>
      </c>
      <c r="I58" s="16">
        <v>43185</v>
      </c>
      <c r="J58" s="14">
        <v>10.5</v>
      </c>
      <c r="K58" s="16">
        <v>43185</v>
      </c>
      <c r="L58" s="16">
        <v>43799</v>
      </c>
      <c r="M58" s="13">
        <f>IF(A58="","",VLOOKUP($A58,Paramètres!$A$1:$B$13,2,0))</f>
        <v>21</v>
      </c>
      <c r="O58" s="13"/>
      <c r="P58" s="13">
        <f t="shared" si="3"/>
        <v>0</v>
      </c>
      <c r="Q58" s="13" t="str">
        <f t="shared" si="4"/>
        <v/>
      </c>
      <c r="R58" s="13">
        <f t="shared" si="5"/>
        <v>1</v>
      </c>
      <c r="S58" s="13"/>
      <c r="T58" s="13"/>
    </row>
    <row r="59" spans="1:20" x14ac:dyDescent="0.3">
      <c r="A59" s="11">
        <v>43709</v>
      </c>
      <c r="B59" s="15" t="s">
        <v>77</v>
      </c>
      <c r="C59" s="14" t="s">
        <v>67</v>
      </c>
      <c r="D59" s="14" t="s">
        <v>68</v>
      </c>
      <c r="E59" s="14" t="s">
        <v>47</v>
      </c>
      <c r="F59" s="14" t="s">
        <v>10</v>
      </c>
      <c r="G59" s="14" t="s">
        <v>11</v>
      </c>
      <c r="H59" s="14" t="s">
        <v>12</v>
      </c>
      <c r="I59" s="16">
        <v>43544</v>
      </c>
      <c r="J59" s="14">
        <v>10.5</v>
      </c>
      <c r="K59" s="16">
        <v>43544</v>
      </c>
      <c r="L59" s="16">
        <v>43823</v>
      </c>
      <c r="M59" s="13">
        <f>IF(A59="","",VLOOKUP($A59,Paramètres!$A$1:$B$13,2,0))</f>
        <v>21</v>
      </c>
      <c r="O59" s="13"/>
      <c r="P59" s="13">
        <f t="shared" si="3"/>
        <v>0</v>
      </c>
      <c r="Q59" s="13" t="str">
        <f t="shared" si="4"/>
        <v/>
      </c>
      <c r="R59" s="13">
        <f t="shared" si="5"/>
        <v>1</v>
      </c>
      <c r="S59" s="13"/>
      <c r="T59" s="13"/>
    </row>
    <row r="60" spans="1:20" x14ac:dyDescent="0.3">
      <c r="A60" s="11">
        <v>43709</v>
      </c>
      <c r="B60" s="15" t="s">
        <v>78</v>
      </c>
      <c r="C60" s="14" t="s">
        <v>45</v>
      </c>
      <c r="D60" s="14" t="s">
        <v>46</v>
      </c>
      <c r="E60" s="14" t="s">
        <v>47</v>
      </c>
      <c r="F60" s="14" t="s">
        <v>16</v>
      </c>
      <c r="G60" s="14" t="s">
        <v>15</v>
      </c>
      <c r="H60" s="14" t="s">
        <v>12</v>
      </c>
      <c r="I60" s="16">
        <v>43731</v>
      </c>
      <c r="J60" s="14">
        <v>10.5</v>
      </c>
      <c r="K60" s="16">
        <v>43731</v>
      </c>
      <c r="L60" s="16">
        <v>43823</v>
      </c>
      <c r="M60" s="13">
        <f>IF(A60="","",VLOOKUP($A60,Paramètres!$A$1:$B$13,2,0))</f>
        <v>21</v>
      </c>
      <c r="O60" s="13"/>
      <c r="P60" s="13">
        <f t="shared" si="3"/>
        <v>0</v>
      </c>
      <c r="Q60" s="13" t="str">
        <f t="shared" si="4"/>
        <v/>
      </c>
      <c r="R60" s="13">
        <f t="shared" si="5"/>
        <v>1</v>
      </c>
      <c r="S60" s="13"/>
      <c r="T60" s="13"/>
    </row>
    <row r="61" spans="1:20" x14ac:dyDescent="0.3">
      <c r="A61" s="11">
        <v>43709</v>
      </c>
      <c r="B61" s="15" t="s">
        <v>83</v>
      </c>
      <c r="C61" s="14" t="s">
        <v>67</v>
      </c>
      <c r="D61" s="14" t="s">
        <v>71</v>
      </c>
      <c r="E61" s="14" t="s">
        <v>47</v>
      </c>
      <c r="F61" s="14" t="s">
        <v>17</v>
      </c>
      <c r="G61" s="14" t="s">
        <v>11</v>
      </c>
      <c r="H61" s="14" t="s">
        <v>12</v>
      </c>
      <c r="I61" s="16">
        <v>43467</v>
      </c>
      <c r="J61" s="14">
        <v>10.5</v>
      </c>
      <c r="K61" s="16">
        <v>43467</v>
      </c>
      <c r="L61" s="16">
        <v>43769</v>
      </c>
      <c r="M61" s="13">
        <f>IF(A61="","",VLOOKUP($A61,Paramètres!$A$1:$B$13,2,0))</f>
        <v>21</v>
      </c>
      <c r="O61" s="13"/>
      <c r="P61" s="13">
        <f t="shared" si="3"/>
        <v>0</v>
      </c>
      <c r="Q61" s="13" t="str">
        <f t="shared" si="4"/>
        <v/>
      </c>
      <c r="R61" s="13">
        <f t="shared" si="5"/>
        <v>1</v>
      </c>
      <c r="S61" s="13"/>
      <c r="T61" s="13"/>
    </row>
    <row r="62" spans="1:20" x14ac:dyDescent="0.3">
      <c r="A62" s="11">
        <v>43709</v>
      </c>
      <c r="B62" s="15" t="s">
        <v>84</v>
      </c>
      <c r="C62" s="14" t="s">
        <v>51</v>
      </c>
      <c r="D62" s="14" t="s">
        <v>53</v>
      </c>
      <c r="E62" s="14" t="s">
        <v>47</v>
      </c>
      <c r="F62" s="14" t="s">
        <v>19</v>
      </c>
      <c r="G62" s="14" t="s">
        <v>15</v>
      </c>
      <c r="H62" s="14" t="s">
        <v>12</v>
      </c>
      <c r="I62" s="16">
        <v>43738</v>
      </c>
      <c r="J62" s="14">
        <v>10.5</v>
      </c>
      <c r="K62" s="16">
        <v>43738</v>
      </c>
      <c r="L62" s="16">
        <v>43823</v>
      </c>
      <c r="M62" s="13">
        <f>IF(A62="","",VLOOKUP($A62,Paramètres!$A$1:$B$13,2,0))</f>
        <v>21</v>
      </c>
      <c r="O62" s="13"/>
      <c r="P62" s="13">
        <f t="shared" si="3"/>
        <v>0</v>
      </c>
      <c r="Q62" s="13" t="str">
        <f t="shared" si="4"/>
        <v/>
      </c>
      <c r="R62" s="13">
        <f t="shared" si="5"/>
        <v>1</v>
      </c>
      <c r="S62" s="13"/>
      <c r="T62" s="13"/>
    </row>
    <row r="63" spans="1:20" x14ac:dyDescent="0.3">
      <c r="A63" s="11">
        <v>43709</v>
      </c>
      <c r="B63" s="15" t="s">
        <v>89</v>
      </c>
      <c r="C63" s="14" t="s">
        <v>51</v>
      </c>
      <c r="D63" s="14" t="s">
        <v>54</v>
      </c>
      <c r="E63" s="14" t="s">
        <v>47</v>
      </c>
      <c r="F63" s="14" t="s">
        <v>14</v>
      </c>
      <c r="G63" s="14" t="s">
        <v>15</v>
      </c>
      <c r="H63" s="14" t="s">
        <v>12</v>
      </c>
      <c r="I63" s="16">
        <v>43542</v>
      </c>
      <c r="J63" s="14">
        <v>10.5</v>
      </c>
      <c r="K63" s="16">
        <v>43542</v>
      </c>
      <c r="L63" s="16">
        <v>43830</v>
      </c>
      <c r="M63" s="13">
        <f>IF(A63="","",VLOOKUP($A63,Paramètres!$A$1:$B$13,2,0))</f>
        <v>21</v>
      </c>
      <c r="O63" s="13"/>
      <c r="P63" s="13">
        <f t="shared" si="3"/>
        <v>0</v>
      </c>
      <c r="Q63" s="13" t="str">
        <f t="shared" si="4"/>
        <v/>
      </c>
      <c r="R63" s="13">
        <f t="shared" si="5"/>
        <v>1</v>
      </c>
      <c r="S63" s="13"/>
      <c r="T63" s="13"/>
    </row>
    <row r="64" spans="1:20" x14ac:dyDescent="0.3">
      <c r="A64" s="11">
        <v>43709</v>
      </c>
      <c r="B64" s="15" t="s">
        <v>90</v>
      </c>
      <c r="C64" s="14" t="s">
        <v>63</v>
      </c>
      <c r="D64" s="14" t="s">
        <v>64</v>
      </c>
      <c r="E64" s="14" t="s">
        <v>66</v>
      </c>
      <c r="F64" s="14" t="s">
        <v>19</v>
      </c>
      <c r="G64" s="14" t="s">
        <v>15</v>
      </c>
      <c r="H64" s="14" t="s">
        <v>12</v>
      </c>
      <c r="I64" s="16">
        <v>43710</v>
      </c>
      <c r="J64" s="14">
        <v>10.5</v>
      </c>
      <c r="K64" s="16">
        <v>43710</v>
      </c>
      <c r="L64" s="16">
        <v>43823</v>
      </c>
      <c r="M64" s="13">
        <f>IF(A64="","",VLOOKUP($A64,Paramètres!$A$1:$B$13,2,0))</f>
        <v>21</v>
      </c>
      <c r="O64" s="13"/>
      <c r="P64" s="13">
        <f t="shared" si="3"/>
        <v>0</v>
      </c>
      <c r="Q64" s="13" t="str">
        <f t="shared" si="4"/>
        <v/>
      </c>
      <c r="R64" s="13">
        <f t="shared" si="5"/>
        <v>1</v>
      </c>
      <c r="S64" s="13"/>
      <c r="T64" s="13"/>
    </row>
    <row r="65" spans="1:20" x14ac:dyDescent="0.3">
      <c r="A65" s="11">
        <v>43709</v>
      </c>
      <c r="B65" s="15" t="s">
        <v>91</v>
      </c>
      <c r="C65" s="14" t="s">
        <v>63</v>
      </c>
      <c r="D65" s="14" t="s">
        <v>65</v>
      </c>
      <c r="E65" s="14" t="s">
        <v>66</v>
      </c>
      <c r="F65" s="14" t="s">
        <v>18</v>
      </c>
      <c r="G65" s="14" t="s">
        <v>15</v>
      </c>
      <c r="H65" s="14" t="s">
        <v>12</v>
      </c>
      <c r="I65" s="16">
        <v>43185</v>
      </c>
      <c r="J65" s="14">
        <v>10.5</v>
      </c>
      <c r="K65" s="16">
        <v>43185</v>
      </c>
      <c r="L65" s="16">
        <v>43799</v>
      </c>
      <c r="M65" s="13">
        <f>IF(A65="","",VLOOKUP($A65,Paramètres!$A$1:$B$13,2,0))</f>
        <v>21</v>
      </c>
      <c r="O65" s="13"/>
      <c r="P65" s="13">
        <f t="shared" si="3"/>
        <v>0</v>
      </c>
      <c r="Q65" s="13" t="str">
        <f t="shared" si="4"/>
        <v/>
      </c>
      <c r="R65" s="13">
        <f t="shared" si="5"/>
        <v>1</v>
      </c>
      <c r="S65" s="13"/>
      <c r="T65" s="13"/>
    </row>
    <row r="66" spans="1:20" x14ac:dyDescent="0.3">
      <c r="A66" s="11">
        <v>43739</v>
      </c>
      <c r="B66" s="15" t="s">
        <v>77</v>
      </c>
      <c r="C66" s="14" t="s">
        <v>67</v>
      </c>
      <c r="D66" s="14" t="s">
        <v>68</v>
      </c>
      <c r="E66" s="14" t="s">
        <v>47</v>
      </c>
      <c r="F66" s="14" t="s">
        <v>10</v>
      </c>
      <c r="G66" s="14" t="s">
        <v>11</v>
      </c>
      <c r="H66" s="14" t="s">
        <v>12</v>
      </c>
      <c r="I66" s="16">
        <v>43544</v>
      </c>
      <c r="J66" s="14">
        <v>10.5</v>
      </c>
      <c r="K66" s="16">
        <v>43544</v>
      </c>
      <c r="L66" s="16">
        <v>43823</v>
      </c>
      <c r="M66" s="13">
        <f>IF(A66="","",VLOOKUP($A66,Paramètres!$A$1:$B$13,2,0))</f>
        <v>23</v>
      </c>
      <c r="O66" s="13"/>
      <c r="P66" s="13">
        <f t="shared" ref="P66:P81" si="6">IF(A66="","",J66*N66)</f>
        <v>0</v>
      </c>
      <c r="Q66" s="13" t="str">
        <f t="shared" ref="Q66:Q81" si="7">IF(A66="PHONE REGIE",1.37,IF(N66=0,"",N66/M66))</f>
        <v/>
      </c>
      <c r="R66" s="13">
        <f t="shared" ref="R66:R81" si="8">IF(A66="","",IF(L66=0,1,L66&gt;=EDATE(A66,1)-1)*1)</f>
        <v>1</v>
      </c>
      <c r="S66" s="13"/>
      <c r="T66" s="13"/>
    </row>
    <row r="67" spans="1:20" x14ac:dyDescent="0.3">
      <c r="A67" s="11">
        <v>43739</v>
      </c>
      <c r="B67" s="15" t="s">
        <v>78</v>
      </c>
      <c r="C67" s="14" t="s">
        <v>45</v>
      </c>
      <c r="D67" s="14" t="s">
        <v>46</v>
      </c>
      <c r="E67" s="14" t="s">
        <v>47</v>
      </c>
      <c r="F67" s="14" t="s">
        <v>16</v>
      </c>
      <c r="G67" s="14" t="s">
        <v>15</v>
      </c>
      <c r="H67" s="14" t="s">
        <v>12</v>
      </c>
      <c r="I67" s="16">
        <v>43731</v>
      </c>
      <c r="J67" s="14">
        <v>10.5</v>
      </c>
      <c r="K67" s="16">
        <v>43731</v>
      </c>
      <c r="L67" s="16">
        <v>43823</v>
      </c>
      <c r="M67" s="13">
        <f>IF(A67="","",VLOOKUP($A67,Paramètres!$A$1:$B$13,2,0))</f>
        <v>23</v>
      </c>
      <c r="O67" s="13"/>
      <c r="P67" s="13">
        <f t="shared" si="6"/>
        <v>0</v>
      </c>
      <c r="Q67" s="13" t="str">
        <f t="shared" si="7"/>
        <v/>
      </c>
      <c r="R67" s="13">
        <f t="shared" si="8"/>
        <v>1</v>
      </c>
      <c r="S67" s="13"/>
      <c r="T67" s="13"/>
    </row>
    <row r="68" spans="1:20" x14ac:dyDescent="0.3">
      <c r="A68" s="11">
        <v>43739</v>
      </c>
      <c r="B68" s="15" t="s">
        <v>83</v>
      </c>
      <c r="C68" s="14" t="s">
        <v>67</v>
      </c>
      <c r="D68" s="14" t="s">
        <v>71</v>
      </c>
      <c r="E68" s="14" t="s">
        <v>47</v>
      </c>
      <c r="F68" s="14" t="s">
        <v>17</v>
      </c>
      <c r="G68" s="14" t="s">
        <v>11</v>
      </c>
      <c r="H68" s="14" t="s">
        <v>12</v>
      </c>
      <c r="I68" s="16">
        <v>43467</v>
      </c>
      <c r="J68" s="14">
        <v>10.5</v>
      </c>
      <c r="K68" s="16">
        <v>43467</v>
      </c>
      <c r="L68" s="16">
        <v>43769</v>
      </c>
      <c r="M68" s="13">
        <f>IF(A68="","",VLOOKUP($A68,Paramètres!$A$1:$B$13,2,0))</f>
        <v>23</v>
      </c>
      <c r="N68" s="12"/>
      <c r="O68" s="13"/>
      <c r="P68" s="13">
        <f t="shared" si="6"/>
        <v>0</v>
      </c>
      <c r="Q68" s="13" t="str">
        <f t="shared" si="7"/>
        <v/>
      </c>
      <c r="R68" s="13">
        <f t="shared" si="8"/>
        <v>1</v>
      </c>
      <c r="S68" s="13"/>
      <c r="T68" s="13"/>
    </row>
    <row r="69" spans="1:20" x14ac:dyDescent="0.3">
      <c r="A69" s="11">
        <v>43739</v>
      </c>
      <c r="B69" s="15" t="s">
        <v>84</v>
      </c>
      <c r="C69" s="14" t="s">
        <v>51</v>
      </c>
      <c r="D69" s="14" t="s">
        <v>53</v>
      </c>
      <c r="E69" s="14" t="s">
        <v>47</v>
      </c>
      <c r="F69" s="14" t="s">
        <v>19</v>
      </c>
      <c r="G69" s="14" t="s">
        <v>15</v>
      </c>
      <c r="H69" s="14" t="s">
        <v>12</v>
      </c>
      <c r="I69" s="16">
        <v>43738</v>
      </c>
      <c r="J69" s="14">
        <v>10.5</v>
      </c>
      <c r="K69" s="16">
        <v>43738</v>
      </c>
      <c r="L69" s="16">
        <v>43823</v>
      </c>
      <c r="M69" s="13">
        <f>IF(A69="","",VLOOKUP($A69,Paramètres!$A$1:$B$13,2,0))</f>
        <v>23</v>
      </c>
      <c r="O69" s="13"/>
      <c r="P69" s="13">
        <f t="shared" si="6"/>
        <v>0</v>
      </c>
      <c r="Q69" s="13" t="str">
        <f t="shared" si="7"/>
        <v/>
      </c>
      <c r="R69" s="13">
        <f t="shared" si="8"/>
        <v>1</v>
      </c>
      <c r="S69" s="13"/>
      <c r="T69" s="13"/>
    </row>
    <row r="70" spans="1:20" x14ac:dyDescent="0.3">
      <c r="A70" s="11">
        <v>43739</v>
      </c>
      <c r="B70" s="15" t="s">
        <v>89</v>
      </c>
      <c r="C70" s="14" t="s">
        <v>51</v>
      </c>
      <c r="D70" s="14" t="s">
        <v>54</v>
      </c>
      <c r="E70" s="14" t="s">
        <v>47</v>
      </c>
      <c r="F70" s="14" t="s">
        <v>14</v>
      </c>
      <c r="G70" s="14" t="s">
        <v>15</v>
      </c>
      <c r="H70" s="14" t="s">
        <v>12</v>
      </c>
      <c r="I70" s="16">
        <v>43542</v>
      </c>
      <c r="J70" s="14">
        <v>10.5</v>
      </c>
      <c r="K70" s="16">
        <v>43542</v>
      </c>
      <c r="L70" s="16">
        <v>43830</v>
      </c>
      <c r="M70" s="13">
        <f>IF(A70="","",VLOOKUP($A70,Paramètres!$A$1:$B$13,2,0))</f>
        <v>23</v>
      </c>
      <c r="O70" s="13"/>
      <c r="P70" s="13">
        <f t="shared" si="6"/>
        <v>0</v>
      </c>
      <c r="Q70" s="13" t="str">
        <f t="shared" si="7"/>
        <v/>
      </c>
      <c r="R70" s="13">
        <f t="shared" si="8"/>
        <v>1</v>
      </c>
      <c r="S70" s="13"/>
      <c r="T70" s="13"/>
    </row>
    <row r="71" spans="1:20" x14ac:dyDescent="0.3">
      <c r="A71" s="11">
        <v>43739</v>
      </c>
      <c r="B71" s="15" t="s">
        <v>90</v>
      </c>
      <c r="C71" s="14" t="s">
        <v>63</v>
      </c>
      <c r="D71" s="14" t="s">
        <v>64</v>
      </c>
      <c r="E71" s="14" t="s">
        <v>66</v>
      </c>
      <c r="F71" s="14" t="s">
        <v>19</v>
      </c>
      <c r="G71" s="14" t="s">
        <v>15</v>
      </c>
      <c r="H71" s="14" t="s">
        <v>12</v>
      </c>
      <c r="I71" s="16">
        <v>43710</v>
      </c>
      <c r="J71" s="14">
        <v>10.5</v>
      </c>
      <c r="K71" s="16">
        <v>43710</v>
      </c>
      <c r="L71" s="16">
        <v>43823</v>
      </c>
      <c r="M71" s="13">
        <f>IF(A71="","",VLOOKUP($A71,Paramètres!$A$1:$B$13,2,0))</f>
        <v>23</v>
      </c>
      <c r="O71" s="12">
        <v>25</v>
      </c>
      <c r="P71" s="13">
        <f t="shared" si="6"/>
        <v>0</v>
      </c>
      <c r="Q71" s="13" t="str">
        <f t="shared" si="7"/>
        <v/>
      </c>
      <c r="R71" s="13">
        <f t="shared" si="8"/>
        <v>1</v>
      </c>
      <c r="S71" s="13"/>
      <c r="T71" s="13"/>
    </row>
    <row r="72" spans="1:20" x14ac:dyDescent="0.3">
      <c r="A72" s="11">
        <v>43739</v>
      </c>
      <c r="B72" s="15" t="s">
        <v>91</v>
      </c>
      <c r="C72" s="14" t="s">
        <v>63</v>
      </c>
      <c r="D72" s="14" t="s">
        <v>65</v>
      </c>
      <c r="E72" s="14" t="s">
        <v>66</v>
      </c>
      <c r="F72" s="14" t="s">
        <v>18</v>
      </c>
      <c r="G72" s="14" t="s">
        <v>15</v>
      </c>
      <c r="H72" s="14" t="s">
        <v>12</v>
      </c>
      <c r="I72" s="16">
        <v>43185</v>
      </c>
      <c r="J72" s="14">
        <v>10.5</v>
      </c>
      <c r="K72" s="16">
        <v>43185</v>
      </c>
      <c r="L72" s="16">
        <v>43799</v>
      </c>
      <c r="M72" s="13">
        <f>IF(A72="","",VLOOKUP($A72,Paramètres!$A$1:$B$13,2,0))</f>
        <v>23</v>
      </c>
      <c r="O72" s="13"/>
      <c r="P72" s="13">
        <f t="shared" si="6"/>
        <v>0</v>
      </c>
      <c r="Q72" s="13" t="str">
        <f t="shared" si="7"/>
        <v/>
      </c>
      <c r="R72" s="13">
        <f t="shared" si="8"/>
        <v>1</v>
      </c>
      <c r="S72" s="13"/>
      <c r="T72" s="13"/>
    </row>
    <row r="73" spans="1:20" x14ac:dyDescent="0.3">
      <c r="A73" s="11">
        <v>43739</v>
      </c>
      <c r="B73" s="15" t="s">
        <v>92</v>
      </c>
      <c r="C73" s="14" t="s">
        <v>67</v>
      </c>
      <c r="D73" s="14" t="s">
        <v>72</v>
      </c>
      <c r="E73" s="14" t="s">
        <v>73</v>
      </c>
      <c r="F73" s="14" t="s">
        <v>19</v>
      </c>
      <c r="G73" s="14" t="s">
        <v>15</v>
      </c>
      <c r="H73" s="14" t="s">
        <v>20</v>
      </c>
      <c r="I73" s="16">
        <v>43766</v>
      </c>
      <c r="J73" s="14">
        <v>10.5</v>
      </c>
      <c r="K73" s="16">
        <v>43766</v>
      </c>
      <c r="L73" s="16">
        <v>43820</v>
      </c>
      <c r="M73" s="13">
        <f>IF(A73="","",VLOOKUP($A73,Paramètres!$A$1:$B$13,2,0))</f>
        <v>23</v>
      </c>
      <c r="O73" s="13"/>
      <c r="P73" s="13">
        <f t="shared" si="6"/>
        <v>0</v>
      </c>
      <c r="Q73" s="13" t="str">
        <f t="shared" si="7"/>
        <v/>
      </c>
      <c r="R73" s="13">
        <f t="shared" si="8"/>
        <v>1</v>
      </c>
      <c r="S73" s="13"/>
      <c r="T73" s="13"/>
    </row>
    <row r="74" spans="1:20" x14ac:dyDescent="0.3">
      <c r="A74" s="11">
        <v>43770</v>
      </c>
      <c r="B74" s="18" t="s">
        <v>77</v>
      </c>
      <c r="C74" s="17" t="s">
        <v>67</v>
      </c>
      <c r="D74" s="17" t="s">
        <v>68</v>
      </c>
      <c r="E74" s="17" t="s">
        <v>47</v>
      </c>
      <c r="F74" s="17" t="s">
        <v>10</v>
      </c>
      <c r="G74" s="17" t="s">
        <v>11</v>
      </c>
      <c r="H74" s="17" t="s">
        <v>12</v>
      </c>
      <c r="I74" s="19">
        <v>43544</v>
      </c>
      <c r="J74" s="17">
        <v>10.5</v>
      </c>
      <c r="K74" s="19">
        <v>43544</v>
      </c>
      <c r="L74" s="19">
        <v>43823</v>
      </c>
      <c r="M74" s="13">
        <f>IF(A74="","",VLOOKUP($A74,Paramètres!$A$1:$B$13,2,0))</f>
        <v>19</v>
      </c>
      <c r="O74" s="13"/>
      <c r="P74" s="13">
        <f t="shared" si="6"/>
        <v>0</v>
      </c>
      <c r="Q74" s="13" t="str">
        <f t="shared" si="7"/>
        <v/>
      </c>
      <c r="R74" s="13">
        <f t="shared" si="8"/>
        <v>1</v>
      </c>
      <c r="S74" s="13"/>
      <c r="T74" s="13"/>
    </row>
    <row r="75" spans="1:20" x14ac:dyDescent="0.3">
      <c r="A75" s="11">
        <v>43770</v>
      </c>
      <c r="B75" s="18" t="s">
        <v>78</v>
      </c>
      <c r="C75" s="17" t="s">
        <v>45</v>
      </c>
      <c r="D75" s="17" t="s">
        <v>46</v>
      </c>
      <c r="E75" s="17" t="s">
        <v>47</v>
      </c>
      <c r="F75" s="17" t="s">
        <v>16</v>
      </c>
      <c r="G75" s="17" t="s">
        <v>15</v>
      </c>
      <c r="H75" s="17" t="s">
        <v>12</v>
      </c>
      <c r="I75" s="19">
        <v>43731</v>
      </c>
      <c r="J75" s="17">
        <v>10.5</v>
      </c>
      <c r="K75" s="19">
        <v>43731</v>
      </c>
      <c r="L75" s="19">
        <v>43823</v>
      </c>
      <c r="M75" s="13">
        <f>IF(A75="","",VLOOKUP($A75,Paramètres!$A$1:$B$13,2,0))</f>
        <v>19</v>
      </c>
      <c r="O75" s="13"/>
      <c r="P75" s="13">
        <f t="shared" si="6"/>
        <v>0</v>
      </c>
      <c r="Q75" s="13" t="str">
        <f t="shared" si="7"/>
        <v/>
      </c>
      <c r="R75" s="13">
        <f t="shared" si="8"/>
        <v>1</v>
      </c>
      <c r="S75" s="13"/>
      <c r="T75" s="13"/>
    </row>
    <row r="76" spans="1:20" x14ac:dyDescent="0.3">
      <c r="A76" s="11">
        <v>43770</v>
      </c>
      <c r="B76" s="18" t="s">
        <v>84</v>
      </c>
      <c r="C76" s="17" t="s">
        <v>51</v>
      </c>
      <c r="D76" s="17" t="s">
        <v>53</v>
      </c>
      <c r="E76" s="17" t="s">
        <v>47</v>
      </c>
      <c r="F76" s="17" t="s">
        <v>19</v>
      </c>
      <c r="G76" s="17" t="s">
        <v>15</v>
      </c>
      <c r="H76" s="17" t="s">
        <v>12</v>
      </c>
      <c r="I76" s="19">
        <v>43738</v>
      </c>
      <c r="J76" s="17">
        <v>10.5</v>
      </c>
      <c r="K76" s="19">
        <v>43738</v>
      </c>
      <c r="L76" s="19">
        <v>43823</v>
      </c>
      <c r="M76" s="13">
        <f>IF(A76="","",VLOOKUP($A76,Paramètres!$A$1:$B$13,2,0))</f>
        <v>19</v>
      </c>
      <c r="O76" s="13"/>
      <c r="P76" s="13">
        <f t="shared" si="6"/>
        <v>0</v>
      </c>
      <c r="Q76" s="13" t="str">
        <f t="shared" si="7"/>
        <v/>
      </c>
      <c r="R76" s="13">
        <f t="shared" si="8"/>
        <v>1</v>
      </c>
      <c r="S76" s="13"/>
      <c r="T76" s="13"/>
    </row>
    <row r="77" spans="1:20" x14ac:dyDescent="0.3">
      <c r="A77" s="11">
        <v>43770</v>
      </c>
      <c r="B77" s="18" t="s">
        <v>89</v>
      </c>
      <c r="C77" s="17" t="s">
        <v>51</v>
      </c>
      <c r="D77" s="17" t="s">
        <v>54</v>
      </c>
      <c r="E77" s="17" t="s">
        <v>47</v>
      </c>
      <c r="F77" s="17" t="s">
        <v>14</v>
      </c>
      <c r="G77" s="17" t="s">
        <v>15</v>
      </c>
      <c r="H77" s="17" t="s">
        <v>12</v>
      </c>
      <c r="I77" s="19">
        <v>43542</v>
      </c>
      <c r="J77" s="17">
        <v>10.5</v>
      </c>
      <c r="K77" s="19">
        <v>43542</v>
      </c>
      <c r="L77" s="19">
        <v>43830</v>
      </c>
      <c r="M77" s="13">
        <f>IF(A77="","",VLOOKUP($A77,Paramètres!$A$1:$B$13,2,0))</f>
        <v>19</v>
      </c>
      <c r="O77" s="13"/>
      <c r="P77" s="13">
        <f t="shared" si="6"/>
        <v>0</v>
      </c>
      <c r="Q77" s="13" t="str">
        <f t="shared" si="7"/>
        <v/>
      </c>
      <c r="R77" s="13">
        <f t="shared" si="8"/>
        <v>1</v>
      </c>
      <c r="S77" s="13"/>
      <c r="T77" s="13"/>
    </row>
    <row r="78" spans="1:20" x14ac:dyDescent="0.3">
      <c r="A78" s="11">
        <v>43770</v>
      </c>
      <c r="B78" s="18" t="s">
        <v>90</v>
      </c>
      <c r="C78" s="17" t="s">
        <v>63</v>
      </c>
      <c r="D78" s="17" t="s">
        <v>64</v>
      </c>
      <c r="E78" s="17" t="s">
        <v>66</v>
      </c>
      <c r="F78" s="17" t="s">
        <v>19</v>
      </c>
      <c r="G78" s="17" t="s">
        <v>15</v>
      </c>
      <c r="H78" s="17" t="s">
        <v>12</v>
      </c>
      <c r="I78" s="19">
        <v>43710</v>
      </c>
      <c r="J78" s="17">
        <v>10.5</v>
      </c>
      <c r="K78" s="19">
        <v>43710</v>
      </c>
      <c r="L78" s="19">
        <v>43823</v>
      </c>
      <c r="M78" s="13">
        <f>IF(A78="","",VLOOKUP($A78,Paramètres!$A$1:$B$13,2,0))</f>
        <v>19</v>
      </c>
      <c r="O78" s="13"/>
      <c r="P78" s="13">
        <f t="shared" si="6"/>
        <v>0</v>
      </c>
      <c r="Q78" s="13" t="str">
        <f t="shared" si="7"/>
        <v/>
      </c>
      <c r="R78" s="13">
        <f t="shared" si="8"/>
        <v>1</v>
      </c>
      <c r="S78" s="13"/>
      <c r="T78" s="13"/>
    </row>
    <row r="79" spans="1:20" x14ac:dyDescent="0.3">
      <c r="A79" s="11">
        <v>43770</v>
      </c>
      <c r="B79" s="15" t="s">
        <v>91</v>
      </c>
      <c r="C79" s="14" t="s">
        <v>63</v>
      </c>
      <c r="D79" s="14" t="s">
        <v>65</v>
      </c>
      <c r="E79" s="14" t="s">
        <v>66</v>
      </c>
      <c r="F79" s="14" t="s">
        <v>18</v>
      </c>
      <c r="G79" s="14" t="s">
        <v>15</v>
      </c>
      <c r="H79" s="14" t="s">
        <v>12</v>
      </c>
      <c r="I79" s="16">
        <v>43185</v>
      </c>
      <c r="J79" s="14">
        <v>10.5</v>
      </c>
      <c r="K79" s="16">
        <v>43185</v>
      </c>
      <c r="L79" s="16">
        <v>43799</v>
      </c>
      <c r="M79" s="13">
        <f>IF(A79="","",VLOOKUP($A79,Paramètres!$A$1:$B$13,2,0))</f>
        <v>19</v>
      </c>
      <c r="O79" s="13"/>
      <c r="P79" s="13">
        <f t="shared" si="6"/>
        <v>0</v>
      </c>
      <c r="Q79" s="13" t="str">
        <f t="shared" si="7"/>
        <v/>
      </c>
      <c r="R79" s="13">
        <f t="shared" si="8"/>
        <v>1</v>
      </c>
      <c r="S79" s="13"/>
      <c r="T79" s="13"/>
    </row>
    <row r="80" spans="1:20" x14ac:dyDescent="0.3">
      <c r="A80" s="11">
        <v>43770</v>
      </c>
      <c r="B80" s="15" t="s">
        <v>92</v>
      </c>
      <c r="C80" s="14" t="s">
        <v>67</v>
      </c>
      <c r="D80" s="14" t="s">
        <v>72</v>
      </c>
      <c r="E80" s="14" t="s">
        <v>73</v>
      </c>
      <c r="F80" s="14" t="s">
        <v>19</v>
      </c>
      <c r="G80" s="14" t="s">
        <v>15</v>
      </c>
      <c r="H80" s="14" t="s">
        <v>20</v>
      </c>
      <c r="I80" s="16">
        <v>43766</v>
      </c>
      <c r="J80" s="14">
        <v>10.5</v>
      </c>
      <c r="K80" s="16">
        <v>43766</v>
      </c>
      <c r="L80" s="16">
        <v>43820</v>
      </c>
      <c r="M80" s="13">
        <f>IF(A80="","",VLOOKUP($A80,Paramètres!$A$1:$B$13,2,0))</f>
        <v>19</v>
      </c>
      <c r="O80" s="13"/>
      <c r="P80" s="13">
        <f t="shared" si="6"/>
        <v>0</v>
      </c>
      <c r="Q80" s="13" t="str">
        <f t="shared" si="7"/>
        <v/>
      </c>
      <c r="R80" s="13">
        <f t="shared" si="8"/>
        <v>1</v>
      </c>
      <c r="S80" s="13"/>
      <c r="T80" s="13"/>
    </row>
    <row r="81" spans="1:20" x14ac:dyDescent="0.3">
      <c r="A81" s="11">
        <v>43800</v>
      </c>
      <c r="B81" s="15" t="s">
        <v>89</v>
      </c>
      <c r="C81" s="14" t="s">
        <v>51</v>
      </c>
      <c r="D81" s="14" t="s">
        <v>54</v>
      </c>
      <c r="E81" s="14" t="s">
        <v>47</v>
      </c>
      <c r="F81" s="14" t="s">
        <v>14</v>
      </c>
      <c r="G81" s="14" t="s">
        <v>15</v>
      </c>
      <c r="H81" s="14" t="s">
        <v>12</v>
      </c>
      <c r="I81" s="16">
        <v>43542</v>
      </c>
      <c r="J81" s="14">
        <v>10.5</v>
      </c>
      <c r="K81" s="16">
        <v>43542</v>
      </c>
      <c r="L81" s="16">
        <v>43830</v>
      </c>
      <c r="M81" s="13">
        <f>IF(A81="","",VLOOKUP($A81,Paramètres!$A$1:$B$13,2,0))</f>
        <v>21</v>
      </c>
      <c r="O81" s="13"/>
      <c r="P81" s="13">
        <f t="shared" si="6"/>
        <v>0</v>
      </c>
      <c r="Q81" s="13" t="str">
        <f t="shared" si="7"/>
        <v/>
      </c>
      <c r="R81" s="13">
        <f t="shared" si="8"/>
        <v>1</v>
      </c>
      <c r="S81" s="13"/>
      <c r="T81" s="13"/>
    </row>
  </sheetData>
  <sortState xmlns:xlrd2="http://schemas.microsoft.com/office/spreadsheetml/2017/richdata2" ref="A2:L74">
    <sortCondition ref="A2:A67"/>
    <sortCondition ref="A2:A73"/>
    <sortCondition ref="A2:A74"/>
  </sortState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Contrats presta</vt:lpstr>
      <vt:lpstr>Facturation</vt:lpstr>
      <vt:lpstr>date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Jorissen Daniel</cp:lastModifiedBy>
  <cp:lastPrinted>2019-10-22T13:43:35Z</cp:lastPrinted>
  <dcterms:created xsi:type="dcterms:W3CDTF">2019-10-22T13:15:49Z</dcterms:created>
  <dcterms:modified xsi:type="dcterms:W3CDTF">2019-11-05T22:04:20Z</dcterms:modified>
</cp:coreProperties>
</file>