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5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7.xml" ContentType="application/vnd.openxmlformats-officedocument.drawing+xml"/>
  <Override PartName="/xl/tables/table10.xml" ContentType="application/vnd.openxmlformats-officedocument.spreadsheetml.table+xml"/>
  <Override PartName="/xl/drawings/drawing8.xml" ContentType="application/vnd.openxmlformats-officedocument.drawing+xml"/>
  <Override PartName="/xl/pivotTables/pivotTable1.xml" ContentType="application/vnd.openxmlformats-officedocument.spreadsheetml.pivotTable+xml"/>
  <Override PartName="/xl/drawings/drawing9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009F23CC-DE3E-447F-8E84-0E623244908E}" xr6:coauthVersionLast="45" xr6:coauthVersionMax="45" xr10:uidLastSave="{00000000-0000-0000-0000-000000000000}"/>
  <bookViews>
    <workbookView xWindow="-120" yWindow="-120" windowWidth="20730" windowHeight="11160" tabRatio="758" activeTab="3" xr2:uid="{00000000-000D-0000-FFFF-FFFF00000000}"/>
  </bookViews>
  <sheets>
    <sheet name="MENU" sheetId="38" r:id="rId1"/>
    <sheet name="LIVRAISON" sheetId="1" r:id="rId2"/>
    <sheet name="LIVRAISONS" sheetId="2" r:id="rId3"/>
    <sheet name="MOUVEMENT" sheetId="18" r:id="rId4"/>
    <sheet name="MOUVEMENTS" sheetId="15" r:id="rId5"/>
    <sheet name="BDD" sheetId="8" r:id="rId6"/>
    <sheet name="STOCKS" sheetId="9" r:id="rId7"/>
    <sheet name="Import bon liv" sheetId="32" r:id="rId8"/>
    <sheet name="Statistique B LIV" sheetId="37" r:id="rId9"/>
  </sheets>
  <definedNames>
    <definedName name="_xlnm._FilterDatabase" localSheetId="2" hidden="1">LIVRAISONS!$A$1:$S$1</definedName>
    <definedName name="_xlnm._FilterDatabase" localSheetId="6" hidden="1">STOCKS!$B$3:$I$3</definedName>
    <definedName name="BDD_LISTE_CLIENTS">BDD!$B:$B</definedName>
    <definedName name="BDD_REFERENCE">BDD!$E:$E</definedName>
    <definedName name="BDD_Unite">BDD!$G:$G</definedName>
    <definedName name="BL">#REF!</definedName>
    <definedName name="CODREF">OFFSET(BDD!$E$4,,,COUNTA(BDD!$E$4:$E$487),2)</definedName>
    <definedName name="CopieM">T_MOUVEMENT_Mouvement[[Date]:[Quantite/Pieces]]</definedName>
    <definedName name="Des">#REF!</definedName>
    <definedName name="F_CLIENTS">OFFSET(p_CLIENTS,0,0,COUNTA(BDD_LISTE_CLIENTS),1)</definedName>
    <definedName name="Importation_liste_bon">'Import bon liv'!$U$4:$U$501</definedName>
    <definedName name="Liste">T_BDD_Références[REFERENCE]</definedName>
    <definedName name="LISTE_DEPOTS">LIVRAISON!$C$60:$C$64</definedName>
    <definedName name="liste_depots_bon_livraison">LIVRAISON!$E$59:$F$64</definedName>
    <definedName name="listederoulanteproduits">OFFSET(BDD!$E$4,0,0,COUNTA(BDD!$E:$E)-1)</definedName>
    <definedName name="LIVRAISONS_CLIENTS">LIVRAISONS!$A:$A</definedName>
    <definedName name="LIVRAISONS_DATA_BASE">LIVRAISONS!$A:$J</definedName>
    <definedName name="LIVRAISONS_DATE">LIVRAISONS!$B:$B</definedName>
    <definedName name="LIVRAISONS_DESIGNATION">LIVRAISONS!$E:$E</definedName>
    <definedName name="LIVRAISONS_MONTANT">LIVRAISONS!$J:$J</definedName>
    <definedName name="LIVRAISONS_N°BON">LIVRAISONS!$C:$C</definedName>
    <definedName name="LIVRAISONS_PRIX">LIVRAISONS!$G:$G</definedName>
    <definedName name="LIVRAISONS_QUANTITE">LIVRAISONS!$I:$I</definedName>
    <definedName name="LIVRAISONS_REFERENCES">LIVRAISONS!$D:$D</definedName>
    <definedName name="LIVRAISONS_UNITE">LIVRAISONS!$F:$F</definedName>
    <definedName name="LV_Clients">T_BDD_Clients[Clients]</definedName>
    <definedName name="LV_Dépots">T_BDD_Dépôts[DEPOTS]</definedName>
    <definedName name="LV_Mouvement">T_BDD_Mouvements[MOUVEMENTS]</definedName>
    <definedName name="LV_References">T_BDD_Références[REFERENCE]</definedName>
    <definedName name="LV_Reglement">T_BDD_Reglements[MODE / REGLM]</definedName>
    <definedName name="M_derArt">LIVRAISON!$F$1</definedName>
    <definedName name="Montant">#REF!</definedName>
    <definedName name="Nom">#REF!</definedName>
    <definedName name="p_CLIENTS">BDD!$B$4</definedName>
    <definedName name="Prix">#REF!</definedName>
    <definedName name="Qte">#REF!</definedName>
    <definedName name="Ref">#REF!</definedName>
    <definedName name="STOCKS_CONSULTE">LIVRAISON!$C$60:$D$64</definedName>
    <definedName name="tableaux_base_de_donnees">LIVRAISONS!$A$1:$W$2487</definedName>
    <definedName name="_xlnm.Print_Area" localSheetId="1">LIVRAISON!$B$2:$I$55</definedName>
  </definedNames>
  <calcPr calcId="181029"/>
  <pivotCaches>
    <pivotCache cacheId="6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B7" i="1"/>
  <c r="E7" i="1"/>
  <c r="F7" i="1"/>
  <c r="G7" i="1"/>
  <c r="B8" i="1"/>
  <c r="E8" i="1"/>
  <c r="F8" i="1"/>
  <c r="G8" i="1"/>
  <c r="B9" i="1"/>
  <c r="E9" i="1"/>
  <c r="F9" i="1"/>
  <c r="G9" i="1"/>
  <c r="B10" i="1"/>
  <c r="E10" i="1"/>
  <c r="F10" i="1"/>
  <c r="G10" i="1"/>
  <c r="B11" i="1"/>
  <c r="E11" i="1"/>
  <c r="F11" i="1"/>
  <c r="G11" i="1"/>
  <c r="B12" i="1"/>
  <c r="E12" i="1"/>
  <c r="F12" i="1"/>
  <c r="G12" i="1"/>
  <c r="B13" i="1"/>
  <c r="E13" i="1"/>
  <c r="F13" i="1"/>
  <c r="G13" i="1"/>
  <c r="B14" i="1"/>
  <c r="E14" i="1"/>
  <c r="F14" i="1"/>
  <c r="G14" i="1"/>
  <c r="B15" i="1"/>
  <c r="E15" i="1"/>
  <c r="F15" i="1"/>
  <c r="G15" i="1"/>
  <c r="B16" i="1"/>
  <c r="E16" i="1"/>
  <c r="F16" i="1"/>
  <c r="G16" i="1"/>
  <c r="B17" i="1"/>
  <c r="E17" i="1"/>
  <c r="F17" i="1"/>
  <c r="G17" i="1"/>
  <c r="B18" i="1"/>
  <c r="E18" i="1"/>
  <c r="F18" i="1"/>
  <c r="G18" i="1"/>
  <c r="B19" i="1"/>
  <c r="E19" i="1"/>
  <c r="F19" i="1"/>
  <c r="G19" i="1"/>
  <c r="B20" i="1"/>
  <c r="E20" i="1"/>
  <c r="F20" i="1"/>
  <c r="G20" i="1"/>
  <c r="B21" i="1"/>
  <c r="E21" i="1"/>
  <c r="F21" i="1"/>
  <c r="G21" i="1"/>
  <c r="B22" i="1"/>
  <c r="E22" i="1"/>
  <c r="F22" i="1"/>
  <c r="G22" i="1"/>
  <c r="B23" i="1"/>
  <c r="E23" i="1"/>
  <c r="F23" i="1"/>
  <c r="G23" i="1"/>
  <c r="B24" i="1"/>
  <c r="E24" i="1"/>
  <c r="F24" i="1"/>
  <c r="G24" i="1"/>
  <c r="B25" i="1"/>
  <c r="E25" i="1"/>
  <c r="F25" i="1"/>
  <c r="G25" i="1"/>
  <c r="B26" i="1"/>
  <c r="E26" i="1"/>
  <c r="F26" i="1"/>
  <c r="G26" i="1"/>
  <c r="B27" i="1"/>
  <c r="E27" i="1"/>
  <c r="F27" i="1"/>
  <c r="G27" i="1"/>
  <c r="B28" i="1"/>
  <c r="E28" i="1"/>
  <c r="F28" i="1"/>
  <c r="G28" i="1"/>
  <c r="B29" i="1"/>
  <c r="E29" i="1"/>
  <c r="F29" i="1"/>
  <c r="G29" i="1"/>
  <c r="B30" i="1"/>
  <c r="E30" i="1"/>
  <c r="F30" i="1"/>
  <c r="G30" i="1"/>
  <c r="B31" i="1"/>
  <c r="E31" i="1"/>
  <c r="F31" i="1"/>
  <c r="G31" i="1"/>
  <c r="B32" i="1"/>
  <c r="E32" i="1"/>
  <c r="F32" i="1"/>
  <c r="G32" i="1"/>
  <c r="B33" i="1"/>
  <c r="E33" i="1"/>
  <c r="F33" i="1"/>
  <c r="G33" i="1"/>
  <c r="B34" i="1"/>
  <c r="E34" i="1"/>
  <c r="F34" i="1"/>
  <c r="G34" i="1"/>
  <c r="B35" i="1"/>
  <c r="E35" i="1"/>
  <c r="F35" i="1"/>
  <c r="G35" i="1"/>
  <c r="W5" i="2"/>
  <c r="W6" i="2"/>
  <c r="W3" i="2"/>
  <c r="W4" i="2"/>
  <c r="C60" i="1"/>
  <c r="H38" i="1"/>
  <c r="K36" i="1"/>
  <c r="D5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G7" i="18"/>
  <c r="H7" i="18" s="1"/>
  <c r="G8" i="18"/>
  <c r="H8" i="18" s="1"/>
  <c r="G9" i="18"/>
  <c r="H9" i="18" s="1"/>
  <c r="G10" i="18"/>
  <c r="H10" i="18" s="1"/>
  <c r="G11" i="18"/>
  <c r="H11" i="18" s="1"/>
  <c r="G12" i="18"/>
  <c r="H12" i="18" s="1"/>
  <c r="G13" i="18"/>
  <c r="H13" i="18" s="1"/>
  <c r="G14" i="18"/>
  <c r="H14" i="18" s="1"/>
  <c r="G15" i="18"/>
  <c r="H15" i="18" s="1"/>
  <c r="G16" i="18"/>
  <c r="H16" i="18" s="1"/>
  <c r="G17" i="18"/>
  <c r="H17" i="18" s="1"/>
  <c r="G18" i="18"/>
  <c r="H18" i="18" s="1"/>
  <c r="G19" i="18"/>
  <c r="H19" i="18" s="1"/>
  <c r="G20" i="18"/>
  <c r="H20" i="18" s="1"/>
  <c r="G21" i="18"/>
  <c r="H21" i="18" s="1"/>
  <c r="G22" i="18"/>
  <c r="H22" i="18" s="1"/>
  <c r="G23" i="18"/>
  <c r="H23" i="18" s="1"/>
  <c r="G24" i="18"/>
  <c r="H24" i="18" s="1"/>
  <c r="G25" i="18"/>
  <c r="H25" i="18" s="1"/>
  <c r="G26" i="18"/>
  <c r="H26" i="18" s="1"/>
  <c r="G27" i="18"/>
  <c r="H27" i="18" s="1"/>
  <c r="G28" i="18"/>
  <c r="H28" i="18" s="1"/>
  <c r="G29" i="18"/>
  <c r="H29" i="18" s="1"/>
  <c r="G30" i="18"/>
  <c r="H30" i="18" s="1"/>
  <c r="H32" i="18" l="1"/>
  <c r="B36" i="1" l="1"/>
  <c r="E36" i="1"/>
  <c r="F36" i="1"/>
  <c r="G36" i="1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N4" i="1" l="1"/>
  <c r="I20" i="1" l="1"/>
  <c r="I8" i="1"/>
  <c r="I24" i="1"/>
  <c r="I16" i="1"/>
  <c r="K16" i="1" s="1"/>
  <c r="I32" i="1"/>
  <c r="I12" i="1"/>
  <c r="I28" i="1"/>
  <c r="I22" i="1"/>
  <c r="I19" i="1"/>
  <c r="I23" i="1"/>
  <c r="I30" i="1"/>
  <c r="I9" i="1"/>
  <c r="K9" i="1" s="1"/>
  <c r="I11" i="1"/>
  <c r="I33" i="1"/>
  <c r="I14" i="1"/>
  <c r="I35" i="1"/>
  <c r="K35" i="1" s="1"/>
  <c r="I18" i="1"/>
  <c r="I17" i="1"/>
  <c r="I25" i="1"/>
  <c r="I27" i="1"/>
  <c r="K27" i="1" s="1"/>
  <c r="I10" i="1"/>
  <c r="I29" i="1"/>
  <c r="I31" i="1"/>
  <c r="I21" i="1"/>
  <c r="K21" i="1" s="1"/>
  <c r="I34" i="1"/>
  <c r="I13" i="1"/>
  <c r="I7" i="1"/>
  <c r="I15" i="1"/>
  <c r="K15" i="1" s="1"/>
  <c r="I26" i="1"/>
  <c r="K12" i="1"/>
  <c r="K24" i="1"/>
  <c r="K20" i="1"/>
  <c r="K26" i="1"/>
  <c r="K7" i="1"/>
  <c r="K18" i="1"/>
  <c r="K13" i="1"/>
  <c r="K8" i="1"/>
  <c r="K25" i="1"/>
  <c r="K33" i="1"/>
  <c r="J20" i="1"/>
  <c r="J24" i="1"/>
  <c r="I36" i="1"/>
  <c r="J36" i="1" s="1"/>
  <c r="E4" i="32"/>
  <c r="J25" i="1" l="1"/>
  <c r="J18" i="1"/>
  <c r="J26" i="1"/>
  <c r="J21" i="1"/>
  <c r="J35" i="1"/>
  <c r="J13" i="1"/>
  <c r="J16" i="1"/>
  <c r="J12" i="1"/>
  <c r="J33" i="1"/>
  <c r="J30" i="1"/>
  <c r="K30" i="1"/>
  <c r="J29" i="1"/>
  <c r="K29" i="1"/>
  <c r="J23" i="1"/>
  <c r="K23" i="1"/>
  <c r="J22" i="1"/>
  <c r="K22" i="1"/>
  <c r="J15" i="1"/>
  <c r="J27" i="1"/>
  <c r="J11" i="1"/>
  <c r="K11" i="1"/>
  <c r="J19" i="1"/>
  <c r="K19" i="1"/>
  <c r="J14" i="1"/>
  <c r="K14" i="1"/>
  <c r="J17" i="1"/>
  <c r="K17" i="1"/>
  <c r="J32" i="1"/>
  <c r="K32" i="1"/>
  <c r="J28" i="1"/>
  <c r="K28" i="1"/>
  <c r="J34" i="1"/>
  <c r="K34" i="1"/>
  <c r="J10" i="1"/>
  <c r="K10" i="1"/>
  <c r="J31" i="1"/>
  <c r="K31" i="1"/>
  <c r="B4" i="9"/>
  <c r="C4" i="9"/>
  <c r="B5" i="9"/>
  <c r="C5" i="9"/>
  <c r="B6" i="9"/>
  <c r="C6" i="9"/>
  <c r="B7" i="9"/>
  <c r="C7" i="9"/>
  <c r="B8" i="9"/>
  <c r="C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7" i="9"/>
  <c r="C277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B285" i="9"/>
  <c r="C285" i="9"/>
  <c r="B286" i="9"/>
  <c r="C286" i="9"/>
  <c r="B287" i="9"/>
  <c r="C287" i="9"/>
  <c r="B288" i="9"/>
  <c r="C288" i="9"/>
  <c r="B289" i="9"/>
  <c r="C289" i="9"/>
  <c r="B290" i="9"/>
  <c r="C290" i="9"/>
  <c r="B291" i="9"/>
  <c r="C291" i="9"/>
  <c r="B292" i="9"/>
  <c r="C292" i="9"/>
  <c r="B293" i="9"/>
  <c r="C293" i="9"/>
  <c r="B294" i="9"/>
  <c r="C294" i="9"/>
  <c r="E292" i="9" l="1"/>
  <c r="K292" i="9" s="1"/>
  <c r="D292" i="9"/>
  <c r="E288" i="9"/>
  <c r="K288" i="9" s="1"/>
  <c r="D288" i="9"/>
  <c r="E284" i="9"/>
  <c r="K284" i="9" s="1"/>
  <c r="D284" i="9"/>
  <c r="E280" i="9"/>
  <c r="K280" i="9" s="1"/>
  <c r="D280" i="9"/>
  <c r="E276" i="9"/>
  <c r="K276" i="9" s="1"/>
  <c r="D276" i="9"/>
  <c r="D274" i="9"/>
  <c r="E274" i="9"/>
  <c r="K274" i="9" s="1"/>
  <c r="E268" i="9"/>
  <c r="K268" i="9" s="1"/>
  <c r="D268" i="9"/>
  <c r="E264" i="9"/>
  <c r="K264" i="9" s="1"/>
  <c r="D264" i="9"/>
  <c r="E260" i="9"/>
  <c r="K260" i="9" s="1"/>
  <c r="D260" i="9"/>
  <c r="D258" i="9"/>
  <c r="E258" i="9"/>
  <c r="K258" i="9" s="1"/>
  <c r="D254" i="9"/>
  <c r="E254" i="9"/>
  <c r="K254" i="9" s="1"/>
  <c r="D250" i="9"/>
  <c r="E250" i="9"/>
  <c r="K250" i="9" s="1"/>
  <c r="D246" i="9"/>
  <c r="E246" i="9"/>
  <c r="K246" i="9" s="1"/>
  <c r="E240" i="9"/>
  <c r="K240" i="9" s="1"/>
  <c r="D240" i="9"/>
  <c r="E236" i="9"/>
  <c r="K236" i="9" s="1"/>
  <c r="D236" i="9"/>
  <c r="E232" i="9"/>
  <c r="K232" i="9" s="1"/>
  <c r="D232" i="9"/>
  <c r="E228" i="9"/>
  <c r="K228" i="9" s="1"/>
  <c r="D228" i="9"/>
  <c r="E224" i="9"/>
  <c r="K224" i="9" s="1"/>
  <c r="D224" i="9"/>
  <c r="E220" i="9"/>
  <c r="K220" i="9" s="1"/>
  <c r="D220" i="9"/>
  <c r="E216" i="9"/>
  <c r="K216" i="9" s="1"/>
  <c r="D216" i="9"/>
  <c r="E212" i="9"/>
  <c r="K212" i="9" s="1"/>
  <c r="D212" i="9"/>
  <c r="E208" i="9"/>
  <c r="K208" i="9" s="1"/>
  <c r="D208" i="9"/>
  <c r="E204" i="9"/>
  <c r="K204" i="9" s="1"/>
  <c r="D204" i="9"/>
  <c r="E200" i="9"/>
  <c r="K200" i="9" s="1"/>
  <c r="D200" i="9"/>
  <c r="D198" i="9"/>
  <c r="E198" i="9"/>
  <c r="K198" i="9" s="1"/>
  <c r="D194" i="9"/>
  <c r="E194" i="9"/>
  <c r="K194" i="9" s="1"/>
  <c r="E192" i="9"/>
  <c r="K192" i="9" s="1"/>
  <c r="D192" i="9"/>
  <c r="E188" i="9"/>
  <c r="K188" i="9" s="1"/>
  <c r="D188" i="9"/>
  <c r="E184" i="9"/>
  <c r="K184" i="9" s="1"/>
  <c r="D184" i="9"/>
  <c r="D182" i="9"/>
  <c r="E182" i="9"/>
  <c r="K182" i="9" s="1"/>
  <c r="D178" i="9"/>
  <c r="E178" i="9"/>
  <c r="K178" i="9" s="1"/>
  <c r="D174" i="9"/>
  <c r="E174" i="9"/>
  <c r="K174" i="9" s="1"/>
  <c r="E172" i="9"/>
  <c r="K172" i="9" s="1"/>
  <c r="D172" i="9"/>
  <c r="E168" i="9"/>
  <c r="K168" i="9" s="1"/>
  <c r="D168" i="9"/>
  <c r="D162" i="9"/>
  <c r="E162" i="9"/>
  <c r="K162" i="9" s="1"/>
  <c r="D158" i="9"/>
  <c r="E158" i="9"/>
  <c r="K158" i="9" s="1"/>
  <c r="D154" i="9"/>
  <c r="E154" i="9"/>
  <c r="K154" i="9" s="1"/>
  <c r="D150" i="9"/>
  <c r="E150" i="9"/>
  <c r="K150" i="9" s="1"/>
  <c r="D146" i="9"/>
  <c r="E146" i="9"/>
  <c r="K146" i="9" s="1"/>
  <c r="E144" i="9"/>
  <c r="K144" i="9" s="1"/>
  <c r="D144" i="9"/>
  <c r="E140" i="9"/>
  <c r="K140" i="9" s="1"/>
  <c r="D140" i="9"/>
  <c r="E136" i="9"/>
  <c r="K136" i="9" s="1"/>
  <c r="D136" i="9"/>
  <c r="E132" i="9"/>
  <c r="K132" i="9" s="1"/>
  <c r="D132" i="9"/>
  <c r="D126" i="9"/>
  <c r="E126" i="9"/>
  <c r="K126" i="9" s="1"/>
  <c r="D122" i="9"/>
  <c r="E122" i="9"/>
  <c r="K122" i="9" s="1"/>
  <c r="D118" i="9"/>
  <c r="E118" i="9"/>
  <c r="K118" i="9" s="1"/>
  <c r="D114" i="9"/>
  <c r="E114" i="9"/>
  <c r="K114" i="9" s="1"/>
  <c r="D110" i="9"/>
  <c r="E110" i="9"/>
  <c r="K110" i="9" s="1"/>
  <c r="D106" i="9"/>
  <c r="E106" i="9"/>
  <c r="K106" i="9" s="1"/>
  <c r="D102" i="9"/>
  <c r="E102" i="9"/>
  <c r="K102" i="9" s="1"/>
  <c r="D98" i="9"/>
  <c r="E98" i="9"/>
  <c r="K98" i="9" s="1"/>
  <c r="D94" i="9"/>
  <c r="E94" i="9"/>
  <c r="K94" i="9" s="1"/>
  <c r="E92" i="9"/>
  <c r="K92" i="9" s="1"/>
  <c r="D92" i="9"/>
  <c r="E88" i="9"/>
  <c r="K88" i="9" s="1"/>
  <c r="D88" i="9"/>
  <c r="D86" i="9"/>
  <c r="E86" i="9"/>
  <c r="K86" i="9" s="1"/>
  <c r="D82" i="9"/>
  <c r="E82" i="9"/>
  <c r="K82" i="9" s="1"/>
  <c r="D78" i="9"/>
  <c r="E78" i="9"/>
  <c r="K78" i="9" s="1"/>
  <c r="D74" i="9"/>
  <c r="E74" i="9"/>
  <c r="K74" i="9" s="1"/>
  <c r="D70" i="9"/>
  <c r="E70" i="9"/>
  <c r="K70" i="9" s="1"/>
  <c r="D66" i="9"/>
  <c r="E66" i="9"/>
  <c r="K66" i="9" s="1"/>
  <c r="D62" i="9"/>
  <c r="E62" i="9"/>
  <c r="K62" i="9" s="1"/>
  <c r="E60" i="9"/>
  <c r="K60" i="9" s="1"/>
  <c r="D60" i="9"/>
  <c r="E56" i="9"/>
  <c r="K56" i="9" s="1"/>
  <c r="D56" i="9"/>
  <c r="D50" i="9"/>
  <c r="E50" i="9"/>
  <c r="K50" i="9" s="1"/>
  <c r="D46" i="9"/>
  <c r="E46" i="9"/>
  <c r="K46" i="9" s="1"/>
  <c r="D42" i="9"/>
  <c r="E42" i="9"/>
  <c r="K42" i="9" s="1"/>
  <c r="D38" i="9"/>
  <c r="E38" i="9"/>
  <c r="K38" i="9" s="1"/>
  <c r="D34" i="9"/>
  <c r="E34" i="9"/>
  <c r="K34" i="9" s="1"/>
  <c r="E28" i="9"/>
  <c r="K28" i="9" s="1"/>
  <c r="D28" i="9"/>
  <c r="E24" i="9"/>
  <c r="K24" i="9" s="1"/>
  <c r="D24" i="9"/>
  <c r="E20" i="9"/>
  <c r="K20" i="9" s="1"/>
  <c r="D20" i="9"/>
  <c r="D14" i="9"/>
  <c r="E14" i="9"/>
  <c r="K14" i="9" s="1"/>
  <c r="E6" i="9"/>
  <c r="K6" i="9" s="1"/>
  <c r="D6" i="9"/>
  <c r="E293" i="9"/>
  <c r="K293" i="9" s="1"/>
  <c r="D293" i="9"/>
  <c r="D291" i="9"/>
  <c r="E291" i="9"/>
  <c r="K291" i="9" s="1"/>
  <c r="E289" i="9"/>
  <c r="K289" i="9" s="1"/>
  <c r="D289" i="9"/>
  <c r="D287" i="9"/>
  <c r="E287" i="9"/>
  <c r="K287" i="9" s="1"/>
  <c r="E285" i="9"/>
  <c r="K285" i="9" s="1"/>
  <c r="D285" i="9"/>
  <c r="D283" i="9"/>
  <c r="E283" i="9"/>
  <c r="K283" i="9" s="1"/>
  <c r="E281" i="9"/>
  <c r="K281" i="9" s="1"/>
  <c r="D281" i="9"/>
  <c r="D279" i="9"/>
  <c r="E279" i="9"/>
  <c r="K279" i="9" s="1"/>
  <c r="E277" i="9"/>
  <c r="K277" i="9" s="1"/>
  <c r="D277" i="9"/>
  <c r="D275" i="9"/>
  <c r="E275" i="9"/>
  <c r="K275" i="9" s="1"/>
  <c r="E273" i="9"/>
  <c r="K273" i="9" s="1"/>
  <c r="D273" i="9"/>
  <c r="D271" i="9"/>
  <c r="E271" i="9"/>
  <c r="K271" i="9" s="1"/>
  <c r="E269" i="9"/>
  <c r="K269" i="9" s="1"/>
  <c r="D269" i="9"/>
  <c r="D267" i="9"/>
  <c r="E267" i="9"/>
  <c r="K267" i="9" s="1"/>
  <c r="E265" i="9"/>
  <c r="K265" i="9" s="1"/>
  <c r="D265" i="9"/>
  <c r="D263" i="9"/>
  <c r="E263" i="9"/>
  <c r="K263" i="9" s="1"/>
  <c r="E261" i="9"/>
  <c r="K261" i="9" s="1"/>
  <c r="D261" i="9"/>
  <c r="D259" i="9"/>
  <c r="E259" i="9"/>
  <c r="K259" i="9" s="1"/>
  <c r="E257" i="9"/>
  <c r="K257" i="9" s="1"/>
  <c r="D257" i="9"/>
  <c r="D255" i="9"/>
  <c r="E255" i="9"/>
  <c r="K255" i="9" s="1"/>
  <c r="E253" i="9"/>
  <c r="K253" i="9" s="1"/>
  <c r="D253" i="9"/>
  <c r="D251" i="9"/>
  <c r="E251" i="9"/>
  <c r="K251" i="9" s="1"/>
  <c r="E249" i="9"/>
  <c r="K249" i="9" s="1"/>
  <c r="D249" i="9"/>
  <c r="D247" i="9"/>
  <c r="E247" i="9"/>
  <c r="K247" i="9" s="1"/>
  <c r="E245" i="9"/>
  <c r="K245" i="9" s="1"/>
  <c r="D245" i="9"/>
  <c r="D243" i="9"/>
  <c r="E243" i="9"/>
  <c r="K243" i="9" s="1"/>
  <c r="E241" i="9"/>
  <c r="K241" i="9" s="1"/>
  <c r="D241" i="9"/>
  <c r="D239" i="9"/>
  <c r="E239" i="9"/>
  <c r="K239" i="9" s="1"/>
  <c r="E237" i="9"/>
  <c r="K237" i="9" s="1"/>
  <c r="D237" i="9"/>
  <c r="D235" i="9"/>
  <c r="E235" i="9"/>
  <c r="K235" i="9" s="1"/>
  <c r="E233" i="9"/>
  <c r="K233" i="9" s="1"/>
  <c r="D233" i="9"/>
  <c r="D231" i="9"/>
  <c r="E231" i="9"/>
  <c r="K231" i="9" s="1"/>
  <c r="E229" i="9"/>
  <c r="K229" i="9" s="1"/>
  <c r="D229" i="9"/>
  <c r="D227" i="9"/>
  <c r="E227" i="9"/>
  <c r="K227" i="9" s="1"/>
  <c r="E225" i="9"/>
  <c r="K225" i="9" s="1"/>
  <c r="D225" i="9"/>
  <c r="D223" i="9"/>
  <c r="E223" i="9"/>
  <c r="K223" i="9" s="1"/>
  <c r="E221" i="9"/>
  <c r="K221" i="9" s="1"/>
  <c r="D221" i="9"/>
  <c r="D219" i="9"/>
  <c r="E219" i="9"/>
  <c r="K219" i="9" s="1"/>
  <c r="E217" i="9"/>
  <c r="K217" i="9" s="1"/>
  <c r="D217" i="9"/>
  <c r="D215" i="9"/>
  <c r="E215" i="9"/>
  <c r="K215" i="9" s="1"/>
  <c r="E213" i="9"/>
  <c r="K213" i="9" s="1"/>
  <c r="D213" i="9"/>
  <c r="D211" i="9"/>
  <c r="E211" i="9"/>
  <c r="K211" i="9" s="1"/>
  <c r="E209" i="9"/>
  <c r="K209" i="9" s="1"/>
  <c r="D209" i="9"/>
  <c r="D207" i="9"/>
  <c r="E207" i="9"/>
  <c r="K207" i="9" s="1"/>
  <c r="E205" i="9"/>
  <c r="K205" i="9" s="1"/>
  <c r="D205" i="9"/>
  <c r="D203" i="9"/>
  <c r="E203" i="9"/>
  <c r="K203" i="9" s="1"/>
  <c r="E201" i="9"/>
  <c r="K201" i="9" s="1"/>
  <c r="D201" i="9"/>
  <c r="D199" i="9"/>
  <c r="E199" i="9"/>
  <c r="K199" i="9" s="1"/>
  <c r="E197" i="9"/>
  <c r="K197" i="9" s="1"/>
  <c r="D197" i="9"/>
  <c r="D195" i="9"/>
  <c r="E195" i="9"/>
  <c r="K195" i="9" s="1"/>
  <c r="E193" i="9"/>
  <c r="K193" i="9" s="1"/>
  <c r="D193" i="9"/>
  <c r="D191" i="9"/>
  <c r="E191" i="9"/>
  <c r="K191" i="9" s="1"/>
  <c r="E189" i="9"/>
  <c r="K189" i="9" s="1"/>
  <c r="D189" i="9"/>
  <c r="D187" i="9"/>
  <c r="E187" i="9"/>
  <c r="K187" i="9" s="1"/>
  <c r="E185" i="9"/>
  <c r="K185" i="9" s="1"/>
  <c r="D185" i="9"/>
  <c r="D183" i="9"/>
  <c r="E183" i="9"/>
  <c r="K183" i="9" s="1"/>
  <c r="E181" i="9"/>
  <c r="K181" i="9" s="1"/>
  <c r="D181" i="9"/>
  <c r="D179" i="9"/>
  <c r="E179" i="9"/>
  <c r="K179" i="9" s="1"/>
  <c r="E177" i="9"/>
  <c r="K177" i="9" s="1"/>
  <c r="D177" i="9"/>
  <c r="D175" i="9"/>
  <c r="E175" i="9"/>
  <c r="K175" i="9" s="1"/>
  <c r="E173" i="9"/>
  <c r="K173" i="9" s="1"/>
  <c r="D173" i="9"/>
  <c r="D171" i="9"/>
  <c r="E171" i="9"/>
  <c r="K171" i="9" s="1"/>
  <c r="E169" i="9"/>
  <c r="K169" i="9" s="1"/>
  <c r="D169" i="9"/>
  <c r="D167" i="9"/>
  <c r="E167" i="9"/>
  <c r="K167" i="9" s="1"/>
  <c r="E165" i="9"/>
  <c r="K165" i="9" s="1"/>
  <c r="D165" i="9"/>
  <c r="D163" i="9"/>
  <c r="E163" i="9"/>
  <c r="K163" i="9" s="1"/>
  <c r="E161" i="9"/>
  <c r="K161" i="9" s="1"/>
  <c r="D161" i="9"/>
  <c r="D159" i="9"/>
  <c r="E159" i="9"/>
  <c r="K159" i="9" s="1"/>
  <c r="E157" i="9"/>
  <c r="K157" i="9" s="1"/>
  <c r="D157" i="9"/>
  <c r="D155" i="9"/>
  <c r="E155" i="9"/>
  <c r="K155" i="9" s="1"/>
  <c r="E153" i="9"/>
  <c r="K153" i="9" s="1"/>
  <c r="D153" i="9"/>
  <c r="D151" i="9"/>
  <c r="E151" i="9"/>
  <c r="K151" i="9" s="1"/>
  <c r="E149" i="9"/>
  <c r="K149" i="9" s="1"/>
  <c r="D149" i="9"/>
  <c r="D147" i="9"/>
  <c r="E147" i="9"/>
  <c r="K147" i="9" s="1"/>
  <c r="E145" i="9"/>
  <c r="K145" i="9" s="1"/>
  <c r="D145" i="9"/>
  <c r="D143" i="9"/>
  <c r="E143" i="9"/>
  <c r="K143" i="9" s="1"/>
  <c r="E141" i="9"/>
  <c r="K141" i="9" s="1"/>
  <c r="D141" i="9"/>
  <c r="D139" i="9"/>
  <c r="E139" i="9"/>
  <c r="K139" i="9" s="1"/>
  <c r="E137" i="9"/>
  <c r="K137" i="9" s="1"/>
  <c r="D137" i="9"/>
  <c r="D135" i="9"/>
  <c r="E135" i="9"/>
  <c r="K135" i="9" s="1"/>
  <c r="E133" i="9"/>
  <c r="K133" i="9" s="1"/>
  <c r="D133" i="9"/>
  <c r="D131" i="9"/>
  <c r="E131" i="9"/>
  <c r="K131" i="9" s="1"/>
  <c r="E129" i="9"/>
  <c r="K129" i="9" s="1"/>
  <c r="D129" i="9"/>
  <c r="D127" i="9"/>
  <c r="E127" i="9"/>
  <c r="K127" i="9" s="1"/>
  <c r="E125" i="9"/>
  <c r="K125" i="9" s="1"/>
  <c r="D125" i="9"/>
  <c r="D123" i="9"/>
  <c r="E123" i="9"/>
  <c r="K123" i="9" s="1"/>
  <c r="E121" i="9"/>
  <c r="K121" i="9" s="1"/>
  <c r="D121" i="9"/>
  <c r="D119" i="9"/>
  <c r="E119" i="9"/>
  <c r="K119" i="9" s="1"/>
  <c r="E117" i="9"/>
  <c r="K117" i="9" s="1"/>
  <c r="D117" i="9"/>
  <c r="D115" i="9"/>
  <c r="E115" i="9"/>
  <c r="K115" i="9" s="1"/>
  <c r="E113" i="9"/>
  <c r="K113" i="9" s="1"/>
  <c r="D113" i="9"/>
  <c r="D111" i="9"/>
  <c r="E111" i="9"/>
  <c r="K111" i="9" s="1"/>
  <c r="E109" i="9"/>
  <c r="K109" i="9" s="1"/>
  <c r="D109" i="9"/>
  <c r="D107" i="9"/>
  <c r="E107" i="9"/>
  <c r="K107" i="9" s="1"/>
  <c r="E105" i="9"/>
  <c r="K105" i="9" s="1"/>
  <c r="D105" i="9"/>
  <c r="D103" i="9"/>
  <c r="E103" i="9"/>
  <c r="K103" i="9" s="1"/>
  <c r="E101" i="9"/>
  <c r="K101" i="9" s="1"/>
  <c r="D101" i="9"/>
  <c r="D99" i="9"/>
  <c r="E99" i="9"/>
  <c r="K99" i="9" s="1"/>
  <c r="E97" i="9"/>
  <c r="K97" i="9" s="1"/>
  <c r="D97" i="9"/>
  <c r="D95" i="9"/>
  <c r="E95" i="9"/>
  <c r="K95" i="9" s="1"/>
  <c r="E93" i="9"/>
  <c r="K93" i="9" s="1"/>
  <c r="D93" i="9"/>
  <c r="D91" i="9"/>
  <c r="E91" i="9"/>
  <c r="K91" i="9" s="1"/>
  <c r="E89" i="9"/>
  <c r="K89" i="9" s="1"/>
  <c r="D89" i="9"/>
  <c r="D87" i="9"/>
  <c r="E87" i="9"/>
  <c r="K87" i="9" s="1"/>
  <c r="E85" i="9"/>
  <c r="K85" i="9" s="1"/>
  <c r="D85" i="9"/>
  <c r="D83" i="9"/>
  <c r="E83" i="9"/>
  <c r="K83" i="9" s="1"/>
  <c r="E81" i="9"/>
  <c r="K81" i="9" s="1"/>
  <c r="D81" i="9"/>
  <c r="D79" i="9"/>
  <c r="E79" i="9"/>
  <c r="K79" i="9" s="1"/>
  <c r="E77" i="9"/>
  <c r="K77" i="9" s="1"/>
  <c r="D77" i="9"/>
  <c r="D75" i="9"/>
  <c r="E75" i="9"/>
  <c r="K75" i="9" s="1"/>
  <c r="E73" i="9"/>
  <c r="K73" i="9" s="1"/>
  <c r="D73" i="9"/>
  <c r="D71" i="9"/>
  <c r="E71" i="9"/>
  <c r="K71" i="9" s="1"/>
  <c r="E69" i="9"/>
  <c r="K69" i="9" s="1"/>
  <c r="D69" i="9"/>
  <c r="D67" i="9"/>
  <c r="E67" i="9"/>
  <c r="K67" i="9" s="1"/>
  <c r="E65" i="9"/>
  <c r="K65" i="9" s="1"/>
  <c r="D65" i="9"/>
  <c r="D63" i="9"/>
  <c r="E63" i="9"/>
  <c r="K63" i="9" s="1"/>
  <c r="E61" i="9"/>
  <c r="K61" i="9" s="1"/>
  <c r="D61" i="9"/>
  <c r="D59" i="9"/>
  <c r="E59" i="9"/>
  <c r="K59" i="9" s="1"/>
  <c r="E57" i="9"/>
  <c r="K57" i="9" s="1"/>
  <c r="D57" i="9"/>
  <c r="D55" i="9"/>
  <c r="E55" i="9"/>
  <c r="K55" i="9" s="1"/>
  <c r="E53" i="9"/>
  <c r="K53" i="9" s="1"/>
  <c r="D53" i="9"/>
  <c r="D51" i="9"/>
  <c r="E51" i="9"/>
  <c r="K51" i="9" s="1"/>
  <c r="E49" i="9"/>
  <c r="K49" i="9" s="1"/>
  <c r="D49" i="9"/>
  <c r="D47" i="9"/>
  <c r="E47" i="9"/>
  <c r="K47" i="9" s="1"/>
  <c r="E45" i="9"/>
  <c r="K45" i="9" s="1"/>
  <c r="D45" i="9"/>
  <c r="D43" i="9"/>
  <c r="E43" i="9"/>
  <c r="K43" i="9" s="1"/>
  <c r="E41" i="9"/>
  <c r="K41" i="9" s="1"/>
  <c r="D41" i="9"/>
  <c r="D39" i="9"/>
  <c r="E39" i="9"/>
  <c r="K39" i="9" s="1"/>
  <c r="E37" i="9"/>
  <c r="K37" i="9" s="1"/>
  <c r="D37" i="9"/>
  <c r="D35" i="9"/>
  <c r="E35" i="9"/>
  <c r="K35" i="9" s="1"/>
  <c r="E33" i="9"/>
  <c r="K33" i="9" s="1"/>
  <c r="D33" i="9"/>
  <c r="D31" i="9"/>
  <c r="E31" i="9"/>
  <c r="K31" i="9" s="1"/>
  <c r="E29" i="9"/>
  <c r="K29" i="9" s="1"/>
  <c r="D29" i="9"/>
  <c r="D27" i="9"/>
  <c r="E27" i="9"/>
  <c r="K27" i="9" s="1"/>
  <c r="E25" i="9"/>
  <c r="K25" i="9" s="1"/>
  <c r="D25" i="9"/>
  <c r="D23" i="9"/>
  <c r="E23" i="9"/>
  <c r="K23" i="9" s="1"/>
  <c r="E21" i="9"/>
  <c r="K21" i="9" s="1"/>
  <c r="D21" i="9"/>
  <c r="D19" i="9"/>
  <c r="E19" i="9"/>
  <c r="K19" i="9" s="1"/>
  <c r="E17" i="9"/>
  <c r="K17" i="9" s="1"/>
  <c r="D17" i="9"/>
  <c r="D15" i="9"/>
  <c r="E15" i="9"/>
  <c r="K15" i="9" s="1"/>
  <c r="E13" i="9"/>
  <c r="K13" i="9" s="1"/>
  <c r="D13" i="9"/>
  <c r="D11" i="9"/>
  <c r="E11" i="9"/>
  <c r="K11" i="9" s="1"/>
  <c r="E7" i="9"/>
  <c r="K7" i="9" s="1"/>
  <c r="D7" i="9"/>
  <c r="D5" i="9"/>
  <c r="E5" i="9"/>
  <c r="K5" i="9" s="1"/>
  <c r="D294" i="9"/>
  <c r="E294" i="9"/>
  <c r="K294" i="9" s="1"/>
  <c r="D290" i="9"/>
  <c r="E290" i="9"/>
  <c r="K290" i="9" s="1"/>
  <c r="D286" i="9"/>
  <c r="E286" i="9"/>
  <c r="K286" i="9" s="1"/>
  <c r="D282" i="9"/>
  <c r="E282" i="9"/>
  <c r="K282" i="9" s="1"/>
  <c r="D278" i="9"/>
  <c r="E278" i="9"/>
  <c r="K278" i="9" s="1"/>
  <c r="E272" i="9"/>
  <c r="K272" i="9" s="1"/>
  <c r="D272" i="9"/>
  <c r="D270" i="9"/>
  <c r="E270" i="9"/>
  <c r="K270" i="9" s="1"/>
  <c r="D266" i="9"/>
  <c r="E266" i="9"/>
  <c r="K266" i="9" s="1"/>
  <c r="D262" i="9"/>
  <c r="E262" i="9"/>
  <c r="K262" i="9" s="1"/>
  <c r="E256" i="9"/>
  <c r="K256" i="9" s="1"/>
  <c r="D256" i="9"/>
  <c r="E252" i="9"/>
  <c r="K252" i="9" s="1"/>
  <c r="D252" i="9"/>
  <c r="E248" i="9"/>
  <c r="K248" i="9" s="1"/>
  <c r="D248" i="9"/>
  <c r="E244" i="9"/>
  <c r="K244" i="9" s="1"/>
  <c r="D244" i="9"/>
  <c r="D242" i="9"/>
  <c r="E242" i="9"/>
  <c r="K242" i="9" s="1"/>
  <c r="D238" i="9"/>
  <c r="E238" i="9"/>
  <c r="K238" i="9" s="1"/>
  <c r="D234" i="9"/>
  <c r="E234" i="9"/>
  <c r="K234" i="9" s="1"/>
  <c r="D230" i="9"/>
  <c r="E230" i="9"/>
  <c r="K230" i="9" s="1"/>
  <c r="D226" i="9"/>
  <c r="E226" i="9"/>
  <c r="K226" i="9" s="1"/>
  <c r="D222" i="9"/>
  <c r="E222" i="9"/>
  <c r="K222" i="9" s="1"/>
  <c r="D218" i="9"/>
  <c r="E218" i="9"/>
  <c r="K218" i="9" s="1"/>
  <c r="D214" i="9"/>
  <c r="E214" i="9"/>
  <c r="K214" i="9" s="1"/>
  <c r="D210" i="9"/>
  <c r="E210" i="9"/>
  <c r="K210" i="9" s="1"/>
  <c r="D206" i="9"/>
  <c r="E206" i="9"/>
  <c r="K206" i="9" s="1"/>
  <c r="D202" i="9"/>
  <c r="E202" i="9"/>
  <c r="K202" i="9" s="1"/>
  <c r="E196" i="9"/>
  <c r="K196" i="9" s="1"/>
  <c r="D196" i="9"/>
  <c r="D190" i="9"/>
  <c r="E190" i="9"/>
  <c r="K190" i="9" s="1"/>
  <c r="D186" i="9"/>
  <c r="E186" i="9"/>
  <c r="K186" i="9" s="1"/>
  <c r="E180" i="9"/>
  <c r="K180" i="9" s="1"/>
  <c r="D180" i="9"/>
  <c r="E176" i="9"/>
  <c r="K176" i="9" s="1"/>
  <c r="D176" i="9"/>
  <c r="D170" i="9"/>
  <c r="E170" i="9"/>
  <c r="K170" i="9" s="1"/>
  <c r="D166" i="9"/>
  <c r="E166" i="9"/>
  <c r="K166" i="9" s="1"/>
  <c r="E164" i="9"/>
  <c r="K164" i="9" s="1"/>
  <c r="D164" i="9"/>
  <c r="E160" i="9"/>
  <c r="K160" i="9" s="1"/>
  <c r="D160" i="9"/>
  <c r="E156" i="9"/>
  <c r="K156" i="9" s="1"/>
  <c r="D156" i="9"/>
  <c r="E152" i="9"/>
  <c r="K152" i="9" s="1"/>
  <c r="D152" i="9"/>
  <c r="E148" i="9"/>
  <c r="K148" i="9" s="1"/>
  <c r="D148" i="9"/>
  <c r="D142" i="9"/>
  <c r="E142" i="9"/>
  <c r="K142" i="9" s="1"/>
  <c r="D138" i="9"/>
  <c r="E138" i="9"/>
  <c r="K138" i="9" s="1"/>
  <c r="D134" i="9"/>
  <c r="E134" i="9"/>
  <c r="K134" i="9" s="1"/>
  <c r="D130" i="9"/>
  <c r="E130" i="9"/>
  <c r="K130" i="9" s="1"/>
  <c r="E128" i="9"/>
  <c r="K128" i="9" s="1"/>
  <c r="D128" i="9"/>
  <c r="E124" i="9"/>
  <c r="K124" i="9" s="1"/>
  <c r="D124" i="9"/>
  <c r="E120" i="9"/>
  <c r="K120" i="9" s="1"/>
  <c r="D120" i="9"/>
  <c r="E116" i="9"/>
  <c r="K116" i="9" s="1"/>
  <c r="D116" i="9"/>
  <c r="E112" i="9"/>
  <c r="K112" i="9" s="1"/>
  <c r="D112" i="9"/>
  <c r="E108" i="9"/>
  <c r="K108" i="9" s="1"/>
  <c r="D108" i="9"/>
  <c r="E104" i="9"/>
  <c r="K104" i="9" s="1"/>
  <c r="D104" i="9"/>
  <c r="E100" i="9"/>
  <c r="K100" i="9" s="1"/>
  <c r="D100" i="9"/>
  <c r="E96" i="9"/>
  <c r="K96" i="9" s="1"/>
  <c r="D96" i="9"/>
  <c r="D90" i="9"/>
  <c r="E90" i="9"/>
  <c r="K90" i="9" s="1"/>
  <c r="E84" i="9"/>
  <c r="K84" i="9" s="1"/>
  <c r="D84" i="9"/>
  <c r="E80" i="9"/>
  <c r="K80" i="9" s="1"/>
  <c r="D80" i="9"/>
  <c r="E76" i="9"/>
  <c r="K76" i="9" s="1"/>
  <c r="D76" i="9"/>
  <c r="E72" i="9"/>
  <c r="K72" i="9" s="1"/>
  <c r="D72" i="9"/>
  <c r="E68" i="9"/>
  <c r="K68" i="9" s="1"/>
  <c r="D68" i="9"/>
  <c r="E64" i="9"/>
  <c r="K64" i="9" s="1"/>
  <c r="D64" i="9"/>
  <c r="D58" i="9"/>
  <c r="E58" i="9"/>
  <c r="K58" i="9" s="1"/>
  <c r="D54" i="9"/>
  <c r="E54" i="9"/>
  <c r="K54" i="9" s="1"/>
  <c r="E52" i="9"/>
  <c r="K52" i="9" s="1"/>
  <c r="D52" i="9"/>
  <c r="E48" i="9"/>
  <c r="K48" i="9" s="1"/>
  <c r="D48" i="9"/>
  <c r="E44" i="9"/>
  <c r="K44" i="9" s="1"/>
  <c r="D44" i="9"/>
  <c r="E40" i="9"/>
  <c r="K40" i="9" s="1"/>
  <c r="D40" i="9"/>
  <c r="E36" i="9"/>
  <c r="K36" i="9" s="1"/>
  <c r="D36" i="9"/>
  <c r="E32" i="9"/>
  <c r="K32" i="9" s="1"/>
  <c r="D32" i="9"/>
  <c r="D30" i="9"/>
  <c r="E30" i="9"/>
  <c r="K30" i="9" s="1"/>
  <c r="D26" i="9"/>
  <c r="E26" i="9"/>
  <c r="K26" i="9" s="1"/>
  <c r="D22" i="9"/>
  <c r="E22" i="9"/>
  <c r="K22" i="9" s="1"/>
  <c r="D18" i="9"/>
  <c r="E18" i="9"/>
  <c r="K18" i="9" s="1"/>
  <c r="E16" i="9"/>
  <c r="K16" i="9" s="1"/>
  <c r="D16" i="9"/>
  <c r="E12" i="9"/>
  <c r="K12" i="9" s="1"/>
  <c r="D12" i="9"/>
  <c r="D10" i="9"/>
  <c r="E10" i="9"/>
  <c r="K10" i="9" s="1"/>
  <c r="E4" i="9"/>
  <c r="K4" i="9" s="1"/>
  <c r="D4" i="9"/>
  <c r="E9" i="9"/>
  <c r="K9" i="9" s="1"/>
  <c r="D9" i="9"/>
  <c r="E8" i="9"/>
  <c r="K8" i="9" s="1"/>
  <c r="D8" i="9"/>
  <c r="H291" i="9"/>
  <c r="G291" i="9"/>
  <c r="F291" i="9"/>
  <c r="H287" i="9"/>
  <c r="G287" i="9"/>
  <c r="F287" i="9"/>
  <c r="H283" i="9"/>
  <c r="F283" i="9"/>
  <c r="G283" i="9"/>
  <c r="H279" i="9"/>
  <c r="F279" i="9"/>
  <c r="G279" i="9"/>
  <c r="F273" i="9"/>
  <c r="H273" i="9"/>
  <c r="G273" i="9"/>
  <c r="F269" i="9"/>
  <c r="H269" i="9"/>
  <c r="G269" i="9"/>
  <c r="F265" i="9"/>
  <c r="G265" i="9"/>
  <c r="H265" i="9"/>
  <c r="F261" i="9"/>
  <c r="G261" i="9"/>
  <c r="H261" i="9"/>
  <c r="F257" i="9"/>
  <c r="H257" i="9"/>
  <c r="G257" i="9"/>
  <c r="H255" i="9"/>
  <c r="G255" i="9"/>
  <c r="F255" i="9"/>
  <c r="H251" i="9"/>
  <c r="F251" i="9"/>
  <c r="G251" i="9"/>
  <c r="F249" i="9"/>
  <c r="G249" i="9"/>
  <c r="H249" i="9"/>
  <c r="F245" i="9"/>
  <c r="G245" i="9"/>
  <c r="H245" i="9"/>
  <c r="F241" i="9"/>
  <c r="H241" i="9"/>
  <c r="G241" i="9"/>
  <c r="F237" i="9"/>
  <c r="H237" i="9"/>
  <c r="G237" i="9"/>
  <c r="H235" i="9"/>
  <c r="F235" i="9"/>
  <c r="G235" i="9"/>
  <c r="H231" i="9"/>
  <c r="F231" i="9"/>
  <c r="G231" i="9"/>
  <c r="H227" i="9"/>
  <c r="G227" i="9"/>
  <c r="F227" i="9"/>
  <c r="H223" i="9"/>
  <c r="G223" i="9"/>
  <c r="F223" i="9"/>
  <c r="H219" i="9"/>
  <c r="F219" i="9"/>
  <c r="G219" i="9"/>
  <c r="H215" i="9"/>
  <c r="F215" i="9"/>
  <c r="G215" i="9"/>
  <c r="H211" i="9"/>
  <c r="G211" i="9"/>
  <c r="F211" i="9"/>
  <c r="H207" i="9"/>
  <c r="G207" i="9"/>
  <c r="F207" i="9"/>
  <c r="H203" i="9"/>
  <c r="F203" i="9"/>
  <c r="G203" i="9"/>
  <c r="F197" i="9"/>
  <c r="G197" i="9"/>
  <c r="H197" i="9"/>
  <c r="F193" i="9"/>
  <c r="H193" i="9"/>
  <c r="G193" i="9"/>
  <c r="H191" i="9"/>
  <c r="G191" i="9"/>
  <c r="F191" i="9"/>
  <c r="H187" i="9"/>
  <c r="F187" i="9"/>
  <c r="G187" i="9"/>
  <c r="H183" i="9"/>
  <c r="F183" i="9"/>
  <c r="G183" i="9"/>
  <c r="F177" i="9"/>
  <c r="H177" i="9"/>
  <c r="G177" i="9"/>
  <c r="F173" i="9"/>
  <c r="H173" i="9"/>
  <c r="G173" i="9"/>
  <c r="F169" i="9"/>
  <c r="G169" i="9"/>
  <c r="H169" i="9"/>
  <c r="F165" i="9"/>
  <c r="G165" i="9"/>
  <c r="H165" i="9"/>
  <c r="F161" i="9"/>
  <c r="H161" i="9"/>
  <c r="G161" i="9"/>
  <c r="F157" i="9"/>
  <c r="H157" i="9"/>
  <c r="G157" i="9"/>
  <c r="F153" i="9"/>
  <c r="G153" i="9"/>
  <c r="H153" i="9"/>
  <c r="F149" i="9"/>
  <c r="G149" i="9"/>
  <c r="H149" i="9"/>
  <c r="F145" i="9"/>
  <c r="H145" i="9"/>
  <c r="G145" i="9"/>
  <c r="F141" i="9"/>
  <c r="H141" i="9"/>
  <c r="G141" i="9"/>
  <c r="F137" i="9"/>
  <c r="G137" i="9"/>
  <c r="H137" i="9"/>
  <c r="F133" i="9"/>
  <c r="G133" i="9"/>
  <c r="H133" i="9"/>
  <c r="F129" i="9"/>
  <c r="H129" i="9"/>
  <c r="G129" i="9"/>
  <c r="H127" i="9"/>
  <c r="G127" i="9"/>
  <c r="F127" i="9"/>
  <c r="H123" i="9"/>
  <c r="F123" i="9"/>
  <c r="G123" i="9"/>
  <c r="H119" i="9"/>
  <c r="F119" i="9"/>
  <c r="G119" i="9"/>
  <c r="F113" i="9"/>
  <c r="H113" i="9"/>
  <c r="G113" i="9"/>
  <c r="F109" i="9"/>
  <c r="H109" i="9"/>
  <c r="G109" i="9"/>
  <c r="H107" i="9"/>
  <c r="F107" i="9"/>
  <c r="G107" i="9"/>
  <c r="H103" i="9"/>
  <c r="F103" i="9"/>
  <c r="G103" i="9"/>
  <c r="H99" i="9"/>
  <c r="G99" i="9"/>
  <c r="F99" i="9"/>
  <c r="H95" i="9"/>
  <c r="G95" i="9"/>
  <c r="F95" i="9"/>
  <c r="H91" i="9"/>
  <c r="F91" i="9"/>
  <c r="G91" i="9"/>
  <c r="F85" i="9"/>
  <c r="G85" i="9"/>
  <c r="H85" i="9"/>
  <c r="F81" i="9"/>
  <c r="H81" i="9"/>
  <c r="G81" i="9"/>
  <c r="F77" i="9"/>
  <c r="H77" i="9"/>
  <c r="G77" i="9"/>
  <c r="F73" i="9"/>
  <c r="G73" i="9"/>
  <c r="H73" i="9"/>
  <c r="F69" i="9"/>
  <c r="G69" i="9"/>
  <c r="H69" i="9"/>
  <c r="F65" i="9"/>
  <c r="H65" i="9"/>
  <c r="G65" i="9"/>
  <c r="F61" i="9"/>
  <c r="H61" i="9"/>
  <c r="G61" i="9"/>
  <c r="F57" i="9"/>
  <c r="G57" i="9"/>
  <c r="H57" i="9"/>
  <c r="F53" i="9"/>
  <c r="G53" i="9"/>
  <c r="H53" i="9"/>
  <c r="H47" i="9"/>
  <c r="G47" i="9"/>
  <c r="F47" i="9"/>
  <c r="H43" i="9"/>
  <c r="F43" i="9"/>
  <c r="G43" i="9"/>
  <c r="H39" i="9"/>
  <c r="F39" i="9"/>
  <c r="G39" i="9"/>
  <c r="F37" i="9"/>
  <c r="G37" i="9"/>
  <c r="H37" i="9"/>
  <c r="F33" i="9"/>
  <c r="H33" i="9"/>
  <c r="G33" i="9"/>
  <c r="F29" i="9"/>
  <c r="H29" i="9"/>
  <c r="G29" i="9"/>
  <c r="H27" i="9"/>
  <c r="F27" i="9"/>
  <c r="G27" i="9"/>
  <c r="F25" i="9"/>
  <c r="G25" i="9"/>
  <c r="H25" i="9"/>
  <c r="H19" i="9"/>
  <c r="G19" i="9"/>
  <c r="F19" i="9"/>
  <c r="H7" i="9"/>
  <c r="F7" i="9"/>
  <c r="G7" i="9"/>
  <c r="G294" i="9"/>
  <c r="H294" i="9"/>
  <c r="F294" i="9"/>
  <c r="F292" i="9"/>
  <c r="H292" i="9"/>
  <c r="G292" i="9"/>
  <c r="G290" i="9"/>
  <c r="F290" i="9"/>
  <c r="H290" i="9"/>
  <c r="F288" i="9"/>
  <c r="G288" i="9"/>
  <c r="H288" i="9"/>
  <c r="G286" i="9"/>
  <c r="F286" i="9"/>
  <c r="H286" i="9"/>
  <c r="G284" i="9"/>
  <c r="F284" i="9"/>
  <c r="H284" i="9"/>
  <c r="G282" i="9"/>
  <c r="H282" i="9"/>
  <c r="F282" i="9"/>
  <c r="H280" i="9"/>
  <c r="G280" i="9"/>
  <c r="F280" i="9"/>
  <c r="G278" i="9"/>
  <c r="H278" i="9"/>
  <c r="F278" i="9"/>
  <c r="H276" i="9"/>
  <c r="F276" i="9"/>
  <c r="G276" i="9"/>
  <c r="G274" i="9"/>
  <c r="F274" i="9"/>
  <c r="H274" i="9"/>
  <c r="F272" i="9"/>
  <c r="G272" i="9"/>
  <c r="H272" i="9"/>
  <c r="G270" i="9"/>
  <c r="F270" i="9"/>
  <c r="H270" i="9"/>
  <c r="G268" i="9"/>
  <c r="F268" i="9"/>
  <c r="H268" i="9"/>
  <c r="G266" i="9"/>
  <c r="H266" i="9"/>
  <c r="F266" i="9"/>
  <c r="H264" i="9"/>
  <c r="G264" i="9"/>
  <c r="F264" i="9"/>
  <c r="G262" i="9"/>
  <c r="H262" i="9"/>
  <c r="F262" i="9"/>
  <c r="H260" i="9"/>
  <c r="F260" i="9"/>
  <c r="G260" i="9"/>
  <c r="G258" i="9"/>
  <c r="F258" i="9"/>
  <c r="H258" i="9"/>
  <c r="F256" i="9"/>
  <c r="G256" i="9"/>
  <c r="H256" i="9"/>
  <c r="G254" i="9"/>
  <c r="F254" i="9"/>
  <c r="H254" i="9"/>
  <c r="G252" i="9"/>
  <c r="F252" i="9"/>
  <c r="H252" i="9"/>
  <c r="G250" i="9"/>
  <c r="H250" i="9"/>
  <c r="F250" i="9"/>
  <c r="H248" i="9"/>
  <c r="G248" i="9"/>
  <c r="F248" i="9"/>
  <c r="G246" i="9"/>
  <c r="H246" i="9"/>
  <c r="F246" i="9"/>
  <c r="H244" i="9"/>
  <c r="F244" i="9"/>
  <c r="G244" i="9"/>
  <c r="G242" i="9"/>
  <c r="F242" i="9"/>
  <c r="H242" i="9"/>
  <c r="F240" i="9"/>
  <c r="G240" i="9"/>
  <c r="H240" i="9"/>
  <c r="G238" i="9"/>
  <c r="F238" i="9"/>
  <c r="H238" i="9"/>
  <c r="G236" i="9"/>
  <c r="F236" i="9"/>
  <c r="H236" i="9"/>
  <c r="G234" i="9"/>
  <c r="H234" i="9"/>
  <c r="F234" i="9"/>
  <c r="H232" i="9"/>
  <c r="G232" i="9"/>
  <c r="F232" i="9"/>
  <c r="G230" i="9"/>
  <c r="H230" i="9"/>
  <c r="F230" i="9"/>
  <c r="H228" i="9"/>
  <c r="F228" i="9"/>
  <c r="G228" i="9"/>
  <c r="G226" i="9"/>
  <c r="F226" i="9"/>
  <c r="H226" i="9"/>
  <c r="F224" i="9"/>
  <c r="G224" i="9"/>
  <c r="H224" i="9"/>
  <c r="G222" i="9"/>
  <c r="F222" i="9"/>
  <c r="H222" i="9"/>
  <c r="G220" i="9"/>
  <c r="F220" i="9"/>
  <c r="H220" i="9"/>
  <c r="G218" i="9"/>
  <c r="H218" i="9"/>
  <c r="F218" i="9"/>
  <c r="H216" i="9"/>
  <c r="G216" i="9"/>
  <c r="F216" i="9"/>
  <c r="G214" i="9"/>
  <c r="H214" i="9"/>
  <c r="F214" i="9"/>
  <c r="H212" i="9"/>
  <c r="F212" i="9"/>
  <c r="G212" i="9"/>
  <c r="G210" i="9"/>
  <c r="F210" i="9"/>
  <c r="H210" i="9"/>
  <c r="F208" i="9"/>
  <c r="G208" i="9"/>
  <c r="H208" i="9"/>
  <c r="G206" i="9"/>
  <c r="F206" i="9"/>
  <c r="H206" i="9"/>
  <c r="G204" i="9"/>
  <c r="F204" i="9"/>
  <c r="H204" i="9"/>
  <c r="G202" i="9"/>
  <c r="H202" i="9"/>
  <c r="F202" i="9"/>
  <c r="H200" i="9"/>
  <c r="G200" i="9"/>
  <c r="F200" i="9"/>
  <c r="G198" i="9"/>
  <c r="H198" i="9"/>
  <c r="F198" i="9"/>
  <c r="H196" i="9"/>
  <c r="F196" i="9"/>
  <c r="G196" i="9"/>
  <c r="G194" i="9"/>
  <c r="F194" i="9"/>
  <c r="H194" i="9"/>
  <c r="F192" i="9"/>
  <c r="G192" i="9"/>
  <c r="H192" i="9"/>
  <c r="G190" i="9"/>
  <c r="F190" i="9"/>
  <c r="H190" i="9"/>
  <c r="G188" i="9"/>
  <c r="F188" i="9"/>
  <c r="H188" i="9"/>
  <c r="G186" i="9"/>
  <c r="H186" i="9"/>
  <c r="F186" i="9"/>
  <c r="H184" i="9"/>
  <c r="G184" i="9"/>
  <c r="F184" i="9"/>
  <c r="G182" i="9"/>
  <c r="H182" i="9"/>
  <c r="F182" i="9"/>
  <c r="H180" i="9"/>
  <c r="F180" i="9"/>
  <c r="G180" i="9"/>
  <c r="G178" i="9"/>
  <c r="F178" i="9"/>
  <c r="H178" i="9"/>
  <c r="F176" i="9"/>
  <c r="G176" i="9"/>
  <c r="H176" i="9"/>
  <c r="G174" i="9"/>
  <c r="F174" i="9"/>
  <c r="H174" i="9"/>
  <c r="G172" i="9"/>
  <c r="F172" i="9"/>
  <c r="H172" i="9"/>
  <c r="G170" i="9"/>
  <c r="H170" i="9"/>
  <c r="F170" i="9"/>
  <c r="H168" i="9"/>
  <c r="G168" i="9"/>
  <c r="F168" i="9"/>
  <c r="G166" i="9"/>
  <c r="H166" i="9"/>
  <c r="F166" i="9"/>
  <c r="H164" i="9"/>
  <c r="F164" i="9"/>
  <c r="G164" i="9"/>
  <c r="G162" i="9"/>
  <c r="F162" i="9"/>
  <c r="H162" i="9"/>
  <c r="F160" i="9"/>
  <c r="G160" i="9"/>
  <c r="H160" i="9"/>
  <c r="G158" i="9"/>
  <c r="F158" i="9"/>
  <c r="H158" i="9"/>
  <c r="G156" i="9"/>
  <c r="F156" i="9"/>
  <c r="H156" i="9"/>
  <c r="G154" i="9"/>
  <c r="H154" i="9"/>
  <c r="F154" i="9"/>
  <c r="H152" i="9"/>
  <c r="G152" i="9"/>
  <c r="F152" i="9"/>
  <c r="G150" i="9"/>
  <c r="H150" i="9"/>
  <c r="F150" i="9"/>
  <c r="H148" i="9"/>
  <c r="F148" i="9"/>
  <c r="G148" i="9"/>
  <c r="G146" i="9"/>
  <c r="F146" i="9"/>
  <c r="H146" i="9"/>
  <c r="F144" i="9"/>
  <c r="G144" i="9"/>
  <c r="H144" i="9"/>
  <c r="G142" i="9"/>
  <c r="F142" i="9"/>
  <c r="H142" i="9"/>
  <c r="G140" i="9"/>
  <c r="F140" i="9"/>
  <c r="H140" i="9"/>
  <c r="G138" i="9"/>
  <c r="H138" i="9"/>
  <c r="F138" i="9"/>
  <c r="H136" i="9"/>
  <c r="G136" i="9"/>
  <c r="F136" i="9"/>
  <c r="G134" i="9"/>
  <c r="H134" i="9"/>
  <c r="F134" i="9"/>
  <c r="H132" i="9"/>
  <c r="F132" i="9"/>
  <c r="G132" i="9"/>
  <c r="G130" i="9"/>
  <c r="F130" i="9"/>
  <c r="H130" i="9"/>
  <c r="F128" i="9"/>
  <c r="G128" i="9"/>
  <c r="H128" i="9"/>
  <c r="G126" i="9"/>
  <c r="F126" i="9"/>
  <c r="H126" i="9"/>
  <c r="G124" i="9"/>
  <c r="F124" i="9"/>
  <c r="H124" i="9"/>
  <c r="G122" i="9"/>
  <c r="H122" i="9"/>
  <c r="F122" i="9"/>
  <c r="H120" i="9"/>
  <c r="G120" i="9"/>
  <c r="F120" i="9"/>
  <c r="G118" i="9"/>
  <c r="H118" i="9"/>
  <c r="F118" i="9"/>
  <c r="H116" i="9"/>
  <c r="F116" i="9"/>
  <c r="G116" i="9"/>
  <c r="G114" i="9"/>
  <c r="F114" i="9"/>
  <c r="H114" i="9"/>
  <c r="F112" i="9"/>
  <c r="G112" i="9"/>
  <c r="H112" i="9"/>
  <c r="G110" i="9"/>
  <c r="F110" i="9"/>
  <c r="H110" i="9"/>
  <c r="G108" i="9"/>
  <c r="F108" i="9"/>
  <c r="H108" i="9"/>
  <c r="G106" i="9"/>
  <c r="H106" i="9"/>
  <c r="F106" i="9"/>
  <c r="H104" i="9"/>
  <c r="G104" i="9"/>
  <c r="F104" i="9"/>
  <c r="G102" i="9"/>
  <c r="H102" i="9"/>
  <c r="F102" i="9"/>
  <c r="H100" i="9"/>
  <c r="F100" i="9"/>
  <c r="G100" i="9"/>
  <c r="G98" i="9"/>
  <c r="F98" i="9"/>
  <c r="H98" i="9"/>
  <c r="F96" i="9"/>
  <c r="G96" i="9"/>
  <c r="H96" i="9"/>
  <c r="G94" i="9"/>
  <c r="F94" i="9"/>
  <c r="H94" i="9"/>
  <c r="G92" i="9"/>
  <c r="F92" i="9"/>
  <c r="H92" i="9"/>
  <c r="G90" i="9"/>
  <c r="H90" i="9"/>
  <c r="F90" i="9"/>
  <c r="H88" i="9"/>
  <c r="G88" i="9"/>
  <c r="F88" i="9"/>
  <c r="G86" i="9"/>
  <c r="H86" i="9"/>
  <c r="F86" i="9"/>
  <c r="H84" i="9"/>
  <c r="F84" i="9"/>
  <c r="G84" i="9"/>
  <c r="G82" i="9"/>
  <c r="F82" i="9"/>
  <c r="H82" i="9"/>
  <c r="F80" i="9"/>
  <c r="G80" i="9"/>
  <c r="H80" i="9"/>
  <c r="G78" i="9"/>
  <c r="F78" i="9"/>
  <c r="H78" i="9"/>
  <c r="G76" i="9"/>
  <c r="F76" i="9"/>
  <c r="H76" i="9"/>
  <c r="G74" i="9"/>
  <c r="H74" i="9"/>
  <c r="F74" i="9"/>
  <c r="H72" i="9"/>
  <c r="G72" i="9"/>
  <c r="F72" i="9"/>
  <c r="G70" i="9"/>
  <c r="H70" i="9"/>
  <c r="F70" i="9"/>
  <c r="H68" i="9"/>
  <c r="F68" i="9"/>
  <c r="G68" i="9"/>
  <c r="G66" i="9"/>
  <c r="F66" i="9"/>
  <c r="H66" i="9"/>
  <c r="F64" i="9"/>
  <c r="G64" i="9"/>
  <c r="H64" i="9"/>
  <c r="G62" i="9"/>
  <c r="F62" i="9"/>
  <c r="H62" i="9"/>
  <c r="G60" i="9"/>
  <c r="F60" i="9"/>
  <c r="H60" i="9"/>
  <c r="G58" i="9"/>
  <c r="H58" i="9"/>
  <c r="F58" i="9"/>
  <c r="H56" i="9"/>
  <c r="G56" i="9"/>
  <c r="F56" i="9"/>
  <c r="G54" i="9"/>
  <c r="H54" i="9"/>
  <c r="F54" i="9"/>
  <c r="H52" i="9"/>
  <c r="F52" i="9"/>
  <c r="G52" i="9"/>
  <c r="G50" i="9"/>
  <c r="F50" i="9"/>
  <c r="H50" i="9"/>
  <c r="F48" i="9"/>
  <c r="G48" i="9"/>
  <c r="H48" i="9"/>
  <c r="G46" i="9"/>
  <c r="F46" i="9"/>
  <c r="H46" i="9"/>
  <c r="G44" i="9"/>
  <c r="F44" i="9"/>
  <c r="H44" i="9"/>
  <c r="G42" i="9"/>
  <c r="H42" i="9"/>
  <c r="F42" i="9"/>
  <c r="H40" i="9"/>
  <c r="G40" i="9"/>
  <c r="F40" i="9"/>
  <c r="G38" i="9"/>
  <c r="H38" i="9"/>
  <c r="F38" i="9"/>
  <c r="H36" i="9"/>
  <c r="F36" i="9"/>
  <c r="G36" i="9"/>
  <c r="G34" i="9"/>
  <c r="F34" i="9"/>
  <c r="H34" i="9"/>
  <c r="F32" i="9"/>
  <c r="G32" i="9"/>
  <c r="H32" i="9"/>
  <c r="G30" i="9"/>
  <c r="F30" i="9"/>
  <c r="H30" i="9"/>
  <c r="G28" i="9"/>
  <c r="F28" i="9"/>
  <c r="H28" i="9"/>
  <c r="G26" i="9"/>
  <c r="H26" i="9"/>
  <c r="F26" i="9"/>
  <c r="H24" i="9"/>
  <c r="G24" i="9"/>
  <c r="F24" i="9"/>
  <c r="G22" i="9"/>
  <c r="H22" i="9"/>
  <c r="F22" i="9"/>
  <c r="H20" i="9"/>
  <c r="F20" i="9"/>
  <c r="G20" i="9"/>
  <c r="G18" i="9"/>
  <c r="F18" i="9"/>
  <c r="H18" i="9"/>
  <c r="F16" i="9"/>
  <c r="G16" i="9"/>
  <c r="H16" i="9"/>
  <c r="G14" i="9"/>
  <c r="F14" i="9"/>
  <c r="H14" i="9"/>
  <c r="G12" i="9"/>
  <c r="F12" i="9"/>
  <c r="H12" i="9"/>
  <c r="G10" i="9"/>
  <c r="H10" i="9"/>
  <c r="F10" i="9"/>
  <c r="H8" i="9"/>
  <c r="G8" i="9"/>
  <c r="F8" i="9"/>
  <c r="G6" i="9"/>
  <c r="H6" i="9"/>
  <c r="F6" i="9"/>
  <c r="F293" i="9"/>
  <c r="G293" i="9"/>
  <c r="H293" i="9"/>
  <c r="F289" i="9"/>
  <c r="H289" i="9"/>
  <c r="G289" i="9"/>
  <c r="F285" i="9"/>
  <c r="H285" i="9"/>
  <c r="G285" i="9"/>
  <c r="F281" i="9"/>
  <c r="G281" i="9"/>
  <c r="H281" i="9"/>
  <c r="F277" i="9"/>
  <c r="G277" i="9"/>
  <c r="H277" i="9"/>
  <c r="H275" i="9"/>
  <c r="G275" i="9"/>
  <c r="F275" i="9"/>
  <c r="H271" i="9"/>
  <c r="G271" i="9"/>
  <c r="F271" i="9"/>
  <c r="H267" i="9"/>
  <c r="F267" i="9"/>
  <c r="G267" i="9"/>
  <c r="H263" i="9"/>
  <c r="F263" i="9"/>
  <c r="G263" i="9"/>
  <c r="H259" i="9"/>
  <c r="G259" i="9"/>
  <c r="F259" i="9"/>
  <c r="F253" i="9"/>
  <c r="H253" i="9"/>
  <c r="G253" i="9"/>
  <c r="H247" i="9"/>
  <c r="F247" i="9"/>
  <c r="G247" i="9"/>
  <c r="H243" i="9"/>
  <c r="G243" i="9"/>
  <c r="F243" i="9"/>
  <c r="H239" i="9"/>
  <c r="G239" i="9"/>
  <c r="F239" i="9"/>
  <c r="F233" i="9"/>
  <c r="G233" i="9"/>
  <c r="H233" i="9"/>
  <c r="F229" i="9"/>
  <c r="G229" i="9"/>
  <c r="H229" i="9"/>
  <c r="F225" i="9"/>
  <c r="H225" i="9"/>
  <c r="G225" i="9"/>
  <c r="F221" i="9"/>
  <c r="H221" i="9"/>
  <c r="G221" i="9"/>
  <c r="F217" i="9"/>
  <c r="G217" i="9"/>
  <c r="H217" i="9"/>
  <c r="F213" i="9"/>
  <c r="G213" i="9"/>
  <c r="H213" i="9"/>
  <c r="F209" i="9"/>
  <c r="H209" i="9"/>
  <c r="G209" i="9"/>
  <c r="F205" i="9"/>
  <c r="H205" i="9"/>
  <c r="G205" i="9"/>
  <c r="F201" i="9"/>
  <c r="G201" i="9"/>
  <c r="H201" i="9"/>
  <c r="H199" i="9"/>
  <c r="F199" i="9"/>
  <c r="G199" i="9"/>
  <c r="H195" i="9"/>
  <c r="G195" i="9"/>
  <c r="F195" i="9"/>
  <c r="F189" i="9"/>
  <c r="H189" i="9"/>
  <c r="G189" i="9"/>
  <c r="F185" i="9"/>
  <c r="G185" i="9"/>
  <c r="H185" i="9"/>
  <c r="F181" i="9"/>
  <c r="G181" i="9"/>
  <c r="H181" i="9"/>
  <c r="H179" i="9"/>
  <c r="G179" i="9"/>
  <c r="F179" i="9"/>
  <c r="H175" i="9"/>
  <c r="G175" i="9"/>
  <c r="F175" i="9"/>
  <c r="H171" i="9"/>
  <c r="F171" i="9"/>
  <c r="G171" i="9"/>
  <c r="H167" i="9"/>
  <c r="F167" i="9"/>
  <c r="G167" i="9"/>
  <c r="H163" i="9"/>
  <c r="G163" i="9"/>
  <c r="F163" i="9"/>
  <c r="H159" i="9"/>
  <c r="G159" i="9"/>
  <c r="F159" i="9"/>
  <c r="H155" i="9"/>
  <c r="F155" i="9"/>
  <c r="G155" i="9"/>
  <c r="H151" i="9"/>
  <c r="F151" i="9"/>
  <c r="G151" i="9"/>
  <c r="H147" i="9"/>
  <c r="G147" i="9"/>
  <c r="F147" i="9"/>
  <c r="H143" i="9"/>
  <c r="G143" i="9"/>
  <c r="F143" i="9"/>
  <c r="H139" i="9"/>
  <c r="F139" i="9"/>
  <c r="G139" i="9"/>
  <c r="H135" i="9"/>
  <c r="F135" i="9"/>
  <c r="G135" i="9"/>
  <c r="H131" i="9"/>
  <c r="G131" i="9"/>
  <c r="F131" i="9"/>
  <c r="F125" i="9"/>
  <c r="H125" i="9"/>
  <c r="G125" i="9"/>
  <c r="F121" i="9"/>
  <c r="G121" i="9"/>
  <c r="H121" i="9"/>
  <c r="F117" i="9"/>
  <c r="G117" i="9"/>
  <c r="H117" i="9"/>
  <c r="H115" i="9"/>
  <c r="G115" i="9"/>
  <c r="F115" i="9"/>
  <c r="H111" i="9"/>
  <c r="G111" i="9"/>
  <c r="F111" i="9"/>
  <c r="F105" i="9"/>
  <c r="G105" i="9"/>
  <c r="H105" i="9"/>
  <c r="F101" i="9"/>
  <c r="G101" i="9"/>
  <c r="H101" i="9"/>
  <c r="F97" i="9"/>
  <c r="H97" i="9"/>
  <c r="G97" i="9"/>
  <c r="F93" i="9"/>
  <c r="H93" i="9"/>
  <c r="G93" i="9"/>
  <c r="F89" i="9"/>
  <c r="G89" i="9"/>
  <c r="H89" i="9"/>
  <c r="H87" i="9"/>
  <c r="F87" i="9"/>
  <c r="G87" i="9"/>
  <c r="H83" i="9"/>
  <c r="G83" i="9"/>
  <c r="F83" i="9"/>
  <c r="H79" i="9"/>
  <c r="G79" i="9"/>
  <c r="F79" i="9"/>
  <c r="H75" i="9"/>
  <c r="F75" i="9"/>
  <c r="G75" i="9"/>
  <c r="H71" i="9"/>
  <c r="F71" i="9"/>
  <c r="G71" i="9"/>
  <c r="H67" i="9"/>
  <c r="G67" i="9"/>
  <c r="F67" i="9"/>
  <c r="H63" i="9"/>
  <c r="G63" i="9"/>
  <c r="F63" i="9"/>
  <c r="H59" i="9"/>
  <c r="F59" i="9"/>
  <c r="G59" i="9"/>
  <c r="H55" i="9"/>
  <c r="F55" i="9"/>
  <c r="G55" i="9"/>
  <c r="H51" i="9"/>
  <c r="G51" i="9"/>
  <c r="F51" i="9"/>
  <c r="F49" i="9"/>
  <c r="H49" i="9"/>
  <c r="G49" i="9"/>
  <c r="F45" i="9"/>
  <c r="H45" i="9"/>
  <c r="G45" i="9"/>
  <c r="F41" i="9"/>
  <c r="G41" i="9"/>
  <c r="H41" i="9"/>
  <c r="H35" i="9"/>
  <c r="G35" i="9"/>
  <c r="F35" i="9"/>
  <c r="H31" i="9"/>
  <c r="G31" i="9"/>
  <c r="F31" i="9"/>
  <c r="H23" i="9"/>
  <c r="F23" i="9"/>
  <c r="G23" i="9"/>
  <c r="F21" i="9"/>
  <c r="G21" i="9"/>
  <c r="H21" i="9"/>
  <c r="F17" i="9"/>
  <c r="H17" i="9"/>
  <c r="G17" i="9"/>
  <c r="H15" i="9"/>
  <c r="G15" i="9"/>
  <c r="F15" i="9"/>
  <c r="F13" i="9"/>
  <c r="H13" i="9"/>
  <c r="G13" i="9"/>
  <c r="H11" i="9"/>
  <c r="F11" i="9"/>
  <c r="G11" i="9"/>
  <c r="F9" i="9"/>
  <c r="G9" i="9"/>
  <c r="H9" i="9"/>
  <c r="F5" i="9"/>
  <c r="G5" i="9"/>
  <c r="H5" i="9"/>
  <c r="X1" i="1"/>
  <c r="Y36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7" i="1"/>
  <c r="X7" i="1" l="1" a="1"/>
  <c r="X7" i="1" s="1"/>
  <c r="Y7" i="1" s="1"/>
  <c r="X8" i="1" l="1" a="1"/>
  <c r="X8" i="1" s="1"/>
  <c r="Y8" i="1" s="1"/>
  <c r="X9" i="1" l="1" a="1"/>
  <c r="X9" i="1" s="1"/>
  <c r="Y9" i="1" s="1"/>
  <c r="W2" i="2"/>
  <c r="C8" i="32" s="1"/>
  <c r="X10" i="1" l="1" a="1"/>
  <c r="X10" i="1" s="1"/>
  <c r="Y10" i="1" s="1"/>
  <c r="F7" i="32"/>
  <c r="C7" i="32"/>
  <c r="G7" i="32"/>
  <c r="D7" i="32"/>
  <c r="H7" i="32"/>
  <c r="E7" i="32"/>
  <c r="E22" i="32"/>
  <c r="C35" i="32"/>
  <c r="H32" i="32"/>
  <c r="C30" i="32"/>
  <c r="C28" i="32"/>
  <c r="D27" i="32"/>
  <c r="C26" i="32"/>
  <c r="D25" i="32"/>
  <c r="H18" i="32"/>
  <c r="F35" i="32"/>
  <c r="H33" i="32"/>
  <c r="E18" i="32"/>
  <c r="H14" i="32"/>
  <c r="G9" i="32"/>
  <c r="E34" i="32"/>
  <c r="D31" i="32"/>
  <c r="D29" i="32"/>
  <c r="E14" i="32"/>
  <c r="E33" i="32"/>
  <c r="H22" i="32"/>
  <c r="F11" i="32"/>
  <c r="D9" i="32"/>
  <c r="H34" i="32"/>
  <c r="C34" i="32"/>
  <c r="F33" i="32"/>
  <c r="G32" i="32"/>
  <c r="G31" i="32"/>
  <c r="H30" i="32"/>
  <c r="G29" i="32"/>
  <c r="H28" i="32"/>
  <c r="G27" i="32"/>
  <c r="H26" i="32"/>
  <c r="G25" i="32"/>
  <c r="H24" i="32"/>
  <c r="F23" i="32"/>
  <c r="G21" i="32"/>
  <c r="C20" i="32"/>
  <c r="D17" i="32"/>
  <c r="F15" i="32"/>
  <c r="G13" i="32"/>
  <c r="E10" i="32"/>
  <c r="C12" i="32"/>
  <c r="G35" i="32"/>
  <c r="C32" i="32"/>
  <c r="D35" i="32"/>
  <c r="F34" i="32"/>
  <c r="G33" i="32"/>
  <c r="D33" i="32"/>
  <c r="E32" i="32"/>
  <c r="F31" i="32"/>
  <c r="E30" i="32"/>
  <c r="F29" i="32"/>
  <c r="E28" i="32"/>
  <c r="F27" i="32"/>
  <c r="E26" i="32"/>
  <c r="F25" i="32"/>
  <c r="C24" i="32"/>
  <c r="D21" i="32"/>
  <c r="F19" i="32"/>
  <c r="G17" i="32"/>
  <c r="C16" i="32"/>
  <c r="D13" i="32"/>
  <c r="H10" i="32"/>
  <c r="E24" i="32"/>
  <c r="D32" i="32"/>
  <c r="G23" i="32"/>
  <c r="C31" i="32"/>
  <c r="E35" i="32"/>
  <c r="D23" i="32"/>
  <c r="F30" i="32"/>
  <c r="C22" i="32"/>
  <c r="H29" i="32"/>
  <c r="F21" i="32"/>
  <c r="H20" i="32"/>
  <c r="E20" i="32"/>
  <c r="G28" i="32"/>
  <c r="G19" i="32"/>
  <c r="D28" i="32"/>
  <c r="D19" i="32"/>
  <c r="C27" i="32"/>
  <c r="C18" i="32"/>
  <c r="F26" i="32"/>
  <c r="F17" i="32"/>
  <c r="H25" i="32"/>
  <c r="H16" i="32"/>
  <c r="E25" i="32"/>
  <c r="E16" i="32"/>
  <c r="F28" i="32"/>
  <c r="G24" i="32"/>
  <c r="G15" i="32"/>
  <c r="H27" i="32"/>
  <c r="D24" i="32"/>
  <c r="D15" i="32"/>
  <c r="E27" i="32"/>
  <c r="C23" i="32"/>
  <c r="C14" i="32"/>
  <c r="G26" i="32"/>
  <c r="E8" i="32"/>
  <c r="H35" i="32"/>
  <c r="G34" i="32"/>
  <c r="D34" i="32"/>
  <c r="C33" i="32"/>
  <c r="F32" i="32"/>
  <c r="H31" i="32"/>
  <c r="E31" i="32"/>
  <c r="G30" i="32"/>
  <c r="D30" i="32"/>
  <c r="C29" i="32"/>
  <c r="D26" i="32"/>
  <c r="C25" i="32"/>
  <c r="F24" i="32"/>
  <c r="H23" i="32"/>
  <c r="E23" i="32"/>
  <c r="G22" i="32"/>
  <c r="D22" i="32"/>
  <c r="C21" i="32"/>
  <c r="F20" i="32"/>
  <c r="H19" i="32"/>
  <c r="E19" i="32"/>
  <c r="G18" i="32"/>
  <c r="D18" i="32"/>
  <c r="C17" i="32"/>
  <c r="F16" i="32"/>
  <c r="H15" i="32"/>
  <c r="E15" i="32"/>
  <c r="G14" i="32"/>
  <c r="D14" i="32"/>
  <c r="C13" i="32"/>
  <c r="F12" i="32"/>
  <c r="H11" i="32"/>
  <c r="E11" i="32"/>
  <c r="G10" i="32"/>
  <c r="D10" i="32"/>
  <c r="C9" i="32"/>
  <c r="F8" i="32"/>
  <c r="E29" i="32"/>
  <c r="F22" i="32"/>
  <c r="H21" i="32"/>
  <c r="E21" i="32"/>
  <c r="G20" i="32"/>
  <c r="D20" i="32"/>
  <c r="C19" i="32"/>
  <c r="F18" i="32"/>
  <c r="H17" i="32"/>
  <c r="E17" i="32"/>
  <c r="G16" i="32"/>
  <c r="D16" i="32"/>
  <c r="C15" i="32"/>
  <c r="F14" i="32"/>
  <c r="H13" i="32"/>
  <c r="E13" i="32"/>
  <c r="G12" i="32"/>
  <c r="D12" i="32"/>
  <c r="C11" i="32"/>
  <c r="F10" i="32"/>
  <c r="H9" i="32"/>
  <c r="E9" i="32"/>
  <c r="G8" i="32"/>
  <c r="D8" i="32"/>
  <c r="F13" i="32"/>
  <c r="H12" i="32"/>
  <c r="E12" i="32"/>
  <c r="G11" i="32"/>
  <c r="D11" i="32"/>
  <c r="C10" i="32"/>
  <c r="F9" i="32"/>
  <c r="H8" i="32"/>
  <c r="X11" i="1" l="1" a="1"/>
  <c r="X11" i="1" s="1"/>
  <c r="Y11" i="1" s="1"/>
  <c r="G36" i="32"/>
  <c r="X12" i="1" l="1" a="1"/>
  <c r="X12" i="1" s="1"/>
  <c r="Y12" i="1" s="1"/>
  <c r="H36" i="32"/>
  <c r="X13" i="1" l="1" a="1"/>
  <c r="X13" i="1" s="1"/>
  <c r="Y13" i="1" s="1"/>
  <c r="X14" i="1" l="1" a="1"/>
  <c r="X14" i="1" s="1"/>
  <c r="Y14" i="1" s="1"/>
  <c r="B501" i="9"/>
  <c r="C501" i="9"/>
  <c r="B502" i="9"/>
  <c r="C502" i="9"/>
  <c r="B503" i="9"/>
  <c r="C503" i="9"/>
  <c r="D503" i="9" l="1"/>
  <c r="E503" i="9"/>
  <c r="E501" i="9"/>
  <c r="D501" i="9"/>
  <c r="D502" i="9"/>
  <c r="E502" i="9"/>
  <c r="G502" i="9"/>
  <c r="F502" i="9"/>
  <c r="H502" i="9"/>
  <c r="H503" i="9"/>
  <c r="F503" i="9"/>
  <c r="G503" i="9"/>
  <c r="F501" i="9"/>
  <c r="H501" i="9"/>
  <c r="G501" i="9"/>
  <c r="X15" i="1" a="1"/>
  <c r="X15" i="1" s="1"/>
  <c r="Y15" i="1" s="1"/>
  <c r="X16" i="1" l="1" a="1"/>
  <c r="X16" i="1" s="1"/>
  <c r="Y16" i="1" s="1"/>
  <c r="I503" i="9"/>
  <c r="I501" i="9"/>
  <c r="I502" i="9"/>
  <c r="B296" i="9"/>
  <c r="C296" i="9"/>
  <c r="B297" i="9"/>
  <c r="C297" i="9"/>
  <c r="B298" i="9"/>
  <c r="C298" i="9"/>
  <c r="B299" i="9"/>
  <c r="C299" i="9"/>
  <c r="B300" i="9"/>
  <c r="C300" i="9"/>
  <c r="B301" i="9"/>
  <c r="C301" i="9"/>
  <c r="B302" i="9"/>
  <c r="C302" i="9"/>
  <c r="B303" i="9"/>
  <c r="C303" i="9"/>
  <c r="B304" i="9"/>
  <c r="C304" i="9"/>
  <c r="B305" i="9"/>
  <c r="C305" i="9"/>
  <c r="B306" i="9"/>
  <c r="C306" i="9"/>
  <c r="B307" i="9"/>
  <c r="C307" i="9"/>
  <c r="B308" i="9"/>
  <c r="C308" i="9"/>
  <c r="B309" i="9"/>
  <c r="C309" i="9"/>
  <c r="B310" i="9"/>
  <c r="C310" i="9"/>
  <c r="B311" i="9"/>
  <c r="C311" i="9"/>
  <c r="B312" i="9"/>
  <c r="C312" i="9"/>
  <c r="B313" i="9"/>
  <c r="C313" i="9"/>
  <c r="B314" i="9"/>
  <c r="C314" i="9"/>
  <c r="B315" i="9"/>
  <c r="C315" i="9"/>
  <c r="B316" i="9"/>
  <c r="C316" i="9"/>
  <c r="B317" i="9"/>
  <c r="C317" i="9"/>
  <c r="B318" i="9"/>
  <c r="C318" i="9"/>
  <c r="B319" i="9"/>
  <c r="C319" i="9"/>
  <c r="B320" i="9"/>
  <c r="C320" i="9"/>
  <c r="B321" i="9"/>
  <c r="C321" i="9"/>
  <c r="B322" i="9"/>
  <c r="C322" i="9"/>
  <c r="B323" i="9"/>
  <c r="C323" i="9"/>
  <c r="B324" i="9"/>
  <c r="C324" i="9"/>
  <c r="B325" i="9"/>
  <c r="C325" i="9"/>
  <c r="B326" i="9"/>
  <c r="C326" i="9"/>
  <c r="B327" i="9"/>
  <c r="C327" i="9"/>
  <c r="B328" i="9"/>
  <c r="C328" i="9"/>
  <c r="B329" i="9"/>
  <c r="C329" i="9"/>
  <c r="B330" i="9"/>
  <c r="C330" i="9"/>
  <c r="B331" i="9"/>
  <c r="C331" i="9"/>
  <c r="B332" i="9"/>
  <c r="C332" i="9"/>
  <c r="B333" i="9"/>
  <c r="C333" i="9"/>
  <c r="B334" i="9"/>
  <c r="C334" i="9"/>
  <c r="B335" i="9"/>
  <c r="C335" i="9"/>
  <c r="B336" i="9"/>
  <c r="C336" i="9"/>
  <c r="B337" i="9"/>
  <c r="C337" i="9"/>
  <c r="B338" i="9"/>
  <c r="C338" i="9"/>
  <c r="B339" i="9"/>
  <c r="C339" i="9"/>
  <c r="B340" i="9"/>
  <c r="C340" i="9"/>
  <c r="B341" i="9"/>
  <c r="C341" i="9"/>
  <c r="B342" i="9"/>
  <c r="C342" i="9"/>
  <c r="B343" i="9"/>
  <c r="C343" i="9"/>
  <c r="B344" i="9"/>
  <c r="C344" i="9"/>
  <c r="B345" i="9"/>
  <c r="C345" i="9"/>
  <c r="B346" i="9"/>
  <c r="C346" i="9"/>
  <c r="B347" i="9"/>
  <c r="C347" i="9"/>
  <c r="B348" i="9"/>
  <c r="C348" i="9"/>
  <c r="B349" i="9"/>
  <c r="C349" i="9"/>
  <c r="B350" i="9"/>
  <c r="C350" i="9"/>
  <c r="B351" i="9"/>
  <c r="C351" i="9"/>
  <c r="B352" i="9"/>
  <c r="C352" i="9"/>
  <c r="B353" i="9"/>
  <c r="C353" i="9"/>
  <c r="B354" i="9"/>
  <c r="C354" i="9"/>
  <c r="B355" i="9"/>
  <c r="C355" i="9"/>
  <c r="B356" i="9"/>
  <c r="C356" i="9"/>
  <c r="B357" i="9"/>
  <c r="C357" i="9"/>
  <c r="B358" i="9"/>
  <c r="C358" i="9"/>
  <c r="B359" i="9"/>
  <c r="C359" i="9"/>
  <c r="B360" i="9"/>
  <c r="C360" i="9"/>
  <c r="B361" i="9"/>
  <c r="C361" i="9"/>
  <c r="B362" i="9"/>
  <c r="C362" i="9"/>
  <c r="B363" i="9"/>
  <c r="C363" i="9"/>
  <c r="B364" i="9"/>
  <c r="C364" i="9"/>
  <c r="B365" i="9"/>
  <c r="C365" i="9"/>
  <c r="B366" i="9"/>
  <c r="C366" i="9"/>
  <c r="B367" i="9"/>
  <c r="C367" i="9"/>
  <c r="B368" i="9"/>
  <c r="C368" i="9"/>
  <c r="B369" i="9"/>
  <c r="C369" i="9"/>
  <c r="B370" i="9"/>
  <c r="C370" i="9"/>
  <c r="B371" i="9"/>
  <c r="C371" i="9"/>
  <c r="B372" i="9"/>
  <c r="C372" i="9"/>
  <c r="B373" i="9"/>
  <c r="C373" i="9"/>
  <c r="B374" i="9"/>
  <c r="C374" i="9"/>
  <c r="B375" i="9"/>
  <c r="C375" i="9"/>
  <c r="B376" i="9"/>
  <c r="C376" i="9"/>
  <c r="B377" i="9"/>
  <c r="C377" i="9"/>
  <c r="B378" i="9"/>
  <c r="C378" i="9"/>
  <c r="B379" i="9"/>
  <c r="C379" i="9"/>
  <c r="B380" i="9"/>
  <c r="C380" i="9"/>
  <c r="B381" i="9"/>
  <c r="C381" i="9"/>
  <c r="B382" i="9"/>
  <c r="C382" i="9"/>
  <c r="B383" i="9"/>
  <c r="C383" i="9"/>
  <c r="B384" i="9"/>
  <c r="C384" i="9"/>
  <c r="B385" i="9"/>
  <c r="C385" i="9"/>
  <c r="B386" i="9"/>
  <c r="C386" i="9"/>
  <c r="B387" i="9"/>
  <c r="C387" i="9"/>
  <c r="B388" i="9"/>
  <c r="C388" i="9"/>
  <c r="B389" i="9"/>
  <c r="C389" i="9"/>
  <c r="B390" i="9"/>
  <c r="C390" i="9"/>
  <c r="B391" i="9"/>
  <c r="C391" i="9"/>
  <c r="B392" i="9"/>
  <c r="C392" i="9"/>
  <c r="B393" i="9"/>
  <c r="C393" i="9"/>
  <c r="B394" i="9"/>
  <c r="C394" i="9"/>
  <c r="B395" i="9"/>
  <c r="C395" i="9"/>
  <c r="B396" i="9"/>
  <c r="C396" i="9"/>
  <c r="B397" i="9"/>
  <c r="C397" i="9"/>
  <c r="B398" i="9"/>
  <c r="C398" i="9"/>
  <c r="B399" i="9"/>
  <c r="C399" i="9"/>
  <c r="B400" i="9"/>
  <c r="C400" i="9"/>
  <c r="B401" i="9"/>
  <c r="C401" i="9"/>
  <c r="B402" i="9"/>
  <c r="C402" i="9"/>
  <c r="B403" i="9"/>
  <c r="C403" i="9"/>
  <c r="B404" i="9"/>
  <c r="C404" i="9"/>
  <c r="B405" i="9"/>
  <c r="C405" i="9"/>
  <c r="B406" i="9"/>
  <c r="C406" i="9"/>
  <c r="B407" i="9"/>
  <c r="C407" i="9"/>
  <c r="B408" i="9"/>
  <c r="C408" i="9"/>
  <c r="B409" i="9"/>
  <c r="C409" i="9"/>
  <c r="B410" i="9"/>
  <c r="C410" i="9"/>
  <c r="B411" i="9"/>
  <c r="C411" i="9"/>
  <c r="B412" i="9"/>
  <c r="C412" i="9"/>
  <c r="B413" i="9"/>
  <c r="C413" i="9"/>
  <c r="B414" i="9"/>
  <c r="C414" i="9"/>
  <c r="B415" i="9"/>
  <c r="C415" i="9"/>
  <c r="B416" i="9"/>
  <c r="C416" i="9"/>
  <c r="B417" i="9"/>
  <c r="C417" i="9"/>
  <c r="B418" i="9"/>
  <c r="C418" i="9"/>
  <c r="B419" i="9"/>
  <c r="C419" i="9"/>
  <c r="B420" i="9"/>
  <c r="C420" i="9"/>
  <c r="B421" i="9"/>
  <c r="C421" i="9"/>
  <c r="B422" i="9"/>
  <c r="C422" i="9"/>
  <c r="B423" i="9"/>
  <c r="C423" i="9"/>
  <c r="B424" i="9"/>
  <c r="C424" i="9"/>
  <c r="B425" i="9"/>
  <c r="C425" i="9"/>
  <c r="B426" i="9"/>
  <c r="C426" i="9"/>
  <c r="B427" i="9"/>
  <c r="C427" i="9"/>
  <c r="B428" i="9"/>
  <c r="C428" i="9"/>
  <c r="B429" i="9"/>
  <c r="C429" i="9"/>
  <c r="B430" i="9"/>
  <c r="C430" i="9"/>
  <c r="B431" i="9"/>
  <c r="C431" i="9"/>
  <c r="B432" i="9"/>
  <c r="C432" i="9"/>
  <c r="B433" i="9"/>
  <c r="C433" i="9"/>
  <c r="B434" i="9"/>
  <c r="C434" i="9"/>
  <c r="B435" i="9"/>
  <c r="C435" i="9"/>
  <c r="B436" i="9"/>
  <c r="C436" i="9"/>
  <c r="B437" i="9"/>
  <c r="C437" i="9"/>
  <c r="B438" i="9"/>
  <c r="C438" i="9"/>
  <c r="B439" i="9"/>
  <c r="C439" i="9"/>
  <c r="B440" i="9"/>
  <c r="C440" i="9"/>
  <c r="B441" i="9"/>
  <c r="C441" i="9"/>
  <c r="B442" i="9"/>
  <c r="C442" i="9"/>
  <c r="B443" i="9"/>
  <c r="C443" i="9"/>
  <c r="B444" i="9"/>
  <c r="C444" i="9"/>
  <c r="B445" i="9"/>
  <c r="C445" i="9"/>
  <c r="B446" i="9"/>
  <c r="C446" i="9"/>
  <c r="B447" i="9"/>
  <c r="C447" i="9"/>
  <c r="B448" i="9"/>
  <c r="C448" i="9"/>
  <c r="B449" i="9"/>
  <c r="C449" i="9"/>
  <c r="B450" i="9"/>
  <c r="C450" i="9"/>
  <c r="B451" i="9"/>
  <c r="C451" i="9"/>
  <c r="B452" i="9"/>
  <c r="C452" i="9"/>
  <c r="B453" i="9"/>
  <c r="C453" i="9"/>
  <c r="B454" i="9"/>
  <c r="C454" i="9"/>
  <c r="B455" i="9"/>
  <c r="C455" i="9"/>
  <c r="B456" i="9"/>
  <c r="C456" i="9"/>
  <c r="B457" i="9"/>
  <c r="C457" i="9"/>
  <c r="B458" i="9"/>
  <c r="C458" i="9"/>
  <c r="B459" i="9"/>
  <c r="C459" i="9"/>
  <c r="B460" i="9"/>
  <c r="C460" i="9"/>
  <c r="B461" i="9"/>
  <c r="C461" i="9"/>
  <c r="B462" i="9"/>
  <c r="C462" i="9"/>
  <c r="B463" i="9"/>
  <c r="C463" i="9"/>
  <c r="B464" i="9"/>
  <c r="C464" i="9"/>
  <c r="B465" i="9"/>
  <c r="C465" i="9"/>
  <c r="B466" i="9"/>
  <c r="C466" i="9"/>
  <c r="B467" i="9"/>
  <c r="C467" i="9"/>
  <c r="B468" i="9"/>
  <c r="C468" i="9"/>
  <c r="B469" i="9"/>
  <c r="C469" i="9"/>
  <c r="B470" i="9"/>
  <c r="C470" i="9"/>
  <c r="B471" i="9"/>
  <c r="C471" i="9"/>
  <c r="B472" i="9"/>
  <c r="C472" i="9"/>
  <c r="B473" i="9"/>
  <c r="C473" i="9"/>
  <c r="B474" i="9"/>
  <c r="C474" i="9"/>
  <c r="B475" i="9"/>
  <c r="C475" i="9"/>
  <c r="B476" i="9"/>
  <c r="C476" i="9"/>
  <c r="B477" i="9"/>
  <c r="C477" i="9"/>
  <c r="B478" i="9"/>
  <c r="C478" i="9"/>
  <c r="B479" i="9"/>
  <c r="C479" i="9"/>
  <c r="B480" i="9"/>
  <c r="C480" i="9"/>
  <c r="B481" i="9"/>
  <c r="C481" i="9"/>
  <c r="B482" i="9"/>
  <c r="C482" i="9"/>
  <c r="B483" i="9"/>
  <c r="C483" i="9"/>
  <c r="B484" i="9"/>
  <c r="C484" i="9"/>
  <c r="B485" i="9"/>
  <c r="C485" i="9"/>
  <c r="B486" i="9"/>
  <c r="C486" i="9"/>
  <c r="B487" i="9"/>
  <c r="C487" i="9"/>
  <c r="B488" i="9"/>
  <c r="C488" i="9"/>
  <c r="B489" i="9"/>
  <c r="C489" i="9"/>
  <c r="B490" i="9"/>
  <c r="C490" i="9"/>
  <c r="B491" i="9"/>
  <c r="C491" i="9"/>
  <c r="B492" i="9"/>
  <c r="C492" i="9"/>
  <c r="B493" i="9"/>
  <c r="C493" i="9"/>
  <c r="B494" i="9"/>
  <c r="C494" i="9"/>
  <c r="B495" i="9"/>
  <c r="C495" i="9"/>
  <c r="B496" i="9"/>
  <c r="C496" i="9"/>
  <c r="B497" i="9"/>
  <c r="C497" i="9"/>
  <c r="B498" i="9"/>
  <c r="C498" i="9"/>
  <c r="B499" i="9"/>
  <c r="C499" i="9"/>
  <c r="B500" i="9"/>
  <c r="C500" i="9"/>
  <c r="C295" i="9"/>
  <c r="B295" i="9"/>
  <c r="D494" i="9" l="1"/>
  <c r="E494" i="9"/>
  <c r="K494" i="9" s="1"/>
  <c r="D486" i="9"/>
  <c r="E486" i="9"/>
  <c r="K486" i="9" s="1"/>
  <c r="E476" i="9"/>
  <c r="K476" i="9" s="1"/>
  <c r="D476" i="9"/>
  <c r="E468" i="9"/>
  <c r="K468" i="9" s="1"/>
  <c r="D468" i="9"/>
  <c r="E460" i="9"/>
  <c r="K460" i="9" s="1"/>
  <c r="D460" i="9"/>
  <c r="E456" i="9"/>
  <c r="K456" i="9" s="1"/>
  <c r="D456" i="9"/>
  <c r="D454" i="9"/>
  <c r="E454" i="9"/>
  <c r="K454" i="9" s="1"/>
  <c r="E452" i="9"/>
  <c r="K452" i="9" s="1"/>
  <c r="D452" i="9"/>
  <c r="D450" i="9"/>
  <c r="E450" i="9"/>
  <c r="K450" i="9" s="1"/>
  <c r="E448" i="9"/>
  <c r="K448" i="9" s="1"/>
  <c r="D448" i="9"/>
  <c r="D446" i="9"/>
  <c r="E446" i="9"/>
  <c r="K446" i="9" s="1"/>
  <c r="E444" i="9"/>
  <c r="K444" i="9" s="1"/>
  <c r="D444" i="9"/>
  <c r="D442" i="9"/>
  <c r="E442" i="9"/>
  <c r="K442" i="9" s="1"/>
  <c r="E440" i="9"/>
  <c r="K440" i="9" s="1"/>
  <c r="D440" i="9"/>
  <c r="D438" i="9"/>
  <c r="E438" i="9"/>
  <c r="K438" i="9" s="1"/>
  <c r="E436" i="9"/>
  <c r="K436" i="9" s="1"/>
  <c r="D436" i="9"/>
  <c r="D434" i="9"/>
  <c r="E434" i="9"/>
  <c r="K434" i="9" s="1"/>
  <c r="E432" i="9"/>
  <c r="K432" i="9" s="1"/>
  <c r="D432" i="9"/>
  <c r="D430" i="9"/>
  <c r="E430" i="9"/>
  <c r="K430" i="9" s="1"/>
  <c r="E428" i="9"/>
  <c r="K428" i="9" s="1"/>
  <c r="D428" i="9"/>
  <c r="D426" i="9"/>
  <c r="E426" i="9"/>
  <c r="K426" i="9" s="1"/>
  <c r="E424" i="9"/>
  <c r="K424" i="9" s="1"/>
  <c r="D424" i="9"/>
  <c r="D422" i="9"/>
  <c r="E422" i="9"/>
  <c r="K422" i="9" s="1"/>
  <c r="E420" i="9"/>
  <c r="K420" i="9" s="1"/>
  <c r="D420" i="9"/>
  <c r="D418" i="9"/>
  <c r="E418" i="9"/>
  <c r="K418" i="9" s="1"/>
  <c r="E416" i="9"/>
  <c r="K416" i="9" s="1"/>
  <c r="D416" i="9"/>
  <c r="D414" i="9"/>
  <c r="E414" i="9"/>
  <c r="K414" i="9" s="1"/>
  <c r="E412" i="9"/>
  <c r="K412" i="9" s="1"/>
  <c r="D412" i="9"/>
  <c r="D410" i="9"/>
  <c r="E410" i="9"/>
  <c r="K410" i="9" s="1"/>
  <c r="E408" i="9"/>
  <c r="K408" i="9" s="1"/>
  <c r="D408" i="9"/>
  <c r="D406" i="9"/>
  <c r="E406" i="9"/>
  <c r="K406" i="9" s="1"/>
  <c r="E404" i="9"/>
  <c r="K404" i="9" s="1"/>
  <c r="D404" i="9"/>
  <c r="D402" i="9"/>
  <c r="E402" i="9"/>
  <c r="K402" i="9" s="1"/>
  <c r="E400" i="9"/>
  <c r="K400" i="9" s="1"/>
  <c r="D400" i="9"/>
  <c r="D398" i="9"/>
  <c r="E398" i="9"/>
  <c r="K398" i="9" s="1"/>
  <c r="E396" i="9"/>
  <c r="K396" i="9" s="1"/>
  <c r="D396" i="9"/>
  <c r="D394" i="9"/>
  <c r="E394" i="9"/>
  <c r="K394" i="9" s="1"/>
  <c r="E392" i="9"/>
  <c r="K392" i="9" s="1"/>
  <c r="D392" i="9"/>
  <c r="D390" i="9"/>
  <c r="E390" i="9"/>
  <c r="K390" i="9" s="1"/>
  <c r="E388" i="9"/>
  <c r="K388" i="9" s="1"/>
  <c r="D388" i="9"/>
  <c r="D386" i="9"/>
  <c r="E386" i="9"/>
  <c r="K386" i="9" s="1"/>
  <c r="E384" i="9"/>
  <c r="K384" i="9" s="1"/>
  <c r="D384" i="9"/>
  <c r="D382" i="9"/>
  <c r="E382" i="9"/>
  <c r="K382" i="9" s="1"/>
  <c r="E380" i="9"/>
  <c r="K380" i="9" s="1"/>
  <c r="D380" i="9"/>
  <c r="D378" i="9"/>
  <c r="E378" i="9"/>
  <c r="K378" i="9" s="1"/>
  <c r="E376" i="9"/>
  <c r="K376" i="9" s="1"/>
  <c r="D376" i="9"/>
  <c r="D374" i="9"/>
  <c r="E374" i="9"/>
  <c r="K374" i="9" s="1"/>
  <c r="E372" i="9"/>
  <c r="K372" i="9" s="1"/>
  <c r="D372" i="9"/>
  <c r="D370" i="9"/>
  <c r="E370" i="9"/>
  <c r="K370" i="9" s="1"/>
  <c r="E368" i="9"/>
  <c r="K368" i="9" s="1"/>
  <c r="D368" i="9"/>
  <c r="D366" i="9"/>
  <c r="E366" i="9"/>
  <c r="K366" i="9" s="1"/>
  <c r="E364" i="9"/>
  <c r="K364" i="9" s="1"/>
  <c r="D364" i="9"/>
  <c r="D362" i="9"/>
  <c r="E362" i="9"/>
  <c r="K362" i="9" s="1"/>
  <c r="E360" i="9"/>
  <c r="K360" i="9" s="1"/>
  <c r="D360" i="9"/>
  <c r="D358" i="9"/>
  <c r="E358" i="9"/>
  <c r="K358" i="9" s="1"/>
  <c r="E356" i="9"/>
  <c r="K356" i="9" s="1"/>
  <c r="D356" i="9"/>
  <c r="D354" i="9"/>
  <c r="E354" i="9"/>
  <c r="K354" i="9" s="1"/>
  <c r="E352" i="9"/>
  <c r="K352" i="9" s="1"/>
  <c r="D352" i="9"/>
  <c r="D350" i="9"/>
  <c r="E350" i="9"/>
  <c r="K350" i="9" s="1"/>
  <c r="E348" i="9"/>
  <c r="K348" i="9" s="1"/>
  <c r="D348" i="9"/>
  <c r="D346" i="9"/>
  <c r="E346" i="9"/>
  <c r="K346" i="9" s="1"/>
  <c r="E344" i="9"/>
  <c r="K344" i="9" s="1"/>
  <c r="D344" i="9"/>
  <c r="D342" i="9"/>
  <c r="E342" i="9"/>
  <c r="K342" i="9" s="1"/>
  <c r="E340" i="9"/>
  <c r="K340" i="9" s="1"/>
  <c r="D340" i="9"/>
  <c r="D338" i="9"/>
  <c r="E338" i="9"/>
  <c r="K338" i="9" s="1"/>
  <c r="E336" i="9"/>
  <c r="K336" i="9" s="1"/>
  <c r="D336" i="9"/>
  <c r="D334" i="9"/>
  <c r="E334" i="9"/>
  <c r="K334" i="9" s="1"/>
  <c r="E332" i="9"/>
  <c r="K332" i="9" s="1"/>
  <c r="D332" i="9"/>
  <c r="D330" i="9"/>
  <c r="E330" i="9"/>
  <c r="K330" i="9" s="1"/>
  <c r="E328" i="9"/>
  <c r="K328" i="9" s="1"/>
  <c r="D328" i="9"/>
  <c r="D326" i="9"/>
  <c r="E326" i="9"/>
  <c r="K326" i="9" s="1"/>
  <c r="E324" i="9"/>
  <c r="K324" i="9" s="1"/>
  <c r="D324" i="9"/>
  <c r="D322" i="9"/>
  <c r="E322" i="9"/>
  <c r="K322" i="9" s="1"/>
  <c r="E320" i="9"/>
  <c r="K320" i="9" s="1"/>
  <c r="D320" i="9"/>
  <c r="D318" i="9"/>
  <c r="E318" i="9"/>
  <c r="K318" i="9" s="1"/>
  <c r="E316" i="9"/>
  <c r="K316" i="9" s="1"/>
  <c r="D316" i="9"/>
  <c r="D314" i="9"/>
  <c r="E314" i="9"/>
  <c r="K314" i="9" s="1"/>
  <c r="E312" i="9"/>
  <c r="K312" i="9" s="1"/>
  <c r="D312" i="9"/>
  <c r="D310" i="9"/>
  <c r="E310" i="9"/>
  <c r="K310" i="9" s="1"/>
  <c r="E308" i="9"/>
  <c r="K308" i="9" s="1"/>
  <c r="D308" i="9"/>
  <c r="D306" i="9"/>
  <c r="E306" i="9"/>
  <c r="K306" i="9" s="1"/>
  <c r="E304" i="9"/>
  <c r="K304" i="9" s="1"/>
  <c r="D304" i="9"/>
  <c r="D302" i="9"/>
  <c r="E302" i="9"/>
  <c r="K302" i="9" s="1"/>
  <c r="E300" i="9"/>
  <c r="K300" i="9" s="1"/>
  <c r="D300" i="9"/>
  <c r="D298" i="9"/>
  <c r="E298" i="9"/>
  <c r="K298" i="9" s="1"/>
  <c r="E296" i="9"/>
  <c r="K296" i="9" s="1"/>
  <c r="D296" i="9"/>
  <c r="E500" i="9"/>
  <c r="D500" i="9"/>
  <c r="E496" i="9"/>
  <c r="K496" i="9" s="1"/>
  <c r="D496" i="9"/>
  <c r="D490" i="9"/>
  <c r="E490" i="9"/>
  <c r="K490" i="9" s="1"/>
  <c r="E484" i="9"/>
  <c r="K484" i="9" s="1"/>
  <c r="D484" i="9"/>
  <c r="E480" i="9"/>
  <c r="K480" i="9" s="1"/>
  <c r="D480" i="9"/>
  <c r="E472" i="9"/>
  <c r="K472" i="9" s="1"/>
  <c r="D472" i="9"/>
  <c r="D462" i="9"/>
  <c r="E462" i="9"/>
  <c r="K462" i="9" s="1"/>
  <c r="E497" i="9"/>
  <c r="K497" i="9" s="1"/>
  <c r="D497" i="9"/>
  <c r="E493" i="9"/>
  <c r="K493" i="9" s="1"/>
  <c r="D493" i="9"/>
  <c r="D491" i="9"/>
  <c r="E491" i="9"/>
  <c r="K491" i="9" s="1"/>
  <c r="D487" i="9"/>
  <c r="E487" i="9"/>
  <c r="K487" i="9" s="1"/>
  <c r="D483" i="9"/>
  <c r="E483" i="9"/>
  <c r="K483" i="9" s="1"/>
  <c r="E477" i="9"/>
  <c r="K477" i="9" s="1"/>
  <c r="D477" i="9"/>
  <c r="E473" i="9"/>
  <c r="K473" i="9" s="1"/>
  <c r="D473" i="9"/>
  <c r="E469" i="9"/>
  <c r="K469" i="9" s="1"/>
  <c r="D469" i="9"/>
  <c r="E465" i="9"/>
  <c r="K465" i="9" s="1"/>
  <c r="D465" i="9"/>
  <c r="E461" i="9"/>
  <c r="K461" i="9" s="1"/>
  <c r="D461" i="9"/>
  <c r="E457" i="9"/>
  <c r="K457" i="9" s="1"/>
  <c r="D457" i="9"/>
  <c r="E453" i="9"/>
  <c r="K453" i="9" s="1"/>
  <c r="D453" i="9"/>
  <c r="E449" i="9"/>
  <c r="K449" i="9" s="1"/>
  <c r="D449" i="9"/>
  <c r="D443" i="9"/>
  <c r="E443" i="9"/>
  <c r="K443" i="9" s="1"/>
  <c r="D439" i="9"/>
  <c r="E439" i="9"/>
  <c r="K439" i="9" s="1"/>
  <c r="D435" i="9"/>
  <c r="E435" i="9"/>
  <c r="K435" i="9" s="1"/>
  <c r="D431" i="9"/>
  <c r="E431" i="9"/>
  <c r="K431" i="9" s="1"/>
  <c r="D427" i="9"/>
  <c r="E427" i="9"/>
  <c r="K427" i="9" s="1"/>
  <c r="E425" i="9"/>
  <c r="K425" i="9" s="1"/>
  <c r="D425" i="9"/>
  <c r="E421" i="9"/>
  <c r="K421" i="9" s="1"/>
  <c r="D421" i="9"/>
  <c r="D415" i="9"/>
  <c r="E415" i="9"/>
  <c r="K415" i="9" s="1"/>
  <c r="D411" i="9"/>
  <c r="E411" i="9"/>
  <c r="K411" i="9" s="1"/>
  <c r="D407" i="9"/>
  <c r="E407" i="9"/>
  <c r="K407" i="9" s="1"/>
  <c r="D403" i="9"/>
  <c r="E403" i="9"/>
  <c r="K403" i="9" s="1"/>
  <c r="E401" i="9"/>
  <c r="K401" i="9" s="1"/>
  <c r="D401" i="9"/>
  <c r="E397" i="9"/>
  <c r="K397" i="9" s="1"/>
  <c r="D397" i="9"/>
  <c r="D395" i="9"/>
  <c r="E395" i="9"/>
  <c r="K395" i="9" s="1"/>
  <c r="E393" i="9"/>
  <c r="K393" i="9" s="1"/>
  <c r="D393" i="9"/>
  <c r="D391" i="9"/>
  <c r="E391" i="9"/>
  <c r="K391" i="9" s="1"/>
  <c r="E389" i="9"/>
  <c r="K389" i="9" s="1"/>
  <c r="D389" i="9"/>
  <c r="D387" i="9"/>
  <c r="E387" i="9"/>
  <c r="K387" i="9" s="1"/>
  <c r="E385" i="9"/>
  <c r="K385" i="9" s="1"/>
  <c r="D385" i="9"/>
  <c r="D383" i="9"/>
  <c r="E383" i="9"/>
  <c r="K383" i="9" s="1"/>
  <c r="E381" i="9"/>
  <c r="K381" i="9" s="1"/>
  <c r="D381" i="9"/>
  <c r="D379" i="9"/>
  <c r="E379" i="9"/>
  <c r="K379" i="9" s="1"/>
  <c r="E377" i="9"/>
  <c r="K377" i="9" s="1"/>
  <c r="D377" i="9"/>
  <c r="D375" i="9"/>
  <c r="E375" i="9"/>
  <c r="K375" i="9" s="1"/>
  <c r="E373" i="9"/>
  <c r="K373" i="9" s="1"/>
  <c r="D373" i="9"/>
  <c r="D371" i="9"/>
  <c r="E371" i="9"/>
  <c r="K371" i="9" s="1"/>
  <c r="E369" i="9"/>
  <c r="K369" i="9" s="1"/>
  <c r="D369" i="9"/>
  <c r="D367" i="9"/>
  <c r="E367" i="9"/>
  <c r="K367" i="9" s="1"/>
  <c r="E365" i="9"/>
  <c r="K365" i="9" s="1"/>
  <c r="D365" i="9"/>
  <c r="D363" i="9"/>
  <c r="E363" i="9"/>
  <c r="K363" i="9" s="1"/>
  <c r="E361" i="9"/>
  <c r="K361" i="9" s="1"/>
  <c r="D361" i="9"/>
  <c r="D359" i="9"/>
  <c r="E359" i="9"/>
  <c r="K359" i="9" s="1"/>
  <c r="E357" i="9"/>
  <c r="K357" i="9" s="1"/>
  <c r="D357" i="9"/>
  <c r="D355" i="9"/>
  <c r="E355" i="9"/>
  <c r="K355" i="9" s="1"/>
  <c r="E353" i="9"/>
  <c r="K353" i="9" s="1"/>
  <c r="D353" i="9"/>
  <c r="D351" i="9"/>
  <c r="E351" i="9"/>
  <c r="K351" i="9" s="1"/>
  <c r="E349" i="9"/>
  <c r="K349" i="9" s="1"/>
  <c r="D349" i="9"/>
  <c r="D347" i="9"/>
  <c r="E347" i="9"/>
  <c r="K347" i="9" s="1"/>
  <c r="E345" i="9"/>
  <c r="K345" i="9" s="1"/>
  <c r="D345" i="9"/>
  <c r="D343" i="9"/>
  <c r="E343" i="9"/>
  <c r="K343" i="9" s="1"/>
  <c r="E341" i="9"/>
  <c r="K341" i="9" s="1"/>
  <c r="D341" i="9"/>
  <c r="D339" i="9"/>
  <c r="E339" i="9"/>
  <c r="K339" i="9" s="1"/>
  <c r="E337" i="9"/>
  <c r="K337" i="9" s="1"/>
  <c r="D337" i="9"/>
  <c r="D335" i="9"/>
  <c r="E335" i="9"/>
  <c r="K335" i="9" s="1"/>
  <c r="E333" i="9"/>
  <c r="K333" i="9" s="1"/>
  <c r="D333" i="9"/>
  <c r="D331" i="9"/>
  <c r="E331" i="9"/>
  <c r="K331" i="9" s="1"/>
  <c r="E329" i="9"/>
  <c r="K329" i="9" s="1"/>
  <c r="D329" i="9"/>
  <c r="D327" i="9"/>
  <c r="E327" i="9"/>
  <c r="K327" i="9" s="1"/>
  <c r="E325" i="9"/>
  <c r="K325" i="9" s="1"/>
  <c r="D325" i="9"/>
  <c r="D323" i="9"/>
  <c r="E323" i="9"/>
  <c r="K323" i="9" s="1"/>
  <c r="E321" i="9"/>
  <c r="K321" i="9" s="1"/>
  <c r="D321" i="9"/>
  <c r="D319" i="9"/>
  <c r="E319" i="9"/>
  <c r="K319" i="9" s="1"/>
  <c r="E317" i="9"/>
  <c r="K317" i="9" s="1"/>
  <c r="D317" i="9"/>
  <c r="D315" i="9"/>
  <c r="E315" i="9"/>
  <c r="K315" i="9" s="1"/>
  <c r="E313" i="9"/>
  <c r="K313" i="9" s="1"/>
  <c r="D313" i="9"/>
  <c r="D311" i="9"/>
  <c r="E311" i="9"/>
  <c r="K311" i="9" s="1"/>
  <c r="E309" i="9"/>
  <c r="K309" i="9" s="1"/>
  <c r="D309" i="9"/>
  <c r="D307" i="9"/>
  <c r="E307" i="9"/>
  <c r="K307" i="9" s="1"/>
  <c r="E305" i="9"/>
  <c r="K305" i="9" s="1"/>
  <c r="D305" i="9"/>
  <c r="D303" i="9"/>
  <c r="E303" i="9"/>
  <c r="K303" i="9" s="1"/>
  <c r="E301" i="9"/>
  <c r="K301" i="9" s="1"/>
  <c r="D301" i="9"/>
  <c r="D299" i="9"/>
  <c r="E299" i="9"/>
  <c r="K299" i="9" s="1"/>
  <c r="E297" i="9"/>
  <c r="K297" i="9" s="1"/>
  <c r="D297" i="9"/>
  <c r="D498" i="9"/>
  <c r="E498" i="9"/>
  <c r="K498" i="9" s="1"/>
  <c r="E492" i="9"/>
  <c r="K492" i="9" s="1"/>
  <c r="D492" i="9"/>
  <c r="E488" i="9"/>
  <c r="K488" i="9" s="1"/>
  <c r="D488" i="9"/>
  <c r="D482" i="9"/>
  <c r="E482" i="9"/>
  <c r="K482" i="9" s="1"/>
  <c r="D478" i="9"/>
  <c r="E478" i="9"/>
  <c r="K478" i="9" s="1"/>
  <c r="D474" i="9"/>
  <c r="E474" i="9"/>
  <c r="K474" i="9" s="1"/>
  <c r="D470" i="9"/>
  <c r="E470" i="9"/>
  <c r="K470" i="9" s="1"/>
  <c r="D466" i="9"/>
  <c r="E466" i="9"/>
  <c r="K466" i="9" s="1"/>
  <c r="E464" i="9"/>
  <c r="K464" i="9" s="1"/>
  <c r="D464" i="9"/>
  <c r="D458" i="9"/>
  <c r="E458" i="9"/>
  <c r="K458" i="9" s="1"/>
  <c r="D499" i="9"/>
  <c r="E499" i="9"/>
  <c r="K499" i="9" s="1"/>
  <c r="D495" i="9"/>
  <c r="E495" i="9"/>
  <c r="K495" i="9" s="1"/>
  <c r="E489" i="9"/>
  <c r="K489" i="9" s="1"/>
  <c r="D489" i="9"/>
  <c r="E485" i="9"/>
  <c r="K485" i="9" s="1"/>
  <c r="D485" i="9"/>
  <c r="E481" i="9"/>
  <c r="K481" i="9" s="1"/>
  <c r="D481" i="9"/>
  <c r="D479" i="9"/>
  <c r="E479" i="9"/>
  <c r="K479" i="9" s="1"/>
  <c r="D475" i="9"/>
  <c r="E475" i="9"/>
  <c r="K475" i="9" s="1"/>
  <c r="D471" i="9"/>
  <c r="E471" i="9"/>
  <c r="K471" i="9" s="1"/>
  <c r="D467" i="9"/>
  <c r="E467" i="9"/>
  <c r="K467" i="9" s="1"/>
  <c r="D463" i="9"/>
  <c r="E463" i="9"/>
  <c r="K463" i="9" s="1"/>
  <c r="D459" i="9"/>
  <c r="E459" i="9"/>
  <c r="K459" i="9" s="1"/>
  <c r="D455" i="9"/>
  <c r="E455" i="9"/>
  <c r="K455" i="9" s="1"/>
  <c r="D451" i="9"/>
  <c r="E451" i="9"/>
  <c r="K451" i="9" s="1"/>
  <c r="D447" i="9"/>
  <c r="E447" i="9"/>
  <c r="K447" i="9" s="1"/>
  <c r="E445" i="9"/>
  <c r="K445" i="9" s="1"/>
  <c r="D445" i="9"/>
  <c r="E441" i="9"/>
  <c r="K441" i="9" s="1"/>
  <c r="D441" i="9"/>
  <c r="E437" i="9"/>
  <c r="K437" i="9" s="1"/>
  <c r="D437" i="9"/>
  <c r="E433" i="9"/>
  <c r="K433" i="9" s="1"/>
  <c r="D433" i="9"/>
  <c r="E429" i="9"/>
  <c r="K429" i="9" s="1"/>
  <c r="D429" i="9"/>
  <c r="D423" i="9"/>
  <c r="E423" i="9"/>
  <c r="K423" i="9" s="1"/>
  <c r="D419" i="9"/>
  <c r="E419" i="9"/>
  <c r="K419" i="9" s="1"/>
  <c r="E417" i="9"/>
  <c r="K417" i="9" s="1"/>
  <c r="D417" i="9"/>
  <c r="E413" i="9"/>
  <c r="K413" i="9" s="1"/>
  <c r="D413" i="9"/>
  <c r="E409" i="9"/>
  <c r="K409" i="9" s="1"/>
  <c r="D409" i="9"/>
  <c r="E405" i="9"/>
  <c r="K405" i="9" s="1"/>
  <c r="D405" i="9"/>
  <c r="D399" i="9"/>
  <c r="E399" i="9"/>
  <c r="K399" i="9" s="1"/>
  <c r="D295" i="9"/>
  <c r="E295" i="9"/>
  <c r="K295" i="9" s="1"/>
  <c r="G498" i="9"/>
  <c r="H498" i="9"/>
  <c r="F498" i="9"/>
  <c r="G492" i="9"/>
  <c r="F492" i="9"/>
  <c r="H492" i="9"/>
  <c r="G486" i="9"/>
  <c r="F486" i="9"/>
  <c r="H486" i="9"/>
  <c r="H480" i="9"/>
  <c r="G480" i="9"/>
  <c r="F480" i="9"/>
  <c r="H476" i="9"/>
  <c r="F476" i="9"/>
  <c r="G476" i="9"/>
  <c r="F472" i="9"/>
  <c r="G472" i="9"/>
  <c r="H472" i="9"/>
  <c r="G466" i="9"/>
  <c r="H466" i="9"/>
  <c r="F466" i="9"/>
  <c r="G462" i="9"/>
  <c r="H462" i="9"/>
  <c r="F462" i="9"/>
  <c r="G458" i="9"/>
  <c r="H458" i="9"/>
  <c r="F458" i="9"/>
  <c r="G452" i="9"/>
  <c r="F452" i="9"/>
  <c r="H452" i="9"/>
  <c r="H448" i="9"/>
  <c r="G448" i="9"/>
  <c r="F448" i="9"/>
  <c r="H444" i="9"/>
  <c r="G444" i="9"/>
  <c r="F444" i="9"/>
  <c r="F440" i="9"/>
  <c r="H440" i="9"/>
  <c r="G440" i="9"/>
  <c r="G436" i="9"/>
  <c r="F436" i="9"/>
  <c r="H436" i="9"/>
  <c r="H432" i="9"/>
  <c r="G432" i="9"/>
  <c r="F432" i="9"/>
  <c r="F428" i="9"/>
  <c r="H428" i="9"/>
  <c r="G428" i="9"/>
  <c r="G426" i="9"/>
  <c r="H426" i="9"/>
  <c r="F426" i="9"/>
  <c r="F424" i="9"/>
  <c r="G424" i="9"/>
  <c r="H424" i="9"/>
  <c r="G422" i="9"/>
  <c r="H422" i="9"/>
  <c r="F422" i="9"/>
  <c r="F420" i="9"/>
  <c r="H420" i="9"/>
  <c r="G420" i="9"/>
  <c r="G418" i="9"/>
  <c r="H418" i="9"/>
  <c r="F418" i="9"/>
  <c r="F416" i="9"/>
  <c r="G416" i="9"/>
  <c r="H416" i="9"/>
  <c r="G414" i="9"/>
  <c r="H414" i="9"/>
  <c r="F414" i="9"/>
  <c r="F412" i="9"/>
  <c r="H412" i="9"/>
  <c r="G412" i="9"/>
  <c r="G410" i="9"/>
  <c r="H410" i="9"/>
  <c r="F410" i="9"/>
  <c r="F408" i="9"/>
  <c r="H408" i="9"/>
  <c r="G408" i="9"/>
  <c r="G406" i="9"/>
  <c r="H406" i="9"/>
  <c r="F406" i="9"/>
  <c r="F404" i="9"/>
  <c r="H404" i="9"/>
  <c r="G404" i="9"/>
  <c r="G402" i="9"/>
  <c r="H402" i="9"/>
  <c r="F402" i="9"/>
  <c r="F400" i="9"/>
  <c r="G400" i="9"/>
  <c r="H400" i="9"/>
  <c r="G398" i="9"/>
  <c r="H398" i="9"/>
  <c r="F398" i="9"/>
  <c r="F396" i="9"/>
  <c r="H396" i="9"/>
  <c r="G396" i="9"/>
  <c r="G394" i="9"/>
  <c r="H394" i="9"/>
  <c r="F394" i="9"/>
  <c r="F392" i="9"/>
  <c r="H392" i="9"/>
  <c r="G392" i="9"/>
  <c r="G390" i="9"/>
  <c r="H390" i="9"/>
  <c r="F390" i="9"/>
  <c r="F388" i="9"/>
  <c r="H388" i="9"/>
  <c r="G388" i="9"/>
  <c r="G386" i="9"/>
  <c r="H386" i="9"/>
  <c r="F386" i="9"/>
  <c r="F384" i="9"/>
  <c r="G384" i="9"/>
  <c r="H384" i="9"/>
  <c r="G382" i="9"/>
  <c r="H382" i="9"/>
  <c r="F382" i="9"/>
  <c r="F380" i="9"/>
  <c r="H380" i="9"/>
  <c r="G380" i="9"/>
  <c r="G378" i="9"/>
  <c r="H378" i="9"/>
  <c r="F378" i="9"/>
  <c r="F376" i="9"/>
  <c r="H376" i="9"/>
  <c r="G376" i="9"/>
  <c r="G374" i="9"/>
  <c r="H374" i="9"/>
  <c r="F374" i="9"/>
  <c r="F372" i="9"/>
  <c r="H372" i="9"/>
  <c r="G372" i="9"/>
  <c r="G370" i="9"/>
  <c r="H370" i="9"/>
  <c r="F370" i="9"/>
  <c r="F368" i="9"/>
  <c r="G368" i="9"/>
  <c r="H368" i="9"/>
  <c r="G366" i="9"/>
  <c r="H366" i="9"/>
  <c r="F366" i="9"/>
  <c r="F364" i="9"/>
  <c r="H364" i="9"/>
  <c r="G364" i="9"/>
  <c r="G362" i="9"/>
  <c r="H362" i="9"/>
  <c r="F362" i="9"/>
  <c r="F360" i="9"/>
  <c r="H360" i="9"/>
  <c r="G360" i="9"/>
  <c r="G358" i="9"/>
  <c r="H358" i="9"/>
  <c r="F358" i="9"/>
  <c r="F356" i="9"/>
  <c r="H356" i="9"/>
  <c r="G356" i="9"/>
  <c r="G354" i="9"/>
  <c r="H354" i="9"/>
  <c r="F354" i="9"/>
  <c r="F352" i="9"/>
  <c r="G352" i="9"/>
  <c r="H352" i="9"/>
  <c r="G350" i="9"/>
  <c r="H350" i="9"/>
  <c r="F350" i="9"/>
  <c r="F348" i="9"/>
  <c r="H348" i="9"/>
  <c r="G348" i="9"/>
  <c r="G346" i="9"/>
  <c r="H346" i="9"/>
  <c r="F346" i="9"/>
  <c r="H344" i="9"/>
  <c r="G344" i="9"/>
  <c r="F344" i="9"/>
  <c r="G342" i="9"/>
  <c r="H342" i="9"/>
  <c r="F342" i="9"/>
  <c r="F340" i="9"/>
  <c r="G340" i="9"/>
  <c r="H340" i="9"/>
  <c r="G338" i="9"/>
  <c r="F338" i="9"/>
  <c r="H338" i="9"/>
  <c r="F336" i="9"/>
  <c r="G336" i="9"/>
  <c r="H336" i="9"/>
  <c r="G334" i="9"/>
  <c r="F334" i="9"/>
  <c r="H334" i="9"/>
  <c r="G332" i="9"/>
  <c r="H332" i="9"/>
  <c r="F332" i="9"/>
  <c r="G330" i="9"/>
  <c r="H330" i="9"/>
  <c r="F330" i="9"/>
  <c r="H328" i="9"/>
  <c r="G328" i="9"/>
  <c r="F328" i="9"/>
  <c r="G326" i="9"/>
  <c r="F326" i="9"/>
  <c r="H326" i="9"/>
  <c r="F324" i="9"/>
  <c r="H324" i="9"/>
  <c r="G324" i="9"/>
  <c r="G322" i="9"/>
  <c r="F322" i="9"/>
  <c r="H322" i="9"/>
  <c r="F320" i="9"/>
  <c r="G320" i="9"/>
  <c r="H320" i="9"/>
  <c r="G318" i="9"/>
  <c r="F318" i="9"/>
  <c r="H318" i="9"/>
  <c r="G316" i="9"/>
  <c r="H316" i="9"/>
  <c r="F316" i="9"/>
  <c r="G314" i="9"/>
  <c r="H314" i="9"/>
  <c r="F314" i="9"/>
  <c r="H312" i="9"/>
  <c r="F312" i="9"/>
  <c r="G312" i="9"/>
  <c r="G310" i="9"/>
  <c r="H310" i="9"/>
  <c r="F310" i="9"/>
  <c r="F308" i="9"/>
  <c r="H308" i="9"/>
  <c r="G308" i="9"/>
  <c r="G306" i="9"/>
  <c r="F306" i="9"/>
  <c r="H306" i="9"/>
  <c r="F304" i="9"/>
  <c r="G304" i="9"/>
  <c r="H304" i="9"/>
  <c r="G302" i="9"/>
  <c r="F302" i="9"/>
  <c r="H302" i="9"/>
  <c r="G300" i="9"/>
  <c r="H300" i="9"/>
  <c r="F300" i="9"/>
  <c r="G298" i="9"/>
  <c r="H298" i="9"/>
  <c r="F298" i="9"/>
  <c r="H296" i="9"/>
  <c r="G296" i="9"/>
  <c r="F296" i="9"/>
  <c r="G500" i="9"/>
  <c r="H500" i="9"/>
  <c r="F500" i="9"/>
  <c r="H496" i="9"/>
  <c r="F496" i="9"/>
  <c r="G496" i="9"/>
  <c r="G494" i="9"/>
  <c r="H494" i="9"/>
  <c r="F494" i="9"/>
  <c r="G490" i="9"/>
  <c r="F490" i="9"/>
  <c r="H490" i="9"/>
  <c r="F488" i="9"/>
  <c r="H488" i="9"/>
  <c r="G488" i="9"/>
  <c r="G484" i="9"/>
  <c r="F484" i="9"/>
  <c r="H484" i="9"/>
  <c r="G482" i="9"/>
  <c r="H482" i="9"/>
  <c r="F482" i="9"/>
  <c r="G478" i="9"/>
  <c r="F478" i="9"/>
  <c r="H478" i="9"/>
  <c r="G474" i="9"/>
  <c r="H474" i="9"/>
  <c r="F474" i="9"/>
  <c r="G470" i="9"/>
  <c r="F470" i="9"/>
  <c r="H470" i="9"/>
  <c r="G468" i="9"/>
  <c r="H468" i="9"/>
  <c r="F468" i="9"/>
  <c r="H464" i="9"/>
  <c r="F464" i="9"/>
  <c r="G464" i="9"/>
  <c r="F460" i="9"/>
  <c r="H460" i="9"/>
  <c r="G460" i="9"/>
  <c r="F456" i="9"/>
  <c r="G456" i="9"/>
  <c r="H456" i="9"/>
  <c r="G454" i="9"/>
  <c r="F454" i="9"/>
  <c r="H454" i="9"/>
  <c r="G450" i="9"/>
  <c r="H450" i="9"/>
  <c r="F450" i="9"/>
  <c r="G446" i="9"/>
  <c r="H446" i="9"/>
  <c r="F446" i="9"/>
  <c r="G442" i="9"/>
  <c r="F442" i="9"/>
  <c r="H442" i="9"/>
  <c r="G438" i="9"/>
  <c r="F438" i="9"/>
  <c r="H438" i="9"/>
  <c r="G434" i="9"/>
  <c r="H434" i="9"/>
  <c r="F434" i="9"/>
  <c r="G430" i="9"/>
  <c r="H430" i="9"/>
  <c r="F430" i="9"/>
  <c r="H499" i="9"/>
  <c r="G499" i="9"/>
  <c r="F499" i="9"/>
  <c r="F497" i="9"/>
  <c r="G497" i="9"/>
  <c r="H497" i="9"/>
  <c r="H495" i="9"/>
  <c r="F495" i="9"/>
  <c r="G495" i="9"/>
  <c r="F493" i="9"/>
  <c r="G493" i="9"/>
  <c r="H493" i="9"/>
  <c r="H491" i="9"/>
  <c r="G491" i="9"/>
  <c r="F491" i="9"/>
  <c r="F489" i="9"/>
  <c r="H489" i="9"/>
  <c r="G489" i="9"/>
  <c r="H487" i="9"/>
  <c r="G487" i="9"/>
  <c r="F487" i="9"/>
  <c r="F485" i="9"/>
  <c r="G485" i="9"/>
  <c r="H485" i="9"/>
  <c r="H483" i="9"/>
  <c r="F483" i="9"/>
  <c r="G483" i="9"/>
  <c r="F481" i="9"/>
  <c r="H481" i="9"/>
  <c r="G481" i="9"/>
  <c r="H479" i="9"/>
  <c r="F479" i="9"/>
  <c r="G479" i="9"/>
  <c r="F477" i="9"/>
  <c r="G477" i="9"/>
  <c r="H477" i="9"/>
  <c r="H475" i="9"/>
  <c r="G475" i="9"/>
  <c r="F475" i="9"/>
  <c r="F473" i="9"/>
  <c r="H473" i="9"/>
  <c r="G473" i="9"/>
  <c r="H471" i="9"/>
  <c r="F471" i="9"/>
  <c r="G471" i="9"/>
  <c r="F469" i="9"/>
  <c r="H469" i="9"/>
  <c r="G469" i="9"/>
  <c r="H467" i="9"/>
  <c r="G467" i="9"/>
  <c r="F467" i="9"/>
  <c r="F465" i="9"/>
  <c r="G465" i="9"/>
  <c r="H465" i="9"/>
  <c r="H463" i="9"/>
  <c r="F463" i="9"/>
  <c r="G463" i="9"/>
  <c r="F461" i="9"/>
  <c r="G461" i="9"/>
  <c r="H461" i="9"/>
  <c r="H459" i="9"/>
  <c r="G459" i="9"/>
  <c r="F459" i="9"/>
  <c r="F457" i="9"/>
  <c r="H457" i="9"/>
  <c r="G457" i="9"/>
  <c r="H455" i="9"/>
  <c r="G455" i="9"/>
  <c r="F455" i="9"/>
  <c r="F453" i="9"/>
  <c r="H453" i="9"/>
  <c r="G453" i="9"/>
  <c r="H451" i="9"/>
  <c r="G451" i="9"/>
  <c r="F451" i="9"/>
  <c r="F449" i="9"/>
  <c r="G449" i="9"/>
  <c r="H449" i="9"/>
  <c r="H447" i="9"/>
  <c r="F447" i="9"/>
  <c r="G447" i="9"/>
  <c r="F445" i="9"/>
  <c r="G445" i="9"/>
  <c r="H445" i="9"/>
  <c r="H443" i="9"/>
  <c r="G443" i="9"/>
  <c r="F443" i="9"/>
  <c r="F441" i="9"/>
  <c r="H441" i="9"/>
  <c r="G441" i="9"/>
  <c r="H439" i="9"/>
  <c r="G439" i="9"/>
  <c r="F439" i="9"/>
  <c r="F437" i="9"/>
  <c r="G437" i="9"/>
  <c r="H437" i="9"/>
  <c r="H435" i="9"/>
  <c r="G435" i="9"/>
  <c r="F435" i="9"/>
  <c r="F433" i="9"/>
  <c r="G433" i="9"/>
  <c r="H433" i="9"/>
  <c r="H431" i="9"/>
  <c r="F431" i="9"/>
  <c r="G431" i="9"/>
  <c r="F429" i="9"/>
  <c r="G429" i="9"/>
  <c r="H429" i="9"/>
  <c r="H427" i="9"/>
  <c r="G427" i="9"/>
  <c r="F427" i="9"/>
  <c r="F425" i="9"/>
  <c r="G425" i="9"/>
  <c r="H425" i="9"/>
  <c r="H423" i="9"/>
  <c r="G423" i="9"/>
  <c r="F423" i="9"/>
  <c r="F421" i="9"/>
  <c r="G421" i="9"/>
  <c r="H421" i="9"/>
  <c r="H419" i="9"/>
  <c r="G419" i="9"/>
  <c r="F419" i="9"/>
  <c r="F417" i="9"/>
  <c r="G417" i="9"/>
  <c r="H417" i="9"/>
  <c r="H415" i="9"/>
  <c r="G415" i="9"/>
  <c r="F415" i="9"/>
  <c r="F413" i="9"/>
  <c r="G413" i="9"/>
  <c r="H413" i="9"/>
  <c r="H411" i="9"/>
  <c r="F411" i="9"/>
  <c r="G411" i="9"/>
  <c r="F409" i="9"/>
  <c r="G409" i="9"/>
  <c r="H409" i="9"/>
  <c r="H407" i="9"/>
  <c r="G407" i="9"/>
  <c r="F407" i="9"/>
  <c r="F405" i="9"/>
  <c r="G405" i="9"/>
  <c r="H405" i="9"/>
  <c r="H403" i="9"/>
  <c r="G403" i="9"/>
  <c r="F403" i="9"/>
  <c r="F401" i="9"/>
  <c r="G401" i="9"/>
  <c r="H401" i="9"/>
  <c r="H399" i="9"/>
  <c r="G399" i="9"/>
  <c r="F399" i="9"/>
  <c r="F397" i="9"/>
  <c r="G397" i="9"/>
  <c r="H397" i="9"/>
  <c r="H395" i="9"/>
  <c r="F395" i="9"/>
  <c r="G395" i="9"/>
  <c r="F393" i="9"/>
  <c r="G393" i="9"/>
  <c r="H393" i="9"/>
  <c r="H391" i="9"/>
  <c r="G391" i="9"/>
  <c r="F391" i="9"/>
  <c r="F389" i="9"/>
  <c r="G389" i="9"/>
  <c r="H389" i="9"/>
  <c r="H387" i="9"/>
  <c r="G387" i="9"/>
  <c r="F387" i="9"/>
  <c r="F385" i="9"/>
  <c r="G385" i="9"/>
  <c r="H385" i="9"/>
  <c r="H383" i="9"/>
  <c r="G383" i="9"/>
  <c r="F383" i="9"/>
  <c r="F381" i="9"/>
  <c r="G381" i="9"/>
  <c r="H381" i="9"/>
  <c r="H379" i="9"/>
  <c r="F379" i="9"/>
  <c r="G379" i="9"/>
  <c r="F377" i="9"/>
  <c r="G377" i="9"/>
  <c r="H377" i="9"/>
  <c r="H375" i="9"/>
  <c r="G375" i="9"/>
  <c r="F375" i="9"/>
  <c r="F373" i="9"/>
  <c r="G373" i="9"/>
  <c r="H373" i="9"/>
  <c r="H371" i="9"/>
  <c r="G371" i="9"/>
  <c r="F371" i="9"/>
  <c r="F369" i="9"/>
  <c r="G369" i="9"/>
  <c r="H369" i="9"/>
  <c r="H367" i="9"/>
  <c r="G367" i="9"/>
  <c r="F367" i="9"/>
  <c r="F365" i="9"/>
  <c r="G365" i="9"/>
  <c r="H365" i="9"/>
  <c r="H363" i="9"/>
  <c r="F363" i="9"/>
  <c r="G363" i="9"/>
  <c r="F361" i="9"/>
  <c r="G361" i="9"/>
  <c r="H361" i="9"/>
  <c r="H359" i="9"/>
  <c r="G359" i="9"/>
  <c r="F359" i="9"/>
  <c r="F357" i="9"/>
  <c r="G357" i="9"/>
  <c r="H357" i="9"/>
  <c r="H355" i="9"/>
  <c r="G355" i="9"/>
  <c r="F355" i="9"/>
  <c r="F353" i="9"/>
  <c r="G353" i="9"/>
  <c r="H353" i="9"/>
  <c r="H351" i="9"/>
  <c r="G351" i="9"/>
  <c r="F351" i="9"/>
  <c r="F349" i="9"/>
  <c r="G349" i="9"/>
  <c r="H349" i="9"/>
  <c r="H347" i="9"/>
  <c r="F347" i="9"/>
  <c r="G347" i="9"/>
  <c r="F345" i="9"/>
  <c r="G345" i="9"/>
  <c r="H345" i="9"/>
  <c r="H343" i="9"/>
  <c r="F343" i="9"/>
  <c r="G343" i="9"/>
  <c r="F341" i="9"/>
  <c r="G341" i="9"/>
  <c r="H341" i="9"/>
  <c r="H339" i="9"/>
  <c r="G339" i="9"/>
  <c r="F339" i="9"/>
  <c r="F337" i="9"/>
  <c r="H337" i="9"/>
  <c r="G337" i="9"/>
  <c r="H335" i="9"/>
  <c r="G335" i="9"/>
  <c r="F335" i="9"/>
  <c r="F333" i="9"/>
  <c r="G333" i="9"/>
  <c r="H333" i="9"/>
  <c r="H331" i="9"/>
  <c r="F331" i="9"/>
  <c r="G331" i="9"/>
  <c r="F329" i="9"/>
  <c r="G329" i="9"/>
  <c r="H329" i="9"/>
  <c r="H327" i="9"/>
  <c r="F327" i="9"/>
  <c r="G327" i="9"/>
  <c r="F325" i="9"/>
  <c r="G325" i="9"/>
  <c r="H325" i="9"/>
  <c r="H323" i="9"/>
  <c r="G323" i="9"/>
  <c r="F323" i="9"/>
  <c r="F321" i="9"/>
  <c r="H321" i="9"/>
  <c r="G321" i="9"/>
  <c r="H319" i="9"/>
  <c r="F319" i="9"/>
  <c r="G319" i="9"/>
  <c r="F317" i="9"/>
  <c r="H317" i="9"/>
  <c r="G317" i="9"/>
  <c r="H315" i="9"/>
  <c r="F315" i="9"/>
  <c r="G315" i="9"/>
  <c r="F313" i="9"/>
  <c r="G313" i="9"/>
  <c r="H313" i="9"/>
  <c r="H311" i="9"/>
  <c r="F311" i="9"/>
  <c r="G311" i="9"/>
  <c r="F309" i="9"/>
  <c r="G309" i="9"/>
  <c r="H309" i="9"/>
  <c r="H307" i="9"/>
  <c r="G307" i="9"/>
  <c r="F307" i="9"/>
  <c r="F305" i="9"/>
  <c r="H305" i="9"/>
  <c r="G305" i="9"/>
  <c r="H303" i="9"/>
  <c r="G303" i="9"/>
  <c r="F303" i="9"/>
  <c r="F301" i="9"/>
  <c r="H301" i="9"/>
  <c r="G301" i="9"/>
  <c r="H299" i="9"/>
  <c r="F299" i="9"/>
  <c r="G299" i="9"/>
  <c r="F297" i="9"/>
  <c r="G297" i="9"/>
  <c r="H297" i="9"/>
  <c r="H295" i="9"/>
  <c r="F295" i="9"/>
  <c r="G295" i="9"/>
  <c r="X17" i="1" a="1"/>
  <c r="X17" i="1" s="1"/>
  <c r="Y17" i="1" s="1"/>
  <c r="X18" i="1" l="1" a="1"/>
  <c r="X18" i="1" s="1"/>
  <c r="Y18" i="1" s="1"/>
  <c r="X19" i="1" l="1" a="1"/>
  <c r="X19" i="1" s="1"/>
  <c r="Y19" i="1" s="1"/>
  <c r="A14" i="18"/>
  <c r="A13" i="18"/>
  <c r="A12" i="18"/>
  <c r="A11" i="18"/>
  <c r="A10" i="18"/>
  <c r="A9" i="18"/>
  <c r="A8" i="18"/>
  <c r="A7" i="18"/>
  <c r="H1" i="1"/>
  <c r="X20" i="1" l="1" a="1"/>
  <c r="X20" i="1" s="1"/>
  <c r="Y20" i="1" s="1"/>
  <c r="X21" i="1" l="1" a="1"/>
  <c r="X21" i="1" s="1"/>
  <c r="Y21" i="1" s="1"/>
  <c r="X22" i="1" l="1" a="1"/>
  <c r="X22" i="1" s="1"/>
  <c r="Y22" i="1" s="1"/>
  <c r="A16" i="18"/>
  <c r="G1" i="1"/>
  <c r="I1" i="1"/>
  <c r="L4" i="1"/>
  <c r="J8" i="1" l="1"/>
  <c r="J9" i="1"/>
  <c r="J7" i="1"/>
  <c r="X23" i="1" a="1"/>
  <c r="X23" i="1" s="1"/>
  <c r="Y23" i="1" s="1"/>
  <c r="X24" i="1" l="1" a="1"/>
  <c r="X24" i="1" s="1"/>
  <c r="Y24" i="1" s="1"/>
  <c r="I337" i="9"/>
  <c r="I486" i="9"/>
  <c r="I488" i="9"/>
  <c r="I490" i="9"/>
  <c r="I492" i="9"/>
  <c r="I494" i="9"/>
  <c r="I496" i="9"/>
  <c r="I498" i="9"/>
  <c r="I500" i="9"/>
  <c r="I468" i="9"/>
  <c r="I470" i="9"/>
  <c r="I472" i="9"/>
  <c r="I474" i="9"/>
  <c r="I476" i="9"/>
  <c r="I478" i="9"/>
  <c r="I480" i="9"/>
  <c r="I482" i="9"/>
  <c r="I484" i="9"/>
  <c r="I336" i="9"/>
  <c r="I380" i="9"/>
  <c r="I382" i="9"/>
  <c r="I384" i="9"/>
  <c r="I386" i="9"/>
  <c r="I388" i="9"/>
  <c r="I390" i="9"/>
  <c r="I392" i="9"/>
  <c r="I394" i="9"/>
  <c r="I396" i="9"/>
  <c r="I398" i="9"/>
  <c r="I400" i="9"/>
  <c r="I402" i="9"/>
  <c r="I404" i="9"/>
  <c r="I406" i="9"/>
  <c r="I408" i="9"/>
  <c r="I410" i="9"/>
  <c r="I412" i="9"/>
  <c r="I414" i="9"/>
  <c r="I416" i="9"/>
  <c r="I418" i="9"/>
  <c r="I420" i="9"/>
  <c r="I422" i="9"/>
  <c r="I424" i="9"/>
  <c r="I426" i="9"/>
  <c r="I428" i="9"/>
  <c r="I430" i="9"/>
  <c r="I432" i="9"/>
  <c r="I434" i="9"/>
  <c r="I436" i="9"/>
  <c r="I438" i="9"/>
  <c r="I440" i="9"/>
  <c r="I442" i="9"/>
  <c r="I444" i="9"/>
  <c r="I446" i="9"/>
  <c r="I448" i="9"/>
  <c r="I450" i="9"/>
  <c r="I452" i="9"/>
  <c r="I454" i="9"/>
  <c r="I456" i="9"/>
  <c r="I458" i="9"/>
  <c r="I460" i="9"/>
  <c r="I462" i="9"/>
  <c r="I464" i="9"/>
  <c r="I466" i="9"/>
  <c r="I339" i="9"/>
  <c r="I341" i="9"/>
  <c r="I343" i="9"/>
  <c r="I345" i="9"/>
  <c r="I347" i="9"/>
  <c r="I349" i="9"/>
  <c r="I351" i="9"/>
  <c r="I353" i="9"/>
  <c r="I355" i="9"/>
  <c r="I357" i="9"/>
  <c r="I359" i="9"/>
  <c r="I361" i="9"/>
  <c r="I363" i="9"/>
  <c r="I365" i="9"/>
  <c r="I367" i="9"/>
  <c r="I369" i="9"/>
  <c r="I371" i="9"/>
  <c r="I378" i="9"/>
  <c r="I379" i="9"/>
  <c r="I381" i="9"/>
  <c r="I383" i="9"/>
  <c r="I385" i="9"/>
  <c r="I387" i="9"/>
  <c r="I389" i="9"/>
  <c r="I391" i="9"/>
  <c r="I393" i="9"/>
  <c r="I395" i="9"/>
  <c r="I397" i="9"/>
  <c r="I399" i="9"/>
  <c r="I401" i="9"/>
  <c r="I403" i="9"/>
  <c r="I405" i="9"/>
  <c r="I407" i="9"/>
  <c r="I409" i="9"/>
  <c r="I411" i="9"/>
  <c r="I413" i="9"/>
  <c r="I415" i="9"/>
  <c r="I417" i="9"/>
  <c r="I419" i="9"/>
  <c r="I421" i="9"/>
  <c r="I423" i="9"/>
  <c r="I425" i="9"/>
  <c r="I427" i="9"/>
  <c r="I429" i="9"/>
  <c r="I431" i="9"/>
  <c r="I433" i="9"/>
  <c r="I435" i="9"/>
  <c r="I437" i="9"/>
  <c r="I439" i="9"/>
  <c r="I441" i="9"/>
  <c r="I443" i="9"/>
  <c r="I445" i="9"/>
  <c r="I447" i="9"/>
  <c r="I449" i="9"/>
  <c r="I451" i="9"/>
  <c r="I453" i="9"/>
  <c r="I455" i="9"/>
  <c r="I457" i="9"/>
  <c r="I459" i="9"/>
  <c r="I461" i="9"/>
  <c r="I463" i="9"/>
  <c r="I465" i="9"/>
  <c r="I467" i="9"/>
  <c r="I469" i="9"/>
  <c r="I471" i="9"/>
  <c r="I473" i="9"/>
  <c r="I475" i="9"/>
  <c r="I477" i="9"/>
  <c r="I479" i="9"/>
  <c r="I481" i="9"/>
  <c r="I483" i="9"/>
  <c r="I485" i="9"/>
  <c r="I487" i="9"/>
  <c r="I489" i="9"/>
  <c r="I491" i="9"/>
  <c r="I493" i="9"/>
  <c r="I495" i="9"/>
  <c r="I497" i="9"/>
  <c r="I499" i="9"/>
  <c r="I338" i="9"/>
  <c r="I340" i="9"/>
  <c r="I342" i="9"/>
  <c r="I344" i="9"/>
  <c r="I346" i="9"/>
  <c r="I348" i="9"/>
  <c r="I350" i="9"/>
  <c r="I352" i="9"/>
  <c r="I354" i="9"/>
  <c r="I356" i="9"/>
  <c r="I358" i="9"/>
  <c r="I360" i="9"/>
  <c r="I362" i="9"/>
  <c r="I364" i="9"/>
  <c r="I366" i="9"/>
  <c r="I368" i="9"/>
  <c r="I370" i="9"/>
  <c r="I372" i="9"/>
  <c r="I374" i="9"/>
  <c r="I376" i="9"/>
  <c r="I375" i="9"/>
  <c r="I377" i="9"/>
  <c r="I373" i="9"/>
  <c r="X25" i="1" l="1" a="1"/>
  <c r="X25" i="1" s="1"/>
  <c r="Y25" i="1" s="1"/>
  <c r="X26" i="1" l="1" a="1"/>
  <c r="X26" i="1" s="1"/>
  <c r="Y26" i="1" s="1"/>
  <c r="X27" i="1" l="1" a="1"/>
  <c r="X27" i="1" s="1"/>
  <c r="Y27" i="1" s="1"/>
  <c r="X28" i="1" l="1" a="1"/>
  <c r="X28" i="1" s="1"/>
  <c r="Y28" i="1" s="1"/>
  <c r="X29" i="1" l="1" a="1"/>
  <c r="X29" i="1" s="1"/>
  <c r="Y29" i="1" s="1"/>
  <c r="C1" i="9"/>
  <c r="L17" i="18" l="1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M25" i="18"/>
  <c r="M29" i="18"/>
  <c r="M18" i="18"/>
  <c r="M19" i="18"/>
  <c r="M20" i="18"/>
  <c r="M21" i="18"/>
  <c r="M22" i="18"/>
  <c r="M23" i="18"/>
  <c r="M24" i="18"/>
  <c r="M26" i="18"/>
  <c r="M27" i="18"/>
  <c r="M28" i="18"/>
  <c r="M30" i="18"/>
  <c r="M17" i="18"/>
  <c r="AN36" i="1"/>
  <c r="AN33" i="1"/>
  <c r="AN18" i="1"/>
  <c r="AN35" i="1"/>
  <c r="AN27" i="1"/>
  <c r="AN34" i="1"/>
  <c r="AN31" i="1"/>
  <c r="AN28" i="1"/>
  <c r="AN26" i="1"/>
  <c r="AN14" i="1"/>
  <c r="AN19" i="1"/>
  <c r="I247" i="9"/>
  <c r="AN21" i="1"/>
  <c r="AN22" i="1"/>
  <c r="AN30" i="1"/>
  <c r="AN24" i="1"/>
  <c r="AN29" i="1"/>
  <c r="AN32" i="1"/>
  <c r="AN16" i="1"/>
  <c r="AN25" i="1"/>
  <c r="I266" i="9"/>
  <c r="I262" i="9"/>
  <c r="I260" i="9"/>
  <c r="I254" i="9"/>
  <c r="I252" i="9"/>
  <c r="I265" i="9"/>
  <c r="I263" i="9"/>
  <c r="I261" i="9"/>
  <c r="I259" i="9"/>
  <c r="I255" i="9"/>
  <c r="I249" i="9"/>
  <c r="AN15" i="1"/>
  <c r="AN20" i="1"/>
  <c r="I237" i="9"/>
  <c r="I235" i="9"/>
  <c r="I233" i="9"/>
  <c r="AN23" i="1"/>
  <c r="I159" i="9"/>
  <c r="I155" i="9"/>
  <c r="I151" i="9"/>
  <c r="I147" i="9"/>
  <c r="I143" i="9"/>
  <c r="I139" i="9"/>
  <c r="I135" i="9"/>
  <c r="I131" i="9"/>
  <c r="I115" i="9"/>
  <c r="I111" i="9"/>
  <c r="AN8" i="1"/>
  <c r="AN10" i="1"/>
  <c r="AN13" i="1"/>
  <c r="AN11" i="1"/>
  <c r="AN17" i="1"/>
  <c r="I320" i="9"/>
  <c r="I312" i="9"/>
  <c r="I316" i="9"/>
  <c r="I281" i="9"/>
  <c r="I277" i="9"/>
  <c r="I305" i="9"/>
  <c r="I293" i="9"/>
  <c r="I319" i="9"/>
  <c r="I315" i="9"/>
  <c r="I311" i="9"/>
  <c r="I279" i="9"/>
  <c r="AN9" i="1"/>
  <c r="AN12" i="1"/>
  <c r="X30" i="1" a="1"/>
  <c r="X30" i="1" s="1"/>
  <c r="Y30" i="1" s="1"/>
  <c r="AN7" i="1"/>
  <c r="I285" i="9"/>
  <c r="I61" i="9"/>
  <c r="I45" i="9"/>
  <c r="I329" i="9"/>
  <c r="I327" i="9"/>
  <c r="I317" i="9"/>
  <c r="I276" i="9"/>
  <c r="I335" i="9"/>
  <c r="I332" i="9"/>
  <c r="I280" i="9"/>
  <c r="I117" i="9"/>
  <c r="I109" i="9"/>
  <c r="I113" i="9"/>
  <c r="I230" i="9"/>
  <c r="I222" i="9"/>
  <c r="I210" i="9"/>
  <c r="I206" i="9"/>
  <c r="I202" i="9"/>
  <c r="I198" i="9"/>
  <c r="I194" i="9"/>
  <c r="I190" i="9"/>
  <c r="I186" i="9"/>
  <c r="I182" i="9"/>
  <c r="I178" i="9"/>
  <c r="I170" i="9"/>
  <c r="I166" i="9"/>
  <c r="I162" i="9"/>
  <c r="I158" i="9"/>
  <c r="I154" i="9"/>
  <c r="I150" i="9"/>
  <c r="I146" i="9"/>
  <c r="I142" i="9"/>
  <c r="I138" i="9"/>
  <c r="I134" i="9"/>
  <c r="I130" i="9"/>
  <c r="I126" i="9"/>
  <c r="I114" i="9"/>
  <c r="I110" i="9"/>
  <c r="I204" i="9"/>
  <c r="I200" i="9"/>
  <c r="I196" i="9"/>
  <c r="I192" i="9"/>
  <c r="I188" i="9"/>
  <c r="I168" i="9"/>
  <c r="I164" i="9"/>
  <c r="I160" i="9"/>
  <c r="I156" i="9"/>
  <c r="I152" i="9"/>
  <c r="I148" i="9"/>
  <c r="I144" i="9"/>
  <c r="I140" i="9"/>
  <c r="I136" i="9"/>
  <c r="I116" i="9"/>
  <c r="I112" i="9"/>
  <c r="I153" i="9"/>
  <c r="I149" i="9"/>
  <c r="I141" i="9"/>
  <c r="I137" i="9"/>
  <c r="I133" i="9"/>
  <c r="I125" i="9"/>
  <c r="I301" i="9"/>
  <c r="I296" i="9"/>
  <c r="I303" i="9"/>
  <c r="I218" i="9"/>
  <c r="I214" i="9"/>
  <c r="I208" i="9"/>
  <c r="I226" i="9"/>
  <c r="I212" i="9"/>
  <c r="I180" i="9"/>
  <c r="I176" i="9"/>
  <c r="I174" i="9"/>
  <c r="I184" i="9"/>
  <c r="I275" i="9"/>
  <c r="I172" i="9"/>
  <c r="I216" i="9"/>
  <c r="I213" i="9"/>
  <c r="I209" i="9"/>
  <c r="I205" i="9"/>
  <c r="I201" i="9"/>
  <c r="I197" i="9"/>
  <c r="I193" i="9"/>
  <c r="I189" i="9"/>
  <c r="I185" i="9"/>
  <c r="I181" i="9"/>
  <c r="I177" i="9"/>
  <c r="I173" i="9"/>
  <c r="I169" i="9"/>
  <c r="I165" i="9"/>
  <c r="I161" i="9"/>
  <c r="I157" i="9"/>
  <c r="I171" i="9"/>
  <c r="I167" i="9"/>
  <c r="I163" i="9"/>
  <c r="I132" i="9"/>
  <c r="I145" i="9"/>
  <c r="I215" i="9"/>
  <c r="I211" i="9"/>
  <c r="I207" i="9"/>
  <c r="I203" i="9"/>
  <c r="I199" i="9"/>
  <c r="I195" i="9"/>
  <c r="I191" i="9"/>
  <c r="I187" i="9"/>
  <c r="I183" i="9"/>
  <c r="I179" i="9"/>
  <c r="I175" i="9"/>
  <c r="I43" i="9"/>
  <c r="I128" i="9"/>
  <c r="I92" i="9"/>
  <c r="I91" i="9"/>
  <c r="I123" i="9"/>
  <c r="I118" i="9"/>
  <c r="I228" i="9"/>
  <c r="I224" i="9"/>
  <c r="I220" i="9"/>
  <c r="I90" i="9"/>
  <c r="I97" i="9"/>
  <c r="I71" i="9"/>
  <c r="I127" i="9"/>
  <c r="I120" i="9"/>
  <c r="I231" i="9"/>
  <c r="I229" i="9"/>
  <c r="I227" i="9"/>
  <c r="I225" i="9"/>
  <c r="I223" i="9"/>
  <c r="I221" i="9"/>
  <c r="I219" i="9"/>
  <c r="I217" i="9"/>
  <c r="I326" i="9"/>
  <c r="I310" i="9"/>
  <c r="I306" i="9"/>
  <c r="I282" i="9"/>
  <c r="I119" i="9"/>
  <c r="I124" i="9"/>
  <c r="I122" i="9"/>
  <c r="I121" i="9"/>
  <c r="I129" i="9"/>
  <c r="I95" i="9"/>
  <c r="I94" i="9"/>
  <c r="I81" i="9"/>
  <c r="I67" i="9"/>
  <c r="I85" i="9"/>
  <c r="I79" i="9"/>
  <c r="I65" i="9"/>
  <c r="I59" i="9"/>
  <c r="I57" i="9"/>
  <c r="I47" i="9"/>
  <c r="I41" i="9"/>
  <c r="I37" i="9"/>
  <c r="I35" i="9"/>
  <c r="I33" i="9"/>
  <c r="I31" i="9"/>
  <c r="I25" i="9"/>
  <c r="I21" i="9"/>
  <c r="I13" i="9"/>
  <c r="I73" i="9"/>
  <c r="I63" i="9"/>
  <c r="I55" i="9"/>
  <c r="I11" i="9"/>
  <c r="I108" i="9"/>
  <c r="I107" i="9"/>
  <c r="I106" i="9"/>
  <c r="I105" i="9"/>
  <c r="I104" i="9"/>
  <c r="I103" i="9"/>
  <c r="I102" i="9"/>
  <c r="I101" i="9"/>
  <c r="I100" i="9"/>
  <c r="I98" i="9"/>
  <c r="I89" i="9"/>
  <c r="I75" i="9"/>
  <c r="I232" i="9" l="1"/>
  <c r="I257" i="9"/>
  <c r="I239" i="9"/>
  <c r="I241" i="9"/>
  <c r="I240" i="9"/>
  <c r="AL18" i="1"/>
  <c r="AB18" i="1" s="1"/>
  <c r="AL29" i="1"/>
  <c r="AB29" i="1" s="1"/>
  <c r="AL27" i="1"/>
  <c r="AB27" i="1" s="1"/>
  <c r="AL32" i="1"/>
  <c r="AB32" i="1" s="1"/>
  <c r="AL25" i="1"/>
  <c r="AB25" i="1" s="1"/>
  <c r="AL28" i="1"/>
  <c r="AB28" i="1" s="1"/>
  <c r="AL30" i="1"/>
  <c r="AB30" i="1" s="1"/>
  <c r="AL24" i="1"/>
  <c r="AB24" i="1" s="1"/>
  <c r="AL36" i="1"/>
  <c r="AL23" i="1"/>
  <c r="AB23" i="1" s="1"/>
  <c r="AL33" i="1"/>
  <c r="AB33" i="1" s="1"/>
  <c r="AL17" i="1"/>
  <c r="AB17" i="1" s="1"/>
  <c r="AL35" i="1"/>
  <c r="AB35" i="1" s="1"/>
  <c r="AL34" i="1"/>
  <c r="AB34" i="1" s="1"/>
  <c r="AL31" i="1"/>
  <c r="AB31" i="1" s="1"/>
  <c r="AL16" i="1"/>
  <c r="AB16" i="1" s="1"/>
  <c r="AL22" i="1"/>
  <c r="AB22" i="1" s="1"/>
  <c r="AL26" i="1"/>
  <c r="AB26" i="1" s="1"/>
  <c r="AL20" i="1"/>
  <c r="AB20" i="1" s="1"/>
  <c r="AL13" i="1"/>
  <c r="AB13" i="1" s="1"/>
  <c r="AL12" i="1"/>
  <c r="AB12" i="1" s="1"/>
  <c r="AL19" i="1"/>
  <c r="AB19" i="1" s="1"/>
  <c r="AL21" i="1"/>
  <c r="AB21" i="1" s="1"/>
  <c r="AL14" i="1"/>
  <c r="AB14" i="1" s="1"/>
  <c r="AL10" i="1"/>
  <c r="AB10" i="1" s="1"/>
  <c r="I322" i="9"/>
  <c r="I286" i="9"/>
  <c r="I272" i="9"/>
  <c r="I248" i="9"/>
  <c r="AL8" i="1"/>
  <c r="AB8" i="1" s="1"/>
  <c r="I334" i="9"/>
  <c r="I258" i="9"/>
  <c r="AL9" i="1"/>
  <c r="AB9" i="1" s="1"/>
  <c r="I269" i="9"/>
  <c r="I246" i="9"/>
  <c r="I318" i="9"/>
  <c r="I278" i="9"/>
  <c r="I242" i="9"/>
  <c r="AL15" i="1"/>
  <c r="AB15" i="1" s="1"/>
  <c r="I264" i="9"/>
  <c r="I238" i="9"/>
  <c r="I236" i="9"/>
  <c r="I314" i="9"/>
  <c r="AL11" i="1"/>
  <c r="AB11" i="1" s="1"/>
  <c r="AK7" i="1"/>
  <c r="AA7" i="1" s="1"/>
  <c r="AL7" i="1"/>
  <c r="AB7" i="1" s="1"/>
  <c r="AK20" i="1"/>
  <c r="AA20" i="1" s="1"/>
  <c r="AK36" i="1"/>
  <c r="AK11" i="1"/>
  <c r="AA11" i="1" s="1"/>
  <c r="AK27" i="1"/>
  <c r="AA27" i="1" s="1"/>
  <c r="AK10" i="1"/>
  <c r="AA10" i="1" s="1"/>
  <c r="AK26" i="1"/>
  <c r="AA26" i="1" s="1"/>
  <c r="AK21" i="1"/>
  <c r="AA21" i="1" s="1"/>
  <c r="AK34" i="1"/>
  <c r="AA34" i="1" s="1"/>
  <c r="AK24" i="1"/>
  <c r="AA24" i="1" s="1"/>
  <c r="AK15" i="1"/>
  <c r="AA15" i="1" s="1"/>
  <c r="AK30" i="1"/>
  <c r="AA30" i="1" s="1"/>
  <c r="AK25" i="1"/>
  <c r="AA25" i="1" s="1"/>
  <c r="AK16" i="1"/>
  <c r="AA16" i="1" s="1"/>
  <c r="AK32" i="1"/>
  <c r="AA32" i="1" s="1"/>
  <c r="AK23" i="1"/>
  <c r="AA23" i="1" s="1"/>
  <c r="AK31" i="1"/>
  <c r="AA31" i="1" s="1"/>
  <c r="AK22" i="1"/>
  <c r="AA22" i="1" s="1"/>
  <c r="AK17" i="1"/>
  <c r="AA17" i="1" s="1"/>
  <c r="AK33" i="1"/>
  <c r="AA33" i="1" s="1"/>
  <c r="AK14" i="1"/>
  <c r="AA14" i="1" s="1"/>
  <c r="AK9" i="1"/>
  <c r="AA9" i="1" s="1"/>
  <c r="AK12" i="1"/>
  <c r="AA12" i="1" s="1"/>
  <c r="AK28" i="1"/>
  <c r="AA28" i="1" s="1"/>
  <c r="AK35" i="1"/>
  <c r="AK19" i="1"/>
  <c r="AA19" i="1" s="1"/>
  <c r="AK18" i="1"/>
  <c r="AA18" i="1" s="1"/>
  <c r="AK13" i="1"/>
  <c r="AA13" i="1" s="1"/>
  <c r="AK29" i="1"/>
  <c r="AA29" i="1" s="1"/>
  <c r="AK8" i="1"/>
  <c r="AA8" i="1" s="1"/>
  <c r="X31" i="1" a="1"/>
  <c r="X31" i="1" s="1"/>
  <c r="Y31" i="1" s="1"/>
  <c r="I5" i="9"/>
  <c r="I307" i="9"/>
  <c r="I328" i="9"/>
  <c r="I324" i="9"/>
  <c r="I331" i="9"/>
  <c r="I330" i="9"/>
  <c r="I333" i="9"/>
  <c r="I83" i="9"/>
  <c r="I287" i="9"/>
  <c r="M8" i="18"/>
  <c r="M14" i="18"/>
  <c r="I325" i="9"/>
  <c r="I323" i="9"/>
  <c r="I321" i="9"/>
  <c r="I299" i="9"/>
  <c r="M12" i="18"/>
  <c r="M15" i="18"/>
  <c r="I251" i="9"/>
  <c r="M13" i="18"/>
  <c r="M11" i="18"/>
  <c r="M7" i="18"/>
  <c r="L13" i="18"/>
  <c r="I297" i="9"/>
  <c r="M10" i="18"/>
  <c r="I300" i="9"/>
  <c r="I302" i="9"/>
  <c r="L9" i="18"/>
  <c r="L11" i="18"/>
  <c r="L14" i="18"/>
  <c r="L15" i="18"/>
  <c r="L7" i="18"/>
  <c r="L12" i="18"/>
  <c r="L8" i="18"/>
  <c r="I274" i="9"/>
  <c r="M9" i="18"/>
  <c r="I288" i="9"/>
  <c r="L10" i="18"/>
  <c r="I268" i="9"/>
  <c r="I273" i="9"/>
  <c r="I234" i="9"/>
  <c r="I256" i="9"/>
  <c r="I23" i="9"/>
  <c r="I29" i="9"/>
  <c r="I245" i="9"/>
  <c r="I51" i="9"/>
  <c r="I271" i="9"/>
  <c r="I244" i="9"/>
  <c r="M16" i="18"/>
  <c r="I284" i="9"/>
  <c r="I93" i="9"/>
  <c r="I87" i="9"/>
  <c r="I304" i="9"/>
  <c r="I243" i="9"/>
  <c r="I253" i="9"/>
  <c r="I77" i="9"/>
  <c r="I53" i="9"/>
  <c r="I96" i="9"/>
  <c r="I270" i="9"/>
  <c r="I308" i="9"/>
  <c r="I313" i="9"/>
  <c r="I298" i="9"/>
  <c r="I283" i="9"/>
  <c r="I295" i="9"/>
  <c r="I267" i="9"/>
  <c r="I292" i="9"/>
  <c r="I309" i="9"/>
  <c r="I291" i="9"/>
  <c r="I290" i="9"/>
  <c r="I294" i="9"/>
  <c r="I289" i="9"/>
  <c r="L16" i="18"/>
  <c r="I250" i="9"/>
  <c r="I39" i="9"/>
  <c r="I99" i="9"/>
  <c r="I69" i="9"/>
  <c r="I49" i="9"/>
  <c r="I27" i="9"/>
  <c r="I15" i="9"/>
  <c r="I19" i="9"/>
  <c r="I17" i="9"/>
  <c r="I7" i="9"/>
  <c r="F1" i="18"/>
  <c r="AA35" i="1" l="1"/>
  <c r="AA36" i="1"/>
  <c r="X32" i="1" a="1"/>
  <c r="X32" i="1" s="1"/>
  <c r="Y32" i="1" s="1"/>
  <c r="J2" i="1"/>
  <c r="W1" i="1"/>
  <c r="F1" i="1"/>
  <c r="A1" i="1"/>
  <c r="E5" i="1" l="1"/>
  <c r="X33" i="1" a="1"/>
  <c r="X33" i="1" s="1"/>
  <c r="Y33" i="1" s="1"/>
  <c r="F61" i="1"/>
  <c r="F62" i="1"/>
  <c r="F59" i="1"/>
  <c r="F60" i="1"/>
  <c r="O2" i="1"/>
  <c r="L2" i="1"/>
  <c r="N2" i="1"/>
  <c r="D60" i="1" s="1"/>
  <c r="M2" i="1"/>
  <c r="X34" i="1" l="1" a="1"/>
  <c r="X34" i="1" s="1"/>
  <c r="Y34" i="1" s="1"/>
  <c r="D61" i="1"/>
  <c r="D63" i="1"/>
  <c r="I88" i="9"/>
  <c r="I76" i="9"/>
  <c r="I72" i="9"/>
  <c r="I10" i="9"/>
  <c r="I66" i="9"/>
  <c r="I62" i="9"/>
  <c r="I58" i="9"/>
  <c r="I8" i="9" l="1"/>
  <c r="X35" i="1" a="1"/>
  <c r="X35" i="1" s="1"/>
  <c r="Y35" i="1" s="1"/>
  <c r="I5" i="1" s="1"/>
  <c r="I78" i="9"/>
  <c r="F63" i="1"/>
  <c r="I86" i="9"/>
  <c r="I22" i="9"/>
  <c r="I44" i="9"/>
  <c r="I30" i="9"/>
  <c r="I40" i="9"/>
  <c r="I56" i="9"/>
  <c r="I36" i="9"/>
  <c r="I64" i="9"/>
  <c r="P2" i="1"/>
  <c r="I20" i="9"/>
  <c r="I32" i="9"/>
  <c r="I74" i="9"/>
  <c r="I46" i="9"/>
  <c r="I70" i="9"/>
  <c r="I82" i="9"/>
  <c r="I84" i="9"/>
  <c r="I80" i="9"/>
  <c r="I60" i="9"/>
  <c r="I68" i="9"/>
  <c r="I42" i="9"/>
  <c r="I54" i="9"/>
  <c r="I34" i="9"/>
  <c r="I50" i="9"/>
  <c r="I52" i="9"/>
  <c r="I48" i="9"/>
  <c r="I38" i="9"/>
  <c r="I28" i="9"/>
  <c r="I26" i="9"/>
  <c r="I24" i="9"/>
  <c r="I12" i="9"/>
  <c r="I14" i="9"/>
  <c r="I18" i="9"/>
  <c r="I16" i="9"/>
  <c r="I6" i="9"/>
  <c r="AJ21" i="1" l="1"/>
  <c r="AJ35" i="1"/>
  <c r="AM34" i="1"/>
  <c r="AM23" i="1"/>
  <c r="AM19" i="1"/>
  <c r="AM25" i="1"/>
  <c r="AM32" i="1"/>
  <c r="AM15" i="1"/>
  <c r="AM16" i="1"/>
  <c r="AM12" i="1"/>
  <c r="AM8" i="1"/>
  <c r="AM14" i="1"/>
  <c r="AM26" i="1"/>
  <c r="AM10" i="1"/>
  <c r="AM20" i="1"/>
  <c r="AM11" i="1"/>
  <c r="AM18" i="1"/>
  <c r="AM27" i="1"/>
  <c r="AM28" i="1"/>
  <c r="AM29" i="1"/>
  <c r="AM17" i="1"/>
  <c r="AM24" i="1"/>
  <c r="AM30" i="1"/>
  <c r="AM21" i="1"/>
  <c r="AM31" i="1"/>
  <c r="AM35" i="1"/>
  <c r="AM36" i="1"/>
  <c r="AM22" i="1"/>
  <c r="AM33" i="1"/>
  <c r="AM13" i="1"/>
  <c r="AM9" i="1"/>
  <c r="AM7" i="1"/>
  <c r="AJ29" i="1"/>
  <c r="AJ31" i="1"/>
  <c r="AJ27" i="1"/>
  <c r="AJ18" i="1"/>
  <c r="AJ28" i="1"/>
  <c r="AJ36" i="1"/>
  <c r="AJ20" i="1"/>
  <c r="AJ25" i="1"/>
  <c r="AJ24" i="1"/>
  <c r="AJ30" i="1"/>
  <c r="AJ17" i="1"/>
  <c r="AJ26" i="1"/>
  <c r="AJ34" i="1"/>
  <c r="AJ33" i="1"/>
  <c r="AJ32" i="1"/>
  <c r="AJ23" i="1"/>
  <c r="AJ19" i="1"/>
  <c r="AJ22" i="1"/>
  <c r="I9" i="9"/>
  <c r="I4" i="9" l="1"/>
  <c r="AJ8" i="1" l="1"/>
  <c r="K18" i="18"/>
  <c r="K22" i="18"/>
  <c r="K26" i="18"/>
  <c r="K30" i="18"/>
  <c r="AJ15" i="1"/>
  <c r="AJ16" i="1"/>
  <c r="K17" i="18"/>
  <c r="K21" i="18"/>
  <c r="K25" i="18"/>
  <c r="K29" i="18"/>
  <c r="AJ12" i="1"/>
  <c r="K20" i="18"/>
  <c r="K24" i="18"/>
  <c r="K28" i="18"/>
  <c r="AJ10" i="1"/>
  <c r="AJ13" i="1"/>
  <c r="K19" i="18"/>
  <c r="K23" i="18"/>
  <c r="K27" i="18"/>
  <c r="AJ11" i="1"/>
  <c r="AJ14" i="1"/>
  <c r="K12" i="18"/>
  <c r="K10" i="18"/>
  <c r="K14" i="18"/>
  <c r="K13" i="18"/>
  <c r="K15" i="18"/>
  <c r="K16" i="18"/>
  <c r="K11" i="18"/>
  <c r="K9" i="18"/>
  <c r="AJ9" i="1"/>
  <c r="K8" i="18"/>
  <c r="K7" i="18"/>
  <c r="F64" i="1"/>
  <c r="AJ7" i="1"/>
  <c r="K2" i="1"/>
  <c r="D59" i="1" s="1"/>
</calcChain>
</file>

<file path=xl/sharedStrings.xml><?xml version="1.0" encoding="utf-8"?>
<sst xmlns="http://schemas.openxmlformats.org/spreadsheetml/2006/main" count="426" uniqueCount="362">
  <si>
    <t>Désignation</t>
  </si>
  <si>
    <t>Unite</t>
  </si>
  <si>
    <t>Prix</t>
  </si>
  <si>
    <t>Montant</t>
  </si>
  <si>
    <t>HAY SINAII</t>
  </si>
  <si>
    <t>D HAMM</t>
  </si>
  <si>
    <t>REFERENCE</t>
  </si>
  <si>
    <t>DESIGNATION</t>
  </si>
  <si>
    <t xml:space="preserve">UNITE </t>
  </si>
  <si>
    <t>Dépôt</t>
  </si>
  <si>
    <t>Quantité</t>
  </si>
  <si>
    <t>Date</t>
  </si>
  <si>
    <t>DEPOTS</t>
  </si>
  <si>
    <t>Référence</t>
  </si>
  <si>
    <t>Mode</t>
  </si>
  <si>
    <t>Bnq</t>
  </si>
  <si>
    <t>N° Cheq</t>
  </si>
  <si>
    <t>tireur</t>
  </si>
  <si>
    <t>Remise</t>
  </si>
  <si>
    <t>ESPECES</t>
  </si>
  <si>
    <t>Unit</t>
  </si>
  <si>
    <t>MODE / REGLM</t>
  </si>
  <si>
    <t>CHEQUE</t>
  </si>
  <si>
    <t>EFFET</t>
  </si>
  <si>
    <t>AVOIR</t>
  </si>
  <si>
    <t>VIRMENT</t>
  </si>
  <si>
    <t>N° TEL</t>
  </si>
  <si>
    <t>Designation</t>
  </si>
  <si>
    <t>Paye/Non</t>
  </si>
  <si>
    <t>Mouvement</t>
  </si>
  <si>
    <t>Reference</t>
  </si>
  <si>
    <t xml:space="preserve">Stock </t>
  </si>
  <si>
    <t>MONTANT GLB</t>
  </si>
  <si>
    <t>Clients</t>
  </si>
  <si>
    <t>Depot1</t>
  </si>
  <si>
    <t>Quantite 1</t>
  </si>
  <si>
    <t>ENTREE</t>
  </si>
  <si>
    <t>Depot 1</t>
  </si>
  <si>
    <t>STOCK</t>
  </si>
  <si>
    <t>Quantite1</t>
  </si>
  <si>
    <t>MOUVEMENTS</t>
  </si>
  <si>
    <t>Ligne</t>
  </si>
  <si>
    <t>Nom Client</t>
  </si>
  <si>
    <t>Total général</t>
  </si>
  <si>
    <t>Valeurs</t>
  </si>
  <si>
    <t xml:space="preserve"> </t>
  </si>
  <si>
    <t>ABDELHADI FES</t>
  </si>
  <si>
    <t>MAGASIN</t>
  </si>
  <si>
    <t>Encaisst</t>
  </si>
  <si>
    <t>DAT/ENCAIS</t>
  </si>
  <si>
    <t xml:space="preserve">ABDELLAH OUARZAZATE </t>
  </si>
  <si>
    <t>Fournisseur</t>
  </si>
  <si>
    <t>N°Bon /FRN</t>
  </si>
  <si>
    <t>Echéance</t>
  </si>
  <si>
    <t>N° Bon Livr</t>
  </si>
  <si>
    <t>1</t>
  </si>
  <si>
    <t>N° Bon Comd</t>
  </si>
  <si>
    <t>Bon Livr</t>
  </si>
  <si>
    <t>ABDELKRIM KISSARIYA</t>
  </si>
  <si>
    <t>ABDELGHNI Marrakech</t>
  </si>
  <si>
    <t xml:space="preserve">  Référence</t>
  </si>
  <si>
    <t>S de Encaisst</t>
  </si>
  <si>
    <t>Date bon</t>
  </si>
  <si>
    <t>COMMANTAIRE</t>
  </si>
  <si>
    <t>N° Bon Avoir</t>
  </si>
  <si>
    <t>M AGASIN</t>
  </si>
  <si>
    <t>VIDE2</t>
  </si>
  <si>
    <t>VIDE3</t>
  </si>
  <si>
    <t>G ALLAL</t>
  </si>
  <si>
    <t>2</t>
  </si>
  <si>
    <t xml:space="preserve">          Expediteur</t>
  </si>
  <si>
    <t>GOOD   BUSINESS</t>
  </si>
  <si>
    <t>315:  BD MED VI  CASA</t>
  </si>
  <si>
    <t xml:space="preserve"> 05-22-45-01-09 FAX 29</t>
  </si>
  <si>
    <t/>
  </si>
  <si>
    <t>VIDE1</t>
  </si>
  <si>
    <t>Carton</t>
  </si>
  <si>
    <t>ABDELMALEK FES</t>
  </si>
  <si>
    <t>BRAHIM OUTASNOUNT</t>
  </si>
  <si>
    <t>SOBHI</t>
  </si>
  <si>
    <t>HIYANI TANGER</t>
  </si>
  <si>
    <t>ADIL BENNIS</t>
  </si>
  <si>
    <t>BRICHA</t>
  </si>
  <si>
    <t>RACHID ESSALAME</t>
  </si>
  <si>
    <t>HICHAM BELLATI</t>
  </si>
  <si>
    <t>DIVERS</t>
  </si>
  <si>
    <t>BELHAMID ABDERRAHIM</t>
  </si>
  <si>
    <t>SADDIK 95</t>
  </si>
  <si>
    <t>KHALID SALE</t>
  </si>
  <si>
    <t>BILAL</t>
  </si>
  <si>
    <t>SADDIK 88</t>
  </si>
  <si>
    <t>LOIC</t>
  </si>
  <si>
    <t>BOUBKER</t>
  </si>
  <si>
    <t>BELHAMID MOSTAPHA</t>
  </si>
  <si>
    <t>SOUFIANI</t>
  </si>
  <si>
    <t>MLY MAHDI MRKCH</t>
  </si>
  <si>
    <t>OUISSA</t>
  </si>
  <si>
    <t>SAAD BENYAHIA</t>
  </si>
  <si>
    <t>Abderrahman El Warki</t>
  </si>
  <si>
    <t>HASSANE NADOR</t>
  </si>
  <si>
    <t xml:space="preserve">SAID BOUSETTA </t>
  </si>
  <si>
    <t>KHALID Borj Yacout</t>
  </si>
  <si>
    <t>BAROUDI AHMED</t>
  </si>
  <si>
    <t>DHIKLI SAID MARRAKECH</t>
  </si>
  <si>
    <t>HASSANE/BOUBKER</t>
  </si>
  <si>
    <t>LAARBI OUFKIR</t>
  </si>
  <si>
    <t>KHALID BEN SIID</t>
  </si>
  <si>
    <t>ADIL ERRACHDI</t>
  </si>
  <si>
    <t>AMMARI HASSANE</t>
  </si>
  <si>
    <t>OMAR OUARZAZAT</t>
  </si>
  <si>
    <t>IDRISSI LAHSSEN</t>
  </si>
  <si>
    <t>BELIID G ALLAL</t>
  </si>
  <si>
    <t>OMAR BERKANE</t>
  </si>
  <si>
    <t>OMAR MEKDAME</t>
  </si>
  <si>
    <t>MESBAHI ADNANE</t>
  </si>
  <si>
    <t>HOUSSINE OURAMI</t>
  </si>
  <si>
    <t>NOUREDDINE K HASSAN</t>
  </si>
  <si>
    <t>HMED G ALLAL</t>
  </si>
  <si>
    <t>BENISSA OUARZAZATE</t>
  </si>
  <si>
    <t>AHMADI ABDELALI</t>
  </si>
  <si>
    <t>SAAD  BNJELN MEKNES</t>
  </si>
  <si>
    <t>ABDERRAHMAN G ALLAL</t>
  </si>
  <si>
    <t>MARRAKCHI</t>
  </si>
  <si>
    <t>ABDERRAHIM S Bennour</t>
  </si>
  <si>
    <t>ADIL RBATI</t>
  </si>
  <si>
    <t>AGROUCH L HOUSSINE</t>
  </si>
  <si>
    <t>AHMED CHAWIYA</t>
  </si>
  <si>
    <t>ALAMI RABAT</t>
  </si>
  <si>
    <t>ALI BELHADJ</t>
  </si>
  <si>
    <t>AMALIYA BOUCHAIB</t>
  </si>
  <si>
    <t>AMALOU N°6</t>
  </si>
  <si>
    <t>ATMAN KSSAR</t>
  </si>
  <si>
    <t>AYYACHI</t>
  </si>
  <si>
    <t>BARAKATE MED</t>
  </si>
  <si>
    <t>BARIRI ASFI</t>
  </si>
  <si>
    <t>BEN CHIKH</t>
  </si>
  <si>
    <t>BEN MOUSSA</t>
  </si>
  <si>
    <t>BENTAHER FES</t>
  </si>
  <si>
    <t>BHIH MED ADAME</t>
  </si>
  <si>
    <t>BOUCHRA LAZREK</t>
  </si>
  <si>
    <t>BOUIDRA</t>
  </si>
  <si>
    <t>BOUNDA NADOR</t>
  </si>
  <si>
    <t>BOURIALE BENGURIR</t>
  </si>
  <si>
    <t>BOURKADI FES</t>
  </si>
  <si>
    <t>BOUSETTA KENITRA</t>
  </si>
  <si>
    <t xml:space="preserve">BOUZEYANE </t>
  </si>
  <si>
    <t>BRAHIM N° 65 INZG</t>
  </si>
  <si>
    <t>BRAHIM OURAMI</t>
  </si>
  <si>
    <t>DAOUD KENITRA</t>
  </si>
  <si>
    <t>DLYMI JDIDA</t>
  </si>
  <si>
    <t>DLYMI LAAYOUN</t>
  </si>
  <si>
    <t>DRISS</t>
  </si>
  <si>
    <t>DRISS LAZREK</t>
  </si>
  <si>
    <t>EL ARABI</t>
  </si>
  <si>
    <t>EL BACHIR RABAT</t>
  </si>
  <si>
    <t>EL FAKIH SALE</t>
  </si>
  <si>
    <t>EL WALI YOUNESS ASILA</t>
  </si>
  <si>
    <t>FATIHA</t>
  </si>
  <si>
    <t>FOUAD LAZREK</t>
  </si>
  <si>
    <t>GHANA AHMED</t>
  </si>
  <si>
    <t>GHANA RACHID</t>
  </si>
  <si>
    <t xml:space="preserve">GHAZALI OMAR </t>
  </si>
  <si>
    <t>HAJWI</t>
  </si>
  <si>
    <t>HALAWA</t>
  </si>
  <si>
    <t>HAMID ouald bouazza</t>
  </si>
  <si>
    <t>HANAFI</t>
  </si>
  <si>
    <t>HARRANE IMINTANOUTE</t>
  </si>
  <si>
    <t>HASSANE N°17</t>
  </si>
  <si>
    <t>HASSANE RIFI</t>
  </si>
  <si>
    <t xml:space="preserve">HASSANE TANGER </t>
  </si>
  <si>
    <t>HICHAM IBOURK</t>
  </si>
  <si>
    <t>HICHAM SALE</t>
  </si>
  <si>
    <t>HMED ASSFI</t>
  </si>
  <si>
    <t>HMED BEN JDIA</t>
  </si>
  <si>
    <t>HMED MOUISSI</t>
  </si>
  <si>
    <t>HMED N° 95</t>
  </si>
  <si>
    <t>JAWAD RABAT</t>
  </si>
  <si>
    <t>KABBOUR NASSER</t>
  </si>
  <si>
    <t>KACEM TETOUANE</t>
  </si>
  <si>
    <t>KAMAL SOULAIMI</t>
  </si>
  <si>
    <t>KARIM TANGER</t>
  </si>
  <si>
    <t>KHALID ERRACHIDIYA</t>
  </si>
  <si>
    <t xml:space="preserve">LAALAMI RABAT </t>
  </si>
  <si>
    <t>LAARBI SD BENNOUR</t>
  </si>
  <si>
    <t>LEILA BHIH</t>
  </si>
  <si>
    <t>MABROUKI OUJDA</t>
  </si>
  <si>
    <t>MAHFOUD JDIDA</t>
  </si>
  <si>
    <t>MAHFOUD KENITRA</t>
  </si>
  <si>
    <t>MAHRACH HMED</t>
  </si>
  <si>
    <t>MED LAZRAK FES</t>
  </si>
  <si>
    <t>MESBAHI OMAR</t>
  </si>
  <si>
    <t>MHAYH</t>
  </si>
  <si>
    <t>MOHAMED 86/2</t>
  </si>
  <si>
    <t>MOSTAPHA</t>
  </si>
  <si>
    <t xml:space="preserve">MOSTAPHA KALAA </t>
  </si>
  <si>
    <t>MOSTAPHA ZMAMRA</t>
  </si>
  <si>
    <t>MOUNIR kiss/hassan</t>
  </si>
  <si>
    <t>NAJIB ESSALAM</t>
  </si>
  <si>
    <t xml:space="preserve">NASSER ABDERRAHIM </t>
  </si>
  <si>
    <t>NASSER KABBOUR</t>
  </si>
  <si>
    <t>NOUREDDINE LGHARB</t>
  </si>
  <si>
    <t>OUBLAL OUJDA</t>
  </si>
  <si>
    <t>OULD HADJ MILOUD</t>
  </si>
  <si>
    <t>OULD MILOUDA</t>
  </si>
  <si>
    <t>RACHID TANGER</t>
  </si>
  <si>
    <t>RACHID TETOUAN</t>
  </si>
  <si>
    <t>RAHHAOUI OUJDA</t>
  </si>
  <si>
    <t>RBATI</t>
  </si>
  <si>
    <t>REDOUANE SALE</t>
  </si>
  <si>
    <t>SABIR AHMED</t>
  </si>
  <si>
    <t>SAID SOCOMA</t>
  </si>
  <si>
    <t>SAIDI SIDI KACEM</t>
  </si>
  <si>
    <t>SALEH G ALLAL</t>
  </si>
  <si>
    <t>SAMIR CASA</t>
  </si>
  <si>
    <t>SETTATI</t>
  </si>
  <si>
    <t>TANANE</t>
  </si>
  <si>
    <t>TRANSFER</t>
  </si>
  <si>
    <t>WAHID JAMAA</t>
  </si>
  <si>
    <t>YAACOUBI KSSAR</t>
  </si>
  <si>
    <t>YOUNESS CASA</t>
  </si>
  <si>
    <t>YOUSSEF G ALLAL</t>
  </si>
  <si>
    <t>YOUSSEF LAZRAK</t>
  </si>
  <si>
    <t>ZAKI  CASA</t>
  </si>
  <si>
    <t>ZAKI 100</t>
  </si>
  <si>
    <t>ZITOUNI</t>
  </si>
  <si>
    <t>TESTE</t>
  </si>
  <si>
    <t>STOCKS</t>
  </si>
  <si>
    <t>ABDERRAHIM Bni mellal</t>
  </si>
  <si>
    <t>ZAKI 68 INZEGANE</t>
  </si>
  <si>
    <t>EL YAZGHI LAHRIZI</t>
  </si>
  <si>
    <t>LAAOUNI CASA</t>
  </si>
  <si>
    <t xml:space="preserve">                      Visa Client</t>
  </si>
  <si>
    <t>AMINE RAYSSI</t>
  </si>
  <si>
    <t>NB CRT</t>
  </si>
  <si>
    <t>MONTANT</t>
  </si>
  <si>
    <t>Colonne1</t>
  </si>
  <si>
    <t>ABDELKADER CASA</t>
  </si>
  <si>
    <t>liste bon liv</t>
  </si>
  <si>
    <t>REMISE</t>
  </si>
  <si>
    <t>BOUAZZA KHNIFRA</t>
  </si>
  <si>
    <t>R.S IMPORT/ EXPORT</t>
  </si>
  <si>
    <t>BOUCHTAOUI NADOR</t>
  </si>
  <si>
    <t>MAHJOUB CASA</t>
  </si>
  <si>
    <t>MOSTAPHA MAAKOUL</t>
  </si>
  <si>
    <t>TAMLI TANGER</t>
  </si>
  <si>
    <t>RACHID LAZRAK</t>
  </si>
  <si>
    <t>Bouchaib Kissariya saida</t>
  </si>
  <si>
    <t>KAHLID  Ben Mahdi</t>
  </si>
  <si>
    <t>S de Montant</t>
  </si>
  <si>
    <t>S de Remise</t>
  </si>
  <si>
    <t>S de SOLDE</t>
  </si>
  <si>
    <t>VIDE</t>
  </si>
  <si>
    <t>AA</t>
  </si>
  <si>
    <t xml:space="preserve">           Date</t>
  </si>
  <si>
    <t>Nom de clients</t>
  </si>
  <si>
    <t>Solde 2015</t>
  </si>
  <si>
    <t>002/2016</t>
  </si>
  <si>
    <t>RACHID CASA</t>
  </si>
  <si>
    <t>HEJJAJI Abdelwahed</t>
  </si>
  <si>
    <t>c</t>
  </si>
  <si>
    <t>16/2016</t>
  </si>
  <si>
    <t>23/2016</t>
  </si>
  <si>
    <t>60/2016</t>
  </si>
  <si>
    <t>83/2016</t>
  </si>
  <si>
    <t>88/2016</t>
  </si>
  <si>
    <t>Gold Wing Club Maroc</t>
  </si>
  <si>
    <t>108/2016</t>
  </si>
  <si>
    <t>Abdelwahed Hejjaji</t>
  </si>
  <si>
    <t>126/2016</t>
  </si>
  <si>
    <t>AHMED MOUISSI</t>
  </si>
  <si>
    <t>130/avoir</t>
  </si>
  <si>
    <t>143/2016</t>
  </si>
  <si>
    <t>161/2016</t>
  </si>
  <si>
    <t>HASSANE MARTIL</t>
  </si>
  <si>
    <t>202/2016</t>
  </si>
  <si>
    <t>218/2016</t>
  </si>
  <si>
    <t>ZEROUAL 15 RAMADAN</t>
  </si>
  <si>
    <t>262/2016</t>
  </si>
  <si>
    <t>ABDELJLIL RABAT</t>
  </si>
  <si>
    <t>BOUDRARE BRAHIM</t>
  </si>
  <si>
    <t>328/2016</t>
  </si>
  <si>
    <t>HOUARI</t>
  </si>
  <si>
    <t>ABDELJALIL MARRAKECH</t>
  </si>
  <si>
    <t>OUTHMANE KSSAR</t>
  </si>
  <si>
    <t>393/2016</t>
  </si>
  <si>
    <t>Abderrahman  N21</t>
  </si>
  <si>
    <t>SMAIL AATOU Tanger</t>
  </si>
  <si>
    <t>OMAR CASA</t>
  </si>
  <si>
    <t>478/2016</t>
  </si>
  <si>
    <t>492/2016</t>
  </si>
  <si>
    <t>,</t>
  </si>
  <si>
    <t>KHADIRI Aziz Marrakech</t>
  </si>
  <si>
    <t>500/2016</t>
  </si>
  <si>
    <t>507/2016</t>
  </si>
  <si>
    <t>509/2016</t>
  </si>
  <si>
    <t>SORTIE</t>
  </si>
  <si>
    <t>colisage</t>
  </si>
  <si>
    <t>Quantite/Pieces</t>
  </si>
  <si>
    <t>Colisage</t>
  </si>
  <si>
    <t>Colonne2</t>
  </si>
  <si>
    <t>HAYSINAII</t>
  </si>
  <si>
    <t>Quantite</t>
  </si>
  <si>
    <t>STOCK HAY SINAII</t>
  </si>
  <si>
    <t>N° Bon</t>
  </si>
  <si>
    <t>Réference</t>
  </si>
  <si>
    <t>Quantite/ Pieces</t>
  </si>
  <si>
    <t>/2020</t>
  </si>
  <si>
    <t>DEPOT</t>
  </si>
  <si>
    <t>N°Bon Cmd</t>
  </si>
  <si>
    <t>PRIX</t>
  </si>
  <si>
    <t>1/1m</t>
  </si>
  <si>
    <t>Total Cartons :</t>
  </si>
  <si>
    <t>Seau Plage 001</t>
  </si>
  <si>
    <t>Seau Plage 002</t>
  </si>
  <si>
    <t>Seau Plage 003</t>
  </si>
  <si>
    <t>Seau Plage Vrac / Sachet</t>
  </si>
  <si>
    <t>Seau Plage Vrac  / Carton</t>
  </si>
  <si>
    <t>Seau Plage 004</t>
  </si>
  <si>
    <t>Seau Plg Assemble5P/Sachet</t>
  </si>
  <si>
    <t>Seau Plg Assemble4P/Sachet</t>
  </si>
  <si>
    <t>Camion Plage 001</t>
  </si>
  <si>
    <t>Camion Plage 5P/Sachet</t>
  </si>
  <si>
    <t>Camion Plage 002</t>
  </si>
  <si>
    <t>Camion Plage 4P/Sachet</t>
  </si>
  <si>
    <t>Camion Plage 003</t>
  </si>
  <si>
    <t>Camion Plage 004</t>
  </si>
  <si>
    <t>Camion Plage 5P/Carton</t>
  </si>
  <si>
    <t>Camion Plage 4P/Carton</t>
  </si>
  <si>
    <t>Seau Plage 005</t>
  </si>
  <si>
    <t>Seau Plage 006</t>
  </si>
  <si>
    <t>Seau Plg Assemble5P/Carton</t>
  </si>
  <si>
    <t>Seau Plg Assemble4P/Carton</t>
  </si>
  <si>
    <t>B 003</t>
  </si>
  <si>
    <t>Houchet PM</t>
  </si>
  <si>
    <t>B 005</t>
  </si>
  <si>
    <t>Houchet GM</t>
  </si>
  <si>
    <t>BG 100</t>
  </si>
  <si>
    <t>Pistolet A Blulles</t>
  </si>
  <si>
    <t>CAM 111</t>
  </si>
  <si>
    <t>Camion Laban</t>
  </si>
  <si>
    <t>CAM 4R</t>
  </si>
  <si>
    <t>Camion 4 ROUES</t>
  </si>
  <si>
    <t>CAM 6R</t>
  </si>
  <si>
    <t>Camion 6 ROUES</t>
  </si>
  <si>
    <t>VTR 300</t>
  </si>
  <si>
    <t>Voiture Range</t>
  </si>
  <si>
    <t>vTR 200</t>
  </si>
  <si>
    <t>voiture Taxi</t>
  </si>
  <si>
    <t>Camion GM</t>
  </si>
  <si>
    <t>BTR 1001</t>
  </si>
  <si>
    <t>STR 1002</t>
  </si>
  <si>
    <t>Camion PM</t>
  </si>
  <si>
    <t>BTR 1001 /SS</t>
  </si>
  <si>
    <t>Str 1002 /SS</t>
  </si>
  <si>
    <t>Camion GM Sans Stckr/Sachet</t>
  </si>
  <si>
    <t>Camion PM Sans Stckr/Sachet</t>
  </si>
  <si>
    <t>Camion 4 ROUES/Sachet</t>
  </si>
  <si>
    <t>CAM 4R /Sachet</t>
  </si>
  <si>
    <t>CAM 6R/Sachet</t>
  </si>
  <si>
    <t>CAM 111/Sachet</t>
  </si>
  <si>
    <t>Camion 6ROUES/Sachet</t>
  </si>
  <si>
    <t>Camion laban/Sachet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</si>
</sst>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[$-40C]d\-mmm;@"/>
    <numFmt numFmtId="167" formatCode="dd/mm/yy;@"/>
    <numFmt numFmtId="168" formatCode="d/m/yy;@"/>
    <numFmt numFmtId="169" formatCode="00000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rgb="FF002060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i/>
      <sz val="18"/>
      <color theme="3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6"/>
      <color theme="3" tint="-0.249977111117893"/>
      <name val="Algerian"/>
      <family val="5"/>
    </font>
    <font>
      <i/>
      <sz val="12"/>
      <color rgb="FF000080"/>
      <name val="Cambria"/>
      <family val="1"/>
    </font>
    <font>
      <sz val="9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rgb="FFFFFF00"/>
      <name val="Calibri"/>
      <family val="2"/>
      <scheme val="minor"/>
    </font>
    <font>
      <sz val="9"/>
      <color rgb="FFFF0000"/>
      <name val="Cambria"/>
      <family val="1"/>
      <scheme val="major"/>
    </font>
    <font>
      <sz val="10"/>
      <color theme="3" tint="-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u/>
      <sz val="11"/>
      <color rgb="FF000080"/>
      <name val="Cambria"/>
      <family val="1"/>
    </font>
    <font>
      <sz val="12"/>
      <color theme="3" tint="-0.499984740745262"/>
      <name val="Algerian"/>
      <family val="5"/>
    </font>
    <font>
      <i/>
      <sz val="14"/>
      <color theme="3" tint="-0.499984740745262"/>
      <name val="Algerian"/>
      <family val="5"/>
    </font>
    <font>
      <sz val="14"/>
      <color theme="0"/>
      <name val="Calibri"/>
      <family val="2"/>
      <scheme val="minor"/>
    </font>
    <font>
      <sz val="12"/>
      <color theme="3" tint="-0.499984740745262"/>
      <name val="Script MT Bold"/>
      <family val="4"/>
    </font>
    <font>
      <sz val="8"/>
      <color rgb="FFFF0000"/>
      <name val="Calibri"/>
      <family val="2"/>
      <scheme val="minor"/>
    </font>
    <font>
      <i/>
      <sz val="8"/>
      <color theme="4" tint="-0.499984740745262"/>
      <name val="Calibri"/>
      <family val="2"/>
      <scheme val="minor"/>
    </font>
    <font>
      <sz val="5"/>
      <color theme="1"/>
      <name val="Cambria"/>
      <family val="1"/>
      <scheme val="major"/>
    </font>
    <font>
      <sz val="5"/>
      <color theme="1"/>
      <name val="Calibri"/>
      <family val="2"/>
      <scheme val="minor"/>
    </font>
    <font>
      <i/>
      <sz val="10"/>
      <color theme="3" tint="-0.249977111117893"/>
      <name val="Algerian"/>
      <family val="5"/>
    </font>
    <font>
      <sz val="10"/>
      <color rgb="FFFFFF00"/>
      <name val="Calibri"/>
      <family val="2"/>
      <scheme val="minor"/>
    </font>
    <font>
      <sz val="5"/>
      <color theme="1" tint="0.34998626667073579"/>
      <name val="Calibri"/>
      <family val="2"/>
      <scheme val="minor"/>
    </font>
    <font>
      <sz val="5"/>
      <color theme="0"/>
      <name val="Calibri"/>
      <family val="2"/>
      <scheme val="minor"/>
    </font>
    <font>
      <sz val="1"/>
      <color theme="0" tint="-4.9989318521683403E-2"/>
      <name val="Calibri"/>
      <family val="2"/>
      <scheme val="minor"/>
    </font>
    <font>
      <sz val="9"/>
      <color rgb="FFC00000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i/>
      <sz val="11"/>
      <color rgb="FF0000FF"/>
      <name val="Cambria"/>
      <family val="1"/>
    </font>
    <font>
      <sz val="9"/>
      <color theme="3" tint="-0.249977111117893"/>
      <name val="Bodoni MT"/>
      <family val="1"/>
    </font>
    <font>
      <b/>
      <sz val="11"/>
      <name val="Calibri"/>
      <family val="2"/>
      <scheme val="minor"/>
    </font>
    <font>
      <sz val="10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10"/>
      <color rgb="FF002060"/>
      <name val="Cambria"/>
      <family val="1"/>
      <scheme val="major"/>
    </font>
    <font>
      <sz val="9"/>
      <color rgb="FF002060"/>
      <name val="Cambria"/>
      <family val="1"/>
      <scheme val="major"/>
    </font>
    <font>
      <sz val="8"/>
      <color theme="1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sz val="8"/>
      <color theme="1"/>
      <name val="Cambria"/>
      <family val="1"/>
      <scheme val="maj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Bodoni MT"/>
      <family val="1"/>
    </font>
    <font>
      <i/>
      <sz val="11"/>
      <name val="Calibri"/>
      <family val="2"/>
      <scheme val="minor"/>
    </font>
    <font>
      <b/>
      <i/>
      <sz val="9"/>
      <name val="Arial Narrow"/>
      <family val="2"/>
    </font>
    <font>
      <b/>
      <i/>
      <sz val="10"/>
      <name val="Cambria"/>
      <family val="1"/>
      <scheme val="major"/>
    </font>
    <font>
      <sz val="10"/>
      <name val="Calibri"/>
      <family val="2"/>
      <scheme val="minor"/>
    </font>
    <font>
      <sz val="10"/>
      <name val="Bodoni MT"/>
      <family val="1"/>
    </font>
    <font>
      <sz val="9"/>
      <color rgb="FF333333"/>
      <name val="Cambria"/>
      <family val="1"/>
      <scheme val="major"/>
    </font>
    <font>
      <sz val="5"/>
      <name val="Calibri"/>
      <family val="2"/>
      <scheme val="minor"/>
    </font>
    <font>
      <i/>
      <sz val="8"/>
      <name val="Calibri"/>
      <family val="2"/>
      <scheme val="minor"/>
    </font>
    <font>
      <sz val="12"/>
      <name val="Script MT Bold"/>
      <family val="4"/>
    </font>
    <font>
      <i/>
      <sz val="9"/>
      <name val="Calibri"/>
      <family val="2"/>
      <scheme val="minor"/>
    </font>
    <font>
      <sz val="14"/>
      <name val="Script MT Bold"/>
      <family val="4"/>
    </font>
    <font>
      <i/>
      <sz val="11"/>
      <color rgb="FFFF0000"/>
      <name val="Calibri"/>
      <family val="2"/>
      <scheme val="minor"/>
    </font>
    <font>
      <b/>
      <sz val="8"/>
      <name val="Cambria"/>
      <family val="1"/>
      <scheme val="major"/>
    </font>
    <font>
      <sz val="9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0"/>
      <color theme="3" tint="-0.499984740745262"/>
      <name val="Script MT Bold"/>
      <family val="4"/>
    </font>
    <font>
      <b/>
      <sz val="9"/>
      <color rgb="FFFF0000"/>
      <name val="Calibri"/>
      <family val="2"/>
      <scheme val="minor"/>
    </font>
    <font>
      <b/>
      <sz val="9"/>
      <color theme="0" tint="-4.9989318521683403E-2"/>
      <name val="Calibri"/>
      <family val="2"/>
      <scheme val="minor"/>
    </font>
    <font>
      <sz val="9"/>
      <color rgb="FF333333"/>
      <name val="Calibri"/>
      <family val="2"/>
      <scheme val="minor"/>
    </font>
    <font>
      <i/>
      <sz val="9"/>
      <color theme="3" tint="-0.499984740745262"/>
      <name val="Script MT Bold"/>
      <family val="4"/>
    </font>
    <font>
      <sz val="9"/>
      <color rgb="FF1D2129"/>
      <name val="Arial"/>
      <family val="2"/>
    </font>
    <font>
      <sz val="9"/>
      <color theme="2"/>
      <name val="Algerian"/>
      <family val="5"/>
    </font>
    <font>
      <b/>
      <i/>
      <sz val="11"/>
      <color theme="0"/>
      <name val="Cambria"/>
      <family val="1"/>
      <scheme val="major"/>
    </font>
    <font>
      <i/>
      <sz val="11"/>
      <color theme="1"/>
      <name val="Cambria"/>
      <family val="1"/>
      <scheme val="major"/>
    </font>
    <font>
      <i/>
      <sz val="11"/>
      <color rgb="FFFFFF00"/>
      <name val="Cambria"/>
      <family val="1"/>
      <scheme val="major"/>
    </font>
    <font>
      <i/>
      <sz val="10"/>
      <color rgb="FFFFFF00"/>
      <name val="Calibri"/>
      <family val="2"/>
      <scheme val="minor"/>
    </font>
    <font>
      <i/>
      <sz val="14"/>
      <color theme="0"/>
      <name val="Andalus"/>
      <family val="1"/>
    </font>
    <font>
      <b/>
      <i/>
      <sz val="12"/>
      <color theme="3"/>
      <name val="Baskerville Old Face"/>
      <family val="1"/>
    </font>
    <font>
      <sz val="11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2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Algerian"/>
      <family val="5"/>
    </font>
    <font>
      <sz val="14"/>
      <color rgb="FFFF0000"/>
      <name val="Algerian"/>
      <family val="5"/>
    </font>
    <font>
      <b/>
      <sz val="11"/>
      <color theme="3" tint="0.79998168889431442"/>
      <name val="Calibri"/>
      <family val="2"/>
      <scheme val="minor"/>
    </font>
    <font>
      <sz val="11"/>
      <color theme="3" tint="0.79998168889431442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rgb="FFFF0000"/>
      <name val="Algerian"/>
      <family val="5"/>
    </font>
    <font>
      <i/>
      <sz val="2"/>
      <color rgb="FFFF0000"/>
      <name val="Algerian"/>
      <family val="5"/>
    </font>
    <font>
      <sz val="2"/>
      <color theme="7" tint="0.79998168889431442"/>
      <name val="Calibri"/>
      <family val="2"/>
      <scheme val="minor"/>
    </font>
    <font>
      <sz val="2"/>
      <color theme="7" tint="0.79998168889431442"/>
      <name val="Cambria"/>
      <family val="1"/>
      <scheme val="major"/>
    </font>
    <font>
      <b/>
      <i/>
      <sz val="10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5"/>
      <color rgb="FFC00000"/>
      <name val="Calibri"/>
      <family val="2"/>
      <scheme val="minor"/>
    </font>
    <font>
      <sz val="8"/>
      <color rgb="FFC00000"/>
      <name val="Franklin Gothic Book"/>
      <family val="2"/>
    </font>
    <font>
      <b/>
      <sz val="10"/>
      <color rgb="FFC00000"/>
      <name val="Calibri"/>
      <family val="2"/>
      <scheme val="minor"/>
    </font>
    <font>
      <sz val="9"/>
      <color theme="3"/>
      <name val="Calibri"/>
      <family val="2"/>
      <scheme val="minor"/>
    </font>
    <font>
      <sz val="10"/>
      <color theme="3"/>
      <name val="Cambria"/>
      <family val="1"/>
      <scheme val="major"/>
    </font>
    <font>
      <sz val="8"/>
      <color theme="3"/>
      <name val="Cambria"/>
      <family val="1"/>
      <scheme val="major"/>
    </font>
    <font>
      <sz val="9"/>
      <color theme="3"/>
      <name val="Arial Narrow"/>
      <family val="2"/>
    </font>
    <font>
      <sz val="9"/>
      <color theme="3"/>
      <name val="Cambria"/>
      <family val="1"/>
      <scheme val="major"/>
    </font>
    <font>
      <i/>
      <sz val="9"/>
      <color theme="3"/>
      <name val="Cambria"/>
      <family val="1"/>
      <scheme val="major"/>
    </font>
    <font>
      <sz val="9"/>
      <color theme="7" tint="0.79998168889431442"/>
      <name val="Calibri"/>
      <family val="2"/>
      <scheme val="minor"/>
    </font>
    <font>
      <sz val="9"/>
      <color rgb="FFC00000"/>
      <name val="Algerian"/>
      <family val="5"/>
    </font>
    <font>
      <i/>
      <sz val="10"/>
      <color theme="3"/>
      <name val="Calibri"/>
      <family val="2"/>
      <scheme val="minor"/>
    </font>
    <font>
      <sz val="8"/>
      <color theme="3"/>
      <name val="Calibri"/>
      <family val="2"/>
      <scheme val="minor"/>
    </font>
    <font>
      <i/>
      <sz val="10"/>
      <color theme="3"/>
      <name val="Cambria"/>
      <family val="1"/>
      <scheme val="major"/>
    </font>
    <font>
      <sz val="12"/>
      <color theme="0"/>
      <name val="Calibri"/>
      <family val="2"/>
      <scheme val="minor"/>
    </font>
    <font>
      <b/>
      <i/>
      <sz val="8"/>
      <color theme="4" tint="-0.499984740745262"/>
      <name val="Batang"/>
      <family val="1"/>
    </font>
    <font>
      <i/>
      <u/>
      <sz val="14"/>
      <color theme="4" tint="-0.499984740745262"/>
      <name val="Bell MT"/>
      <family val="1"/>
    </font>
    <font>
      <sz val="11"/>
      <color theme="0" tint="-0.1499984740745262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6"/>
      <color rgb="FFFFFF00"/>
      <name val="Calibri"/>
      <family val="2"/>
      <scheme val="minor"/>
    </font>
    <font>
      <sz val="16"/>
      <color rgb="FF00B0F0"/>
      <name val="Calibri"/>
      <family val="2"/>
      <scheme val="minor"/>
    </font>
    <font>
      <sz val="8"/>
      <color rgb="FF000000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theme="7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7" tint="0.59999389629810485"/>
      </patternFill>
    </fill>
    <fill>
      <patternFill patternType="solid">
        <fgColor theme="7" tint="0.79998168889431442"/>
        <bgColor theme="7"/>
      </patternFill>
    </fill>
    <fill>
      <patternFill patternType="solid">
        <fgColor theme="7" tint="0.79998168889431442"/>
        <bgColor theme="7" tint="0.59999389629810485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/>
      <bottom/>
      <diagonal/>
    </border>
    <border>
      <left/>
      <right style="hair">
        <color theme="1"/>
      </right>
      <top/>
      <bottom/>
      <diagonal/>
    </border>
    <border>
      <left style="hair">
        <color theme="1"/>
      </left>
      <right/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 style="hair">
        <color auto="1"/>
      </right>
      <top/>
      <bottom/>
      <diagonal/>
    </border>
    <border>
      <left style="thin">
        <color theme="0" tint="-0.34998626667073579"/>
      </left>
      <right style="thin">
        <color theme="0" tint="-0.14996795556505021"/>
      </right>
      <top style="thin">
        <color theme="0" tint="-0.34998626667073579"/>
      </top>
      <bottom style="thin">
        <color theme="0" tint="-0.14996795556505021"/>
      </bottom>
      <diagonal/>
    </border>
    <border>
      <left/>
      <right style="hair">
        <color theme="1"/>
      </right>
      <top/>
      <bottom style="hair">
        <color indexed="64"/>
      </bottom>
      <diagonal/>
    </border>
    <border>
      <left style="hair">
        <color auto="1"/>
      </left>
      <right/>
      <top style="hair">
        <color theme="1"/>
      </top>
      <bottom style="hair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thin">
        <color auto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18">
    <xf numFmtId="0" fontId="0" fillId="0" borderId="0" xfId="0"/>
    <xf numFmtId="0" fontId="2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0" fillId="3" borderId="0" xfId="0" applyFont="1" applyFill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Protection="1"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2" fillId="3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hidden="1"/>
    </xf>
    <xf numFmtId="0" fontId="3" fillId="0" borderId="0" xfId="0" quotePrefix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hidden="1"/>
    </xf>
    <xf numFmtId="0" fontId="2" fillId="5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164" fontId="3" fillId="3" borderId="0" xfId="2" applyNumberFormat="1" applyFont="1" applyFill="1" applyBorder="1" applyProtection="1">
      <protection locked="0"/>
    </xf>
    <xf numFmtId="164" fontId="2" fillId="0" borderId="0" xfId="2" applyNumberFormat="1" applyFont="1" applyFill="1" applyBorder="1" applyAlignment="1" applyProtection="1">
      <alignment horizontal="left"/>
      <protection locked="0"/>
    </xf>
    <xf numFmtId="164" fontId="3" fillId="0" borderId="0" xfId="2" applyNumberFormat="1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164" fontId="14" fillId="0" borderId="0" xfId="1" applyFont="1" applyFill="1" applyBorder="1" applyAlignment="1" applyProtection="1">
      <alignment vertical="center"/>
      <protection locked="0"/>
    </xf>
    <xf numFmtId="166" fontId="9" fillId="3" borderId="0" xfId="0" applyNumberFormat="1" applyFont="1" applyFill="1" applyAlignment="1" applyProtection="1">
      <alignment horizontal="right"/>
      <protection locked="0"/>
    </xf>
    <xf numFmtId="166" fontId="0" fillId="3" borderId="0" xfId="0" applyNumberFormat="1" applyFont="1" applyFill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center"/>
      <protection locked="0"/>
    </xf>
    <xf numFmtId="164" fontId="2" fillId="0" borderId="0" xfId="1" applyFont="1" applyFill="1" applyProtection="1">
      <protection locked="0"/>
    </xf>
    <xf numFmtId="0" fontId="4" fillId="0" borderId="0" xfId="0" applyFont="1" applyFill="1" applyProtection="1">
      <protection locked="0"/>
    </xf>
    <xf numFmtId="166" fontId="9" fillId="0" borderId="0" xfId="0" applyNumberFormat="1" applyFont="1" applyFill="1" applyAlignment="1" applyProtection="1">
      <alignment horizontal="right"/>
      <protection locked="0"/>
    </xf>
    <xf numFmtId="0" fontId="0" fillId="0" borderId="0" xfId="0" applyFont="1" applyFill="1" applyProtection="1">
      <protection locked="0"/>
    </xf>
    <xf numFmtId="0" fontId="3" fillId="4" borderId="0" xfId="0" applyFont="1" applyFill="1" applyBorder="1" applyProtection="1">
      <protection locked="0"/>
    </xf>
    <xf numFmtId="0" fontId="7" fillId="6" borderId="0" xfId="0" applyFont="1" applyFill="1" applyProtection="1">
      <protection hidden="1"/>
    </xf>
    <xf numFmtId="0" fontId="0" fillId="0" borderId="0" xfId="0" pivotButton="1"/>
    <xf numFmtId="0" fontId="22" fillId="3" borderId="0" xfId="0" applyFont="1" applyFill="1" applyProtection="1">
      <protection locked="0"/>
    </xf>
    <xf numFmtId="167" fontId="2" fillId="0" borderId="0" xfId="1" applyNumberFormat="1" applyFont="1" applyFill="1" applyBorder="1" applyAlignment="1" applyProtection="1">
      <alignment horizontal="left" vertical="center"/>
      <protection locked="0"/>
    </xf>
    <xf numFmtId="164" fontId="14" fillId="0" borderId="0" xfId="1" applyFont="1" applyFill="1" applyBorder="1" applyAlignment="1" applyProtection="1">
      <alignment horizontal="left" vertical="center"/>
      <protection locked="0"/>
    </xf>
    <xf numFmtId="164" fontId="2" fillId="3" borderId="0" xfId="1" applyNumberFormat="1" applyFont="1" applyFill="1" applyProtection="1">
      <protection locked="0"/>
    </xf>
    <xf numFmtId="0" fontId="21" fillId="0" borderId="0" xfId="0" applyFont="1" applyFill="1" applyAlignment="1" applyProtection="1">
      <alignment vertical="center"/>
      <protection locked="0"/>
    </xf>
    <xf numFmtId="164" fontId="2" fillId="3" borderId="0" xfId="1" applyNumberFormat="1" applyFont="1" applyFill="1" applyAlignment="1" applyProtection="1">
      <alignment horizontal="center"/>
      <protection locked="0"/>
    </xf>
    <xf numFmtId="164" fontId="2" fillId="0" borderId="0" xfId="1" applyNumberFormat="1" applyFont="1" applyFill="1" applyProtection="1">
      <protection locked="0"/>
    </xf>
    <xf numFmtId="164" fontId="2" fillId="0" borderId="0" xfId="1" applyNumberFormat="1" applyFont="1" applyFill="1" applyAlignment="1" applyProtection="1">
      <alignment horizontal="center"/>
      <protection locked="0"/>
    </xf>
    <xf numFmtId="0" fontId="14" fillId="3" borderId="0" xfId="0" applyFont="1" applyFill="1" applyAlignment="1" applyProtection="1">
      <alignment horizontal="left"/>
      <protection locked="0"/>
    </xf>
    <xf numFmtId="0" fontId="19" fillId="3" borderId="0" xfId="0" applyFont="1" applyFill="1" applyAlignment="1" applyProtection="1">
      <alignment horizontal="left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19" fillId="3" borderId="0" xfId="0" applyFont="1" applyFill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38" fillId="3" borderId="0" xfId="0" applyFont="1" applyFill="1" applyAlignment="1" applyProtection="1">
      <alignment horizontal="left"/>
      <protection locked="0"/>
    </xf>
    <xf numFmtId="0" fontId="38" fillId="9" borderId="0" xfId="0" applyFont="1" applyFill="1" applyBorder="1" applyAlignment="1" applyProtection="1">
      <alignment horizontal="left" vertical="center"/>
      <protection locked="0"/>
    </xf>
    <xf numFmtId="164" fontId="39" fillId="3" borderId="0" xfId="1" applyNumberFormat="1" applyFont="1" applyFill="1" applyAlignment="1" applyProtection="1">
      <alignment horizontal="left"/>
      <protection locked="0"/>
    </xf>
    <xf numFmtId="0" fontId="38" fillId="0" borderId="0" xfId="0" applyFont="1" applyFill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center"/>
      <protection hidden="1"/>
    </xf>
    <xf numFmtId="0" fontId="40" fillId="9" borderId="21" xfId="0" applyFont="1" applyFill="1" applyBorder="1" applyAlignment="1" applyProtection="1">
      <alignment horizontal="left" vertical="center"/>
      <protection hidden="1"/>
    </xf>
    <xf numFmtId="0" fontId="3" fillId="6" borderId="2" xfId="0" applyFont="1" applyFill="1" applyBorder="1" applyAlignment="1" applyProtection="1">
      <alignment horizontal="center"/>
      <protection hidden="1"/>
    </xf>
    <xf numFmtId="0" fontId="3" fillId="6" borderId="4" xfId="0" applyFont="1" applyFill="1" applyBorder="1" applyAlignment="1" applyProtection="1">
      <alignment horizontal="center"/>
      <protection hidden="1"/>
    </xf>
    <xf numFmtId="0" fontId="3" fillId="6" borderId="6" xfId="0" applyFont="1" applyFill="1" applyBorder="1" applyAlignment="1" applyProtection="1">
      <alignment horizontal="center"/>
      <protection hidden="1"/>
    </xf>
    <xf numFmtId="0" fontId="34" fillId="0" borderId="0" xfId="0" applyFont="1" applyFill="1" applyBorder="1" applyAlignment="1" applyProtection="1">
      <alignment horizontal="left"/>
      <protection hidden="1"/>
    </xf>
    <xf numFmtId="0" fontId="3" fillId="6" borderId="1" xfId="0" applyFont="1" applyFill="1" applyBorder="1" applyAlignment="1" applyProtection="1">
      <alignment horizontal="left" vertical="center"/>
      <protection hidden="1"/>
    </xf>
    <xf numFmtId="0" fontId="3" fillId="6" borderId="3" xfId="0" applyFont="1" applyFill="1" applyBorder="1" applyAlignment="1" applyProtection="1">
      <alignment horizontal="left" vertical="center"/>
      <protection hidden="1"/>
    </xf>
    <xf numFmtId="0" fontId="3" fillId="6" borderId="5" xfId="0" applyFont="1" applyFill="1" applyBorder="1" applyAlignment="1" applyProtection="1">
      <alignment horizontal="left" vertical="center"/>
      <protection hidden="1"/>
    </xf>
    <xf numFmtId="164" fontId="2" fillId="3" borderId="0" xfId="1" applyNumberFormat="1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10" fillId="3" borderId="7" xfId="0" applyFont="1" applyFill="1" applyBorder="1" applyProtection="1">
      <protection locked="0"/>
    </xf>
    <xf numFmtId="0" fontId="10" fillId="3" borderId="7" xfId="0" applyFont="1" applyFill="1" applyBorder="1" applyAlignment="1" applyProtection="1">
      <alignment horizontal="center"/>
      <protection locked="0"/>
    </xf>
    <xf numFmtId="168" fontId="2" fillId="0" borderId="0" xfId="0" applyNumberFormat="1" applyFont="1" applyFill="1" applyBorder="1" applyAlignment="1" applyProtection="1">
      <alignment horizontal="left" vertical="center"/>
      <protection locked="0"/>
    </xf>
    <xf numFmtId="0" fontId="50" fillId="0" borderId="0" xfId="0" applyFont="1"/>
    <xf numFmtId="164" fontId="3" fillId="4" borderId="0" xfId="1" applyNumberFormat="1" applyFont="1" applyFill="1" applyBorder="1" applyAlignment="1" applyProtection="1">
      <alignment horizontal="center" vertical="center"/>
      <protection locked="0"/>
    </xf>
    <xf numFmtId="164" fontId="53" fillId="4" borderId="0" xfId="0" applyNumberFormat="1" applyFont="1" applyFill="1" applyBorder="1" applyAlignment="1" applyProtection="1">
      <alignment horizontal="right" vertical="center"/>
      <protection hidden="1"/>
    </xf>
    <xf numFmtId="169" fontId="55" fillId="4" borderId="0" xfId="1" applyNumberFormat="1" applyFont="1" applyFill="1" applyBorder="1" applyAlignment="1" applyProtection="1">
      <alignment horizontal="center"/>
      <protection hidden="1"/>
    </xf>
    <xf numFmtId="0" fontId="38" fillId="4" borderId="16" xfId="0" applyFont="1" applyFill="1" applyBorder="1" applyAlignment="1" applyProtection="1">
      <alignment horizontal="left"/>
      <protection locked="0"/>
    </xf>
    <xf numFmtId="0" fontId="2" fillId="4" borderId="11" xfId="0" applyFont="1" applyFill="1" applyBorder="1" applyAlignment="1" applyProtection="1">
      <alignment horizontal="left"/>
      <protection locked="0"/>
    </xf>
    <xf numFmtId="0" fontId="2" fillId="4" borderId="10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34" fillId="4" borderId="26" xfId="0" applyFont="1" applyFill="1" applyBorder="1" applyAlignment="1" applyProtection="1">
      <alignment horizontal="left"/>
      <protection hidden="1"/>
    </xf>
    <xf numFmtId="0" fontId="34" fillId="0" borderId="26" xfId="0" applyFont="1" applyFill="1" applyBorder="1" applyAlignment="1" applyProtection="1">
      <alignment horizontal="left"/>
      <protection hidden="1"/>
    </xf>
    <xf numFmtId="0" fontId="52" fillId="0" borderId="27" xfId="0" applyFont="1" applyFill="1" applyBorder="1" applyAlignment="1" applyProtection="1">
      <alignment horizontal="center"/>
      <protection hidden="1"/>
    </xf>
    <xf numFmtId="0" fontId="48" fillId="0" borderId="28" xfId="0" applyNumberFormat="1" applyFont="1" applyFill="1" applyBorder="1" applyAlignment="1" applyProtection="1">
      <alignment horizontal="center" vertical="center"/>
      <protection hidden="1"/>
    </xf>
    <xf numFmtId="0" fontId="49" fillId="0" borderId="28" xfId="0" applyNumberFormat="1" applyFont="1" applyFill="1" applyBorder="1" applyAlignment="1" applyProtection="1">
      <alignment horizontal="center" vertical="center"/>
      <protection hidden="1"/>
    </xf>
    <xf numFmtId="0" fontId="46" fillId="0" borderId="28" xfId="0" applyNumberFormat="1" applyFont="1" applyFill="1" applyBorder="1" applyAlignment="1" applyProtection="1">
      <alignment horizontal="center" vertical="center"/>
      <protection hidden="1"/>
    </xf>
    <xf numFmtId="164" fontId="58" fillId="0" borderId="29" xfId="1" applyNumberFormat="1" applyFont="1" applyFill="1" applyBorder="1" applyAlignment="1" applyProtection="1">
      <alignment horizontal="center" vertical="center"/>
      <protection hidden="1"/>
    </xf>
    <xf numFmtId="0" fontId="59" fillId="4" borderId="0" xfId="0" applyFont="1" applyFill="1" applyBorder="1" applyAlignment="1" applyProtection="1">
      <alignment horizontal="left" vertical="center"/>
      <protection hidden="1"/>
    </xf>
    <xf numFmtId="0" fontId="59" fillId="4" borderId="0" xfId="0" applyFont="1" applyFill="1" applyBorder="1" applyAlignment="1" applyProtection="1">
      <alignment horizontal="center" vertical="center"/>
      <protection hidden="1"/>
    </xf>
    <xf numFmtId="0" fontId="59" fillId="4" borderId="0" xfId="1" applyNumberFormat="1" applyFont="1" applyFill="1" applyBorder="1" applyAlignment="1" applyProtection="1">
      <alignment horizontal="center" vertical="center"/>
      <protection hidden="1"/>
    </xf>
    <xf numFmtId="169" fontId="55" fillId="4" borderId="0" xfId="1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/>
    <xf numFmtId="0" fontId="50" fillId="4" borderId="0" xfId="0" applyFont="1" applyFill="1"/>
    <xf numFmtId="0" fontId="0" fillId="4" borderId="0" xfId="0" applyFill="1" applyAlignment="1">
      <alignment horizontal="center"/>
    </xf>
    <xf numFmtId="164" fontId="2" fillId="0" borderId="0" xfId="1" applyFont="1" applyFill="1" applyBorder="1" applyAlignment="1" applyProtection="1">
      <alignment horizontal="left" vertical="center"/>
      <protection locked="0"/>
    </xf>
    <xf numFmtId="0" fontId="6" fillId="6" borderId="0" xfId="0" applyFont="1" applyFill="1"/>
    <xf numFmtId="0" fontId="61" fillId="0" borderId="24" xfId="0" applyFont="1" applyBorder="1"/>
    <xf numFmtId="0" fontId="61" fillId="0" borderId="24" xfId="0" applyFont="1" applyBorder="1" applyAlignment="1">
      <alignment horizontal="center"/>
    </xf>
    <xf numFmtId="164" fontId="61" fillId="0" borderId="24" xfId="1" applyFont="1" applyBorder="1" applyAlignment="1">
      <alignment horizontal="center"/>
    </xf>
    <xf numFmtId="164" fontId="61" fillId="0" borderId="24" xfId="1" applyFont="1" applyBorder="1"/>
    <xf numFmtId="0" fontId="3" fillId="0" borderId="0" xfId="0" applyFont="1"/>
    <xf numFmtId="0" fontId="62" fillId="4" borderId="12" xfId="0" applyFont="1" applyFill="1" applyBorder="1" applyAlignment="1" applyProtection="1">
      <alignment horizontal="left"/>
      <protection locked="0"/>
    </xf>
    <xf numFmtId="0" fontId="3" fillId="4" borderId="17" xfId="0" applyFont="1" applyFill="1" applyBorder="1" applyAlignment="1" applyProtection="1">
      <alignment horizontal="left"/>
      <protection locked="0"/>
    </xf>
    <xf numFmtId="0" fontId="62" fillId="4" borderId="14" xfId="0" applyFont="1" applyFill="1" applyBorder="1" applyAlignment="1" applyProtection="1">
      <alignment horizontal="left"/>
      <protection locked="0"/>
    </xf>
    <xf numFmtId="0" fontId="3" fillId="4" borderId="0" xfId="0" applyFont="1" applyFill="1" applyBorder="1" applyAlignment="1" applyProtection="1">
      <alignment horizontal="left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63" fillId="4" borderId="15" xfId="0" applyFont="1" applyFill="1" applyBorder="1" applyAlignment="1" applyProtection="1">
      <alignment horizontal="center"/>
      <protection locked="0"/>
    </xf>
    <xf numFmtId="0" fontId="65" fillId="4" borderId="15" xfId="0" applyFont="1" applyFill="1" applyBorder="1" applyAlignment="1" applyProtection="1">
      <alignment horizontal="left" vertical="top"/>
      <protection locked="0"/>
    </xf>
    <xf numFmtId="0" fontId="54" fillId="4" borderId="15" xfId="0" applyFont="1" applyFill="1" applyBorder="1" applyAlignment="1" applyProtection="1">
      <alignment horizontal="center" vertical="top"/>
      <protection locked="0"/>
    </xf>
    <xf numFmtId="164" fontId="67" fillId="4" borderId="0" xfId="1" applyNumberFormat="1" applyFont="1" applyFill="1" applyBorder="1" applyAlignment="1" applyProtection="1">
      <alignment horizontal="center" vertical="center"/>
      <protection locked="0"/>
    </xf>
    <xf numFmtId="164" fontId="57" fillId="0" borderId="25" xfId="1" applyNumberFormat="1" applyFont="1" applyFill="1" applyBorder="1" applyAlignment="1" applyProtection="1">
      <alignment horizontal="center" vertical="center"/>
      <protection hidden="1"/>
    </xf>
    <xf numFmtId="164" fontId="58" fillId="0" borderId="0" xfId="1" applyNumberFormat="1" applyFont="1" applyFill="1" applyBorder="1" applyAlignment="1" applyProtection="1">
      <alignment horizontal="center" vertical="center"/>
      <protection hidden="1"/>
    </xf>
    <xf numFmtId="0" fontId="52" fillId="0" borderId="25" xfId="0" applyFont="1" applyFill="1" applyBorder="1" applyAlignment="1" applyProtection="1">
      <alignment horizontal="center"/>
      <protection hidden="1"/>
    </xf>
    <xf numFmtId="0" fontId="48" fillId="0" borderId="25" xfId="0" applyNumberFormat="1" applyFont="1" applyFill="1" applyBorder="1" applyAlignment="1" applyProtection="1">
      <alignment horizontal="center" vertical="center"/>
      <protection hidden="1"/>
    </xf>
    <xf numFmtId="0" fontId="49" fillId="0" borderId="25" xfId="0" applyNumberFormat="1" applyFont="1" applyFill="1" applyBorder="1" applyAlignment="1" applyProtection="1">
      <alignment horizontal="center" vertical="center"/>
      <protection hidden="1"/>
    </xf>
    <xf numFmtId="0" fontId="46" fillId="0" borderId="25" xfId="0" applyNumberFormat="1" applyFont="1" applyFill="1" applyBorder="1" applyAlignment="1" applyProtection="1">
      <alignment horizontal="center" vertical="center"/>
      <protection hidden="1"/>
    </xf>
    <xf numFmtId="0" fontId="53" fillId="0" borderId="11" xfId="0" applyFont="1" applyBorder="1"/>
    <xf numFmtId="0" fontId="3" fillId="0" borderId="11" xfId="0" applyFont="1" applyBorder="1"/>
    <xf numFmtId="0" fontId="68" fillId="0" borderId="29" xfId="1" applyNumberFormat="1" applyFont="1" applyFill="1" applyBorder="1" applyAlignment="1" applyProtection="1">
      <alignment horizontal="center" vertical="center"/>
      <protection hidden="1"/>
    </xf>
    <xf numFmtId="0" fontId="54" fillId="4" borderId="30" xfId="0" applyFont="1" applyFill="1" applyBorder="1" applyAlignment="1" applyProtection="1">
      <alignment horizontal="center" vertical="center"/>
      <protection locked="0"/>
    </xf>
    <xf numFmtId="0" fontId="53" fillId="4" borderId="31" xfId="0" applyFont="1" applyFill="1" applyBorder="1" applyAlignment="1" applyProtection="1">
      <alignment horizontal="left" vertical="center"/>
      <protection locked="0"/>
    </xf>
    <xf numFmtId="0" fontId="54" fillId="4" borderId="30" xfId="0" applyFont="1" applyFill="1" applyBorder="1" applyAlignment="1" applyProtection="1">
      <alignment horizontal="left" vertical="center"/>
      <protection locked="0"/>
    </xf>
    <xf numFmtId="164" fontId="54" fillId="4" borderId="30" xfId="1" applyNumberFormat="1" applyFont="1" applyFill="1" applyBorder="1" applyAlignment="1" applyProtection="1">
      <alignment horizontal="center" vertical="center"/>
      <protection locked="0"/>
    </xf>
    <xf numFmtId="0" fontId="54" fillId="4" borderId="32" xfId="0" applyFont="1" applyFill="1" applyBorder="1" applyAlignment="1" applyProtection="1">
      <alignment horizontal="center" vertical="center"/>
      <protection locked="0"/>
    </xf>
    <xf numFmtId="164" fontId="61" fillId="0" borderId="33" xfId="1" applyFont="1" applyBorder="1"/>
    <xf numFmtId="0" fontId="0" fillId="0" borderId="0" xfId="0" applyBorder="1"/>
    <xf numFmtId="0" fontId="50" fillId="0" borderId="0" xfId="0" applyFont="1" applyBorder="1"/>
    <xf numFmtId="0" fontId="0" fillId="0" borderId="0" xfId="0" applyBorder="1" applyAlignment="1">
      <alignment horizontal="center"/>
    </xf>
    <xf numFmtId="0" fontId="51" fillId="4" borderId="0" xfId="0" applyFont="1" applyFill="1" applyBorder="1" applyAlignment="1" applyProtection="1">
      <alignment horizontal="left" vertical="center"/>
      <protection locked="0"/>
    </xf>
    <xf numFmtId="0" fontId="25" fillId="4" borderId="0" xfId="0" applyFont="1" applyFill="1" applyBorder="1" applyAlignment="1" applyProtection="1">
      <alignment horizontal="left" vertical="center"/>
      <protection hidden="1"/>
    </xf>
    <xf numFmtId="164" fontId="32" fillId="4" borderId="0" xfId="0" applyNumberFormat="1" applyFont="1" applyFill="1" applyBorder="1" applyAlignment="1" applyProtection="1">
      <alignment horizontal="right" vertical="center"/>
      <protection hidden="1"/>
    </xf>
    <xf numFmtId="0" fontId="25" fillId="4" borderId="0" xfId="0" applyFont="1" applyFill="1" applyBorder="1" applyAlignment="1" applyProtection="1">
      <alignment horizontal="center" vertical="center"/>
      <protection hidden="1"/>
    </xf>
    <xf numFmtId="0" fontId="26" fillId="4" borderId="0" xfId="1" applyNumberFormat="1" applyFont="1" applyFill="1" applyBorder="1" applyAlignment="1" applyProtection="1">
      <alignment horizontal="center" vertical="center"/>
      <protection hidden="1"/>
    </xf>
    <xf numFmtId="169" fontId="44" fillId="4" borderId="0" xfId="1" applyNumberFormat="1" applyFont="1" applyFill="1" applyBorder="1" applyAlignment="1" applyProtection="1">
      <alignment horizontal="center" vertical="center"/>
      <protection hidden="1"/>
    </xf>
    <xf numFmtId="169" fontId="60" fillId="4" borderId="0" xfId="1" applyNumberFormat="1" applyFont="1" applyFill="1" applyBorder="1" applyAlignment="1" applyProtection="1">
      <alignment horizontal="center" vertical="center"/>
      <protection hidden="1"/>
    </xf>
    <xf numFmtId="0" fontId="53" fillId="4" borderId="0" xfId="0" applyFont="1" applyFill="1" applyBorder="1" applyAlignment="1" applyProtection="1">
      <alignment horizontal="left" vertical="center"/>
      <protection locked="0"/>
    </xf>
    <xf numFmtId="0" fontId="0" fillId="0" borderId="34" xfId="0" applyBorder="1"/>
    <xf numFmtId="0" fontId="53" fillId="4" borderId="34" xfId="0" applyFont="1" applyFill="1" applyBorder="1" applyAlignment="1" applyProtection="1">
      <alignment horizontal="left" vertical="center"/>
      <protection locked="0"/>
    </xf>
    <xf numFmtId="0" fontId="56" fillId="4" borderId="34" xfId="0" applyFont="1" applyFill="1" applyBorder="1" applyAlignment="1" applyProtection="1">
      <alignment horizontal="left" vertical="center"/>
      <protection locked="0"/>
    </xf>
    <xf numFmtId="164" fontId="53" fillId="4" borderId="34" xfId="0" applyNumberFormat="1" applyFont="1" applyFill="1" applyBorder="1" applyAlignment="1" applyProtection="1">
      <alignment horizontal="left"/>
      <protection hidden="1"/>
    </xf>
    <xf numFmtId="164" fontId="3" fillId="4" borderId="34" xfId="1" applyNumberFormat="1" applyFont="1" applyFill="1" applyBorder="1" applyAlignment="1" applyProtection="1">
      <alignment horizontal="center" vertical="center"/>
      <protection locked="0"/>
    </xf>
    <xf numFmtId="164" fontId="45" fillId="4" borderId="34" xfId="1" applyNumberFormat="1" applyFont="1" applyFill="1" applyBorder="1" applyAlignment="1" applyProtection="1">
      <alignment horizontal="left" vertical="center"/>
      <protection locked="0"/>
    </xf>
    <xf numFmtId="164" fontId="3" fillId="4" borderId="34" xfId="1" applyNumberFormat="1" applyFont="1" applyFill="1" applyBorder="1" applyAlignment="1" applyProtection="1">
      <alignment horizontal="center"/>
      <protection hidden="1"/>
    </xf>
    <xf numFmtId="164" fontId="3" fillId="4" borderId="34" xfId="1" applyNumberFormat="1" applyFont="1" applyFill="1" applyBorder="1" applyProtection="1">
      <protection hidden="1"/>
    </xf>
    <xf numFmtId="168" fontId="54" fillId="4" borderId="7" xfId="0" applyNumberFormat="1" applyFont="1" applyFill="1" applyBorder="1" applyAlignment="1" applyProtection="1">
      <alignment horizontal="left" vertical="center"/>
      <protection hidden="1"/>
    </xf>
    <xf numFmtId="168" fontId="54" fillId="4" borderId="7" xfId="0" applyNumberFormat="1" applyFont="1" applyFill="1" applyBorder="1" applyAlignment="1" applyProtection="1">
      <alignment horizontal="center" vertical="center"/>
      <protection hidden="1"/>
    </xf>
    <xf numFmtId="0" fontId="69" fillId="0" borderId="24" xfId="0" applyFont="1" applyBorder="1"/>
    <xf numFmtId="0" fontId="69" fillId="0" borderId="24" xfId="0" applyFont="1" applyBorder="1" applyAlignment="1">
      <alignment horizontal="center"/>
    </xf>
    <xf numFmtId="164" fontId="69" fillId="0" borderId="24" xfId="1" applyFont="1" applyBorder="1" applyAlignment="1">
      <alignment horizontal="center"/>
    </xf>
    <xf numFmtId="164" fontId="69" fillId="0" borderId="33" xfId="1" applyFont="1" applyBorder="1"/>
    <xf numFmtId="0" fontId="0" fillId="0" borderId="35" xfId="0" applyBorder="1"/>
    <xf numFmtId="0" fontId="6" fillId="0" borderId="35" xfId="0" applyFont="1" applyBorder="1"/>
    <xf numFmtId="4" fontId="0" fillId="0" borderId="35" xfId="0" applyNumberFormat="1" applyBorder="1"/>
    <xf numFmtId="4" fontId="6" fillId="0" borderId="35" xfId="0" applyNumberFormat="1" applyFont="1" applyBorder="1"/>
    <xf numFmtId="0" fontId="70" fillId="0" borderId="0" xfId="0" applyFont="1"/>
    <xf numFmtId="0" fontId="15" fillId="0" borderId="0" xfId="0" applyFont="1" applyFill="1" applyProtection="1">
      <protection locked="0"/>
    </xf>
    <xf numFmtId="0" fontId="6" fillId="0" borderId="35" xfId="0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6" fillId="0" borderId="35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" fillId="10" borderId="0" xfId="0" applyFont="1" applyFill="1" applyAlignment="1" applyProtection="1">
      <alignment horizontal="center"/>
      <protection locked="0"/>
    </xf>
    <xf numFmtId="0" fontId="5" fillId="10" borderId="35" xfId="0" applyFont="1" applyFill="1" applyBorder="1" applyProtection="1">
      <protection locked="0"/>
    </xf>
    <xf numFmtId="0" fontId="5" fillId="4" borderId="35" xfId="0" applyFont="1" applyFill="1" applyBorder="1" applyAlignment="1" applyProtection="1">
      <alignment horizontal="center"/>
      <protection locked="0"/>
    </xf>
    <xf numFmtId="0" fontId="5" fillId="8" borderId="35" xfId="0" applyFont="1" applyFill="1" applyBorder="1" applyAlignment="1" applyProtection="1">
      <alignment horizontal="center"/>
      <protection locked="0"/>
    </xf>
    <xf numFmtId="0" fontId="4" fillId="6" borderId="0" xfId="0" applyFont="1" applyFill="1" applyProtection="1">
      <protection locked="0"/>
    </xf>
    <xf numFmtId="0" fontId="2" fillId="6" borderId="0" xfId="0" applyFont="1" applyFill="1" applyProtection="1">
      <protection locked="0"/>
    </xf>
    <xf numFmtId="0" fontId="0" fillId="12" borderId="0" xfId="0" applyFill="1" applyProtection="1">
      <protection locked="0"/>
    </xf>
    <xf numFmtId="0" fontId="0" fillId="11" borderId="0" xfId="0" applyFill="1" applyProtection="1">
      <protection locked="0"/>
    </xf>
    <xf numFmtId="0" fontId="2" fillId="13" borderId="0" xfId="0" applyFont="1" applyFill="1" applyBorder="1"/>
    <xf numFmtId="0" fontId="2" fillId="13" borderId="0" xfId="0" applyFont="1" applyFill="1" applyBorder="1" applyAlignment="1">
      <alignment horizontal="right"/>
    </xf>
    <xf numFmtId="0" fontId="0" fillId="13" borderId="0" xfId="0" applyFill="1"/>
    <xf numFmtId="0" fontId="2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4" fontId="2" fillId="0" borderId="0" xfId="1" applyFont="1" applyFill="1" applyBorder="1" applyAlignment="1" applyProtection="1">
      <alignment vertical="center"/>
      <protection locked="0"/>
    </xf>
    <xf numFmtId="168" fontId="74" fillId="0" borderId="35" xfId="0" applyNumberFormat="1" applyFont="1" applyBorder="1"/>
    <xf numFmtId="0" fontId="76" fillId="0" borderId="0" xfId="0" applyFont="1"/>
    <xf numFmtId="0" fontId="0" fillId="3" borderId="0" xfId="0" applyFont="1" applyFill="1" applyAlignment="1" applyProtection="1">
      <alignment horizontal="center"/>
      <protection locked="0"/>
    </xf>
    <xf numFmtId="166" fontId="78" fillId="0" borderId="23" xfId="0" applyNumberFormat="1" applyFont="1" applyFill="1" applyBorder="1" applyAlignment="1" applyProtection="1">
      <alignment horizontal="center" vertical="center"/>
      <protection locked="0"/>
    </xf>
    <xf numFmtId="0" fontId="78" fillId="0" borderId="22" xfId="0" applyFont="1" applyFill="1" applyBorder="1" applyAlignment="1" applyProtection="1">
      <alignment horizontal="center" vertical="center"/>
      <protection locked="0"/>
    </xf>
    <xf numFmtId="0" fontId="78" fillId="0" borderId="36" xfId="0" applyFont="1" applyFill="1" applyBorder="1" applyAlignment="1" applyProtection="1">
      <alignment horizontal="center" vertical="center"/>
      <protection locked="0"/>
    </xf>
    <xf numFmtId="0" fontId="79" fillId="0" borderId="0" xfId="0" applyFont="1" applyFill="1" applyProtection="1">
      <protection locked="0"/>
    </xf>
    <xf numFmtId="0" fontId="78" fillId="0" borderId="22" xfId="0" applyFont="1" applyFill="1" applyBorder="1" applyAlignment="1" applyProtection="1">
      <alignment horizontal="left" vertical="center"/>
      <protection locked="0"/>
    </xf>
    <xf numFmtId="0" fontId="80" fillId="0" borderId="22" xfId="0" applyFont="1" applyFill="1" applyBorder="1" applyAlignment="1" applyProtection="1">
      <alignment horizontal="center" vertical="center"/>
      <protection locked="0"/>
    </xf>
    <xf numFmtId="166" fontId="23" fillId="0" borderId="23" xfId="0" applyNumberFormat="1" applyFont="1" applyFill="1" applyBorder="1" applyAlignment="1" applyProtection="1">
      <alignment horizontal="left" vertical="center"/>
      <protection locked="0"/>
    </xf>
    <xf numFmtId="0" fontId="23" fillId="0" borderId="22" xfId="0" applyFont="1" applyFill="1" applyBorder="1" applyAlignment="1" applyProtection="1">
      <alignment horizontal="left"/>
      <protection locked="0"/>
    </xf>
    <xf numFmtId="0" fontId="37" fillId="0" borderId="22" xfId="0" applyNumberFormat="1" applyFont="1" applyFill="1" applyBorder="1" applyAlignment="1" applyProtection="1">
      <alignment horizontal="left" vertical="center"/>
      <protection locked="0"/>
    </xf>
    <xf numFmtId="0" fontId="23" fillId="0" borderId="22" xfId="0" applyFont="1" applyFill="1" applyBorder="1" applyAlignment="1" applyProtection="1">
      <alignment horizontal="center" vertical="center"/>
      <protection locked="0"/>
    </xf>
    <xf numFmtId="0" fontId="81" fillId="0" borderId="22" xfId="0" applyFont="1" applyFill="1" applyBorder="1" applyAlignment="1" applyProtection="1">
      <alignment horizontal="center" vertical="center"/>
      <protection locked="0"/>
    </xf>
    <xf numFmtId="0" fontId="23" fillId="0" borderId="36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Protection="1">
      <protection locked="0"/>
    </xf>
    <xf numFmtId="164" fontId="1" fillId="0" borderId="22" xfId="1" applyFont="1" applyFill="1" applyBorder="1" applyAlignment="1" applyProtection="1">
      <alignment horizontal="left" vertical="center"/>
      <protection locked="0"/>
    </xf>
    <xf numFmtId="17" fontId="81" fillId="0" borderId="22" xfId="0" applyNumberFormat="1" applyFont="1" applyFill="1" applyBorder="1" applyAlignment="1" applyProtection="1">
      <alignment horizontal="center" vertical="center"/>
      <protection locked="0"/>
    </xf>
    <xf numFmtId="0" fontId="37" fillId="0" borderId="22" xfId="0" applyFont="1" applyFill="1" applyBorder="1" applyAlignment="1" applyProtection="1">
      <alignment horizontal="left" vertical="center"/>
      <protection locked="0"/>
    </xf>
    <xf numFmtId="0" fontId="36" fillId="15" borderId="0" xfId="0" applyFont="1" applyFill="1" applyBorder="1" applyAlignment="1" applyProtection="1">
      <alignment horizontal="center" vertical="center"/>
      <protection locked="0"/>
    </xf>
    <xf numFmtId="0" fontId="6" fillId="15" borderId="0" xfId="0" applyFont="1" applyFill="1" applyAlignment="1" applyProtection="1">
      <alignment horizontal="center"/>
      <protection locked="0"/>
    </xf>
    <xf numFmtId="0" fontId="86" fillId="3" borderId="0" xfId="0" applyFont="1" applyFill="1" applyAlignment="1" applyProtection="1">
      <alignment horizontal="center"/>
      <protection locked="0"/>
    </xf>
    <xf numFmtId="0" fontId="86" fillId="0" borderId="0" xfId="0" applyFont="1" applyFill="1" applyAlignment="1" applyProtection="1">
      <alignment horizontal="center"/>
      <protection locked="0"/>
    </xf>
    <xf numFmtId="164" fontId="2" fillId="3" borderId="0" xfId="1" applyFont="1" applyFill="1" applyAlignment="1" applyProtection="1">
      <alignment horizontal="center" vertical="center"/>
      <protection locked="0"/>
    </xf>
    <xf numFmtId="0" fontId="0" fillId="3" borderId="0" xfId="0" applyFont="1" applyFill="1" applyAlignment="1" applyProtection="1">
      <alignment horizontal="center" vertical="center"/>
      <protection locked="0"/>
    </xf>
    <xf numFmtId="0" fontId="37" fillId="0" borderId="22" xfId="0" applyNumberFormat="1" applyFont="1" applyFill="1" applyBorder="1" applyAlignment="1" applyProtection="1">
      <alignment horizontal="center" vertical="center"/>
      <protection locked="0"/>
    </xf>
    <xf numFmtId="164" fontId="2" fillId="0" borderId="0" xfId="1" applyFont="1" applyFill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/>
      <protection hidden="1"/>
    </xf>
    <xf numFmtId="166" fontId="23" fillId="0" borderId="0" xfId="0" applyNumberFormat="1" applyFont="1" applyFill="1" applyAlignment="1" applyProtection="1">
      <alignment horizontal="center"/>
      <protection hidden="1"/>
    </xf>
    <xf numFmtId="0" fontId="23" fillId="0" borderId="0" xfId="0" applyFont="1" applyFill="1" applyAlignment="1" applyProtection="1">
      <alignment horizontal="left"/>
      <protection hidden="1"/>
    </xf>
    <xf numFmtId="166" fontId="90" fillId="16" borderId="23" xfId="0" applyNumberFormat="1" applyFont="1" applyFill="1" applyBorder="1" applyAlignment="1" applyProtection="1">
      <alignment horizontal="center"/>
      <protection hidden="1"/>
    </xf>
    <xf numFmtId="0" fontId="90" fillId="16" borderId="22" xfId="0" applyFont="1" applyFill="1" applyBorder="1" applyAlignment="1" applyProtection="1">
      <alignment horizontal="left"/>
      <protection hidden="1"/>
    </xf>
    <xf numFmtId="0" fontId="90" fillId="16" borderId="22" xfId="0" applyFont="1" applyFill="1" applyBorder="1" applyAlignment="1" applyProtection="1">
      <alignment horizontal="center"/>
      <protection hidden="1"/>
    </xf>
    <xf numFmtId="0" fontId="90" fillId="16" borderId="36" xfId="0" applyFont="1" applyFill="1" applyBorder="1" applyAlignment="1" applyProtection="1">
      <alignment horizontal="left"/>
      <protection hidden="1"/>
    </xf>
    <xf numFmtId="167" fontId="91" fillId="17" borderId="23" xfId="0" applyNumberFormat="1" applyFont="1" applyFill="1" applyBorder="1" applyAlignment="1" applyProtection="1">
      <alignment horizontal="center"/>
      <protection hidden="1"/>
    </xf>
    <xf numFmtId="0" fontId="91" fillId="18" borderId="22" xfId="0" applyFont="1" applyFill="1" applyBorder="1" applyAlignment="1" applyProtection="1">
      <alignment horizontal="left"/>
      <protection hidden="1"/>
    </xf>
    <xf numFmtId="0" fontId="91" fillId="18" borderId="22" xfId="0" applyNumberFormat="1" applyFont="1" applyFill="1" applyBorder="1" applyAlignment="1" applyProtection="1">
      <alignment horizontal="left"/>
      <protection hidden="1"/>
    </xf>
    <xf numFmtId="0" fontId="91" fillId="18" borderId="22" xfId="0" applyFont="1" applyFill="1" applyBorder="1" applyAlignment="1" applyProtection="1">
      <alignment horizontal="center"/>
      <protection hidden="1"/>
    </xf>
    <xf numFmtId="0" fontId="91" fillId="18" borderId="22" xfId="0" applyNumberFormat="1" applyFont="1" applyFill="1" applyBorder="1" applyAlignment="1" applyProtection="1">
      <alignment horizontal="center"/>
      <protection hidden="1"/>
    </xf>
    <xf numFmtId="0" fontId="91" fillId="18" borderId="36" xfId="0" applyFont="1" applyFill="1" applyBorder="1" applyAlignment="1" applyProtection="1">
      <alignment horizontal="center"/>
      <protection hidden="1"/>
    </xf>
    <xf numFmtId="0" fontId="0" fillId="2" borderId="0" xfId="0" applyFont="1" applyFill="1" applyProtection="1">
      <protection locked="0"/>
    </xf>
    <xf numFmtId="166" fontId="23" fillId="2" borderId="0" xfId="0" applyNumberFormat="1" applyFont="1" applyFill="1" applyAlignment="1" applyProtection="1">
      <alignment horizontal="center"/>
      <protection hidden="1"/>
    </xf>
    <xf numFmtId="0" fontId="23" fillId="2" borderId="0" xfId="0" applyFont="1" applyFill="1" applyAlignment="1" applyProtection="1">
      <alignment horizontal="left"/>
      <protection hidden="1"/>
    </xf>
    <xf numFmtId="0" fontId="23" fillId="2" borderId="0" xfId="0" applyFont="1" applyFill="1" applyAlignment="1" applyProtection="1">
      <alignment horizontal="center"/>
      <protection hidden="1"/>
    </xf>
    <xf numFmtId="164" fontId="32" fillId="2" borderId="0" xfId="0" applyNumberFormat="1" applyFont="1" applyFill="1" applyBorder="1" applyAlignment="1" applyProtection="1">
      <alignment horizontal="right" vertical="center"/>
      <protection hidden="1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Border="1" applyAlignment="1" applyProtection="1">
      <alignment horizontal="center" vertical="center"/>
      <protection locked="0"/>
    </xf>
    <xf numFmtId="164" fontId="3" fillId="2" borderId="0" xfId="1" applyNumberFormat="1" applyFont="1" applyFill="1" applyBorder="1" applyProtection="1">
      <protection hidden="1"/>
    </xf>
    <xf numFmtId="168" fontId="47" fillId="2" borderId="19" xfId="0" applyNumberFormat="1" applyFont="1" applyFill="1" applyBorder="1" applyAlignment="1" applyProtection="1">
      <alignment horizontal="center" vertical="center"/>
      <protection hidden="1"/>
    </xf>
    <xf numFmtId="168" fontId="47" fillId="2" borderId="0" xfId="0" applyNumberFormat="1" applyFont="1" applyFill="1" applyBorder="1" applyAlignment="1" applyProtection="1">
      <alignment horizontal="center" vertical="center"/>
      <protection hidden="1"/>
    </xf>
    <xf numFmtId="0" fontId="24" fillId="2" borderId="11" xfId="0" applyFont="1" applyFill="1" applyBorder="1" applyAlignment="1" applyProtection="1">
      <alignment horizontal="right" vertical="center"/>
      <protection locked="0"/>
    </xf>
    <xf numFmtId="0" fontId="72" fillId="2" borderId="0" xfId="0" applyNumberFormat="1" applyFont="1" applyFill="1" applyBorder="1" applyAlignment="1" applyProtection="1">
      <alignment horizontal="center"/>
      <protection hidden="1"/>
    </xf>
    <xf numFmtId="164" fontId="45" fillId="2" borderId="0" xfId="1" applyNumberFormat="1" applyFont="1" applyFill="1" applyBorder="1" applyAlignment="1" applyProtection="1">
      <alignment horizontal="left" vertical="center"/>
      <protection locked="0"/>
    </xf>
    <xf numFmtId="16" fontId="3" fillId="2" borderId="0" xfId="0" applyNumberFormat="1" applyFont="1" applyFill="1" applyBorder="1" applyAlignment="1" applyProtection="1">
      <alignment horizontal="center" vertical="center"/>
      <protection locked="0"/>
    </xf>
    <xf numFmtId="0" fontId="73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Protection="1">
      <protection locked="0"/>
    </xf>
    <xf numFmtId="0" fontId="21" fillId="2" borderId="0" xfId="0" applyFont="1" applyFill="1" applyAlignment="1" applyProtection="1">
      <alignment vertical="center"/>
      <protection locked="0"/>
    </xf>
    <xf numFmtId="0" fontId="38" fillId="2" borderId="0" xfId="0" applyFont="1" applyFill="1" applyAlignment="1" applyProtection="1">
      <alignment horizontal="left"/>
      <protection locked="0"/>
    </xf>
    <xf numFmtId="0" fontId="86" fillId="2" borderId="0" xfId="0" applyFont="1" applyFill="1" applyAlignment="1" applyProtection="1">
      <alignment horizontal="center"/>
      <protection locked="0"/>
    </xf>
    <xf numFmtId="164" fontId="2" fillId="2" borderId="0" xfId="1" applyNumberFormat="1" applyFont="1" applyFill="1" applyProtection="1">
      <protection locked="0"/>
    </xf>
    <xf numFmtId="164" fontId="2" fillId="2" borderId="0" xfId="1" applyNumberFormat="1" applyFont="1" applyFill="1" applyProtection="1">
      <protection hidden="1"/>
    </xf>
    <xf numFmtId="0" fontId="86" fillId="2" borderId="0" xfId="0" applyFont="1" applyFill="1" applyAlignment="1" applyProtection="1">
      <alignment horizontal="center"/>
      <protection hidden="1"/>
    </xf>
    <xf numFmtId="0" fontId="95" fillId="2" borderId="0" xfId="0" applyFont="1" applyFill="1" applyAlignment="1" applyProtection="1">
      <alignment horizontal="center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alignment horizontal="left"/>
      <protection locked="0"/>
    </xf>
    <xf numFmtId="0" fontId="21" fillId="2" borderId="0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vertical="center"/>
      <protection locked="0"/>
    </xf>
    <xf numFmtId="0" fontId="92" fillId="2" borderId="0" xfId="0" applyFont="1" applyFill="1" applyProtection="1">
      <protection locked="0"/>
    </xf>
    <xf numFmtId="0" fontId="92" fillId="2" borderId="0" xfId="0" applyFont="1" applyFill="1" applyAlignment="1" applyProtection="1">
      <alignment vertical="center"/>
      <protection locked="0"/>
    </xf>
    <xf numFmtId="164" fontId="92" fillId="2" borderId="0" xfId="1" applyNumberFormat="1" applyFont="1" applyFill="1" applyProtection="1">
      <protection locked="0"/>
    </xf>
    <xf numFmtId="0" fontId="93" fillId="2" borderId="0" xfId="0" applyFont="1" applyFill="1" applyBorder="1" applyAlignment="1" applyProtection="1">
      <alignment vertical="center"/>
      <protection locked="0"/>
    </xf>
    <xf numFmtId="0" fontId="28" fillId="2" borderId="0" xfId="0" applyFont="1" applyFill="1" applyBorder="1" applyAlignment="1" applyProtection="1">
      <alignment vertical="center"/>
      <protection locked="0"/>
    </xf>
    <xf numFmtId="0" fontId="94" fillId="2" borderId="0" xfId="0" applyFont="1" applyFill="1" applyBorder="1" applyAlignment="1" applyProtection="1">
      <protection locked="0"/>
    </xf>
    <xf numFmtId="164" fontId="35" fillId="2" borderId="0" xfId="1" applyNumberFormat="1" applyFont="1" applyFill="1" applyBorder="1" applyAlignment="1" applyProtection="1">
      <alignment horizontal="left"/>
      <protection locked="0"/>
    </xf>
    <xf numFmtId="0" fontId="38" fillId="2" borderId="12" xfId="0" applyFont="1" applyFill="1" applyBorder="1" applyAlignment="1" applyProtection="1">
      <alignment horizontal="left" vertical="center"/>
      <protection locked="0"/>
    </xf>
    <xf numFmtId="0" fontId="87" fillId="2" borderId="0" xfId="0" applyFont="1" applyFill="1" applyAlignment="1" applyProtection="1">
      <alignment horizontal="center" vertical="center"/>
      <protection hidden="1"/>
    </xf>
    <xf numFmtId="0" fontId="42" fillId="2" borderId="0" xfId="0" applyFont="1" applyFill="1" applyAlignment="1" applyProtection="1">
      <alignment horizontal="center" vertical="center"/>
      <protection hidden="1"/>
    </xf>
    <xf numFmtId="164" fontId="2" fillId="2" borderId="0" xfId="1" applyNumberFormat="1" applyFont="1" applyFill="1" applyBorder="1" applyProtection="1">
      <protection locked="0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38" fillId="2" borderId="16" xfId="0" applyFont="1" applyFill="1" applyBorder="1" applyAlignment="1" applyProtection="1">
      <alignment horizontal="left" vertical="center"/>
      <protection locked="0"/>
    </xf>
    <xf numFmtId="0" fontId="88" fillId="2" borderId="0" xfId="0" applyFont="1" applyFill="1" applyBorder="1" applyAlignment="1" applyProtection="1">
      <alignment vertical="center"/>
      <protection locked="0"/>
    </xf>
    <xf numFmtId="0" fontId="89" fillId="2" borderId="0" xfId="0" applyFont="1" applyFill="1" applyBorder="1" applyAlignment="1" applyProtection="1">
      <alignment vertical="center"/>
      <protection locked="0"/>
    </xf>
    <xf numFmtId="0" fontId="38" fillId="2" borderId="0" xfId="0" applyFont="1" applyFill="1" applyBorder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33" fillId="2" borderId="0" xfId="0" applyFont="1" applyFill="1" applyBorder="1" applyAlignment="1" applyProtection="1">
      <alignment horizontal="left" vertical="top"/>
      <protection locked="0"/>
    </xf>
    <xf numFmtId="0" fontId="71" fillId="2" borderId="0" xfId="0" applyFont="1" applyFill="1" applyBorder="1" applyAlignment="1" applyProtection="1">
      <alignment vertical="center"/>
      <protection locked="0"/>
    </xf>
    <xf numFmtId="0" fontId="31" fillId="2" borderId="0" xfId="0" applyFont="1" applyFill="1" applyBorder="1" applyAlignment="1" applyProtection="1">
      <alignment vertical="center"/>
      <protection locked="0"/>
    </xf>
    <xf numFmtId="164" fontId="2" fillId="2" borderId="0" xfId="1" applyNumberFormat="1" applyFont="1" applyFill="1" applyAlignment="1" applyProtection="1">
      <alignment horizontal="center"/>
      <protection locked="0"/>
    </xf>
    <xf numFmtId="0" fontId="75" fillId="2" borderId="0" xfId="0" applyFont="1" applyFill="1" applyBorder="1" applyAlignment="1" applyProtection="1">
      <alignment horizontal="center" vertical="center"/>
      <protection locked="0"/>
    </xf>
    <xf numFmtId="0" fontId="30" fillId="2" borderId="0" xfId="0" applyFont="1" applyFill="1" applyAlignment="1" applyProtection="1">
      <alignment horizontal="center"/>
      <protection locked="0"/>
    </xf>
    <xf numFmtId="0" fontId="29" fillId="2" borderId="0" xfId="0" applyFont="1" applyFill="1" applyBorder="1" applyAlignment="1" applyProtection="1">
      <alignment horizontal="center"/>
      <protection locked="0"/>
    </xf>
    <xf numFmtId="0" fontId="94" fillId="2" borderId="0" xfId="0" applyFont="1" applyFill="1" applyBorder="1" applyAlignment="1" applyProtection="1">
      <alignment horizontal="center"/>
      <protection locked="0"/>
    </xf>
    <xf numFmtId="0" fontId="95" fillId="2" borderId="0" xfId="0" applyFont="1" applyFill="1" applyAlignment="1" applyProtection="1">
      <alignment horizontal="center"/>
      <protection locked="0"/>
    </xf>
    <xf numFmtId="0" fontId="95" fillId="2" borderId="0" xfId="0" applyFont="1" applyFill="1" applyAlignment="1" applyProtection="1">
      <alignment horizontal="center" vertical="center"/>
      <protection hidden="1"/>
    </xf>
    <xf numFmtId="0" fontId="96" fillId="2" borderId="14" xfId="0" applyNumberFormat="1" applyFont="1" applyFill="1" applyBorder="1" applyAlignment="1" applyProtection="1">
      <alignment horizontal="center" vertical="center"/>
      <protection hidden="1"/>
    </xf>
    <xf numFmtId="0" fontId="95" fillId="2" borderId="0" xfId="0" applyFont="1" applyFill="1" applyProtection="1">
      <protection locked="0"/>
    </xf>
    <xf numFmtId="0" fontId="95" fillId="2" borderId="0" xfId="0" applyFont="1" applyFill="1" applyAlignment="1" applyProtection="1">
      <alignment vertical="center"/>
      <protection locked="0"/>
    </xf>
    <xf numFmtId="0" fontId="15" fillId="2" borderId="0" xfId="0" applyFont="1" applyFill="1" applyAlignment="1" applyProtection="1">
      <alignment horizontal="center"/>
      <protection hidden="1"/>
    </xf>
    <xf numFmtId="164" fontId="15" fillId="2" borderId="0" xfId="1" applyNumberFormat="1" applyFont="1" applyFill="1" applyProtection="1">
      <protection hidden="1"/>
    </xf>
    <xf numFmtId="0" fontId="15" fillId="2" borderId="0" xfId="0" applyFont="1" applyFill="1" applyProtection="1">
      <protection hidden="1"/>
    </xf>
    <xf numFmtId="0" fontId="97" fillId="2" borderId="0" xfId="0" applyFont="1" applyFill="1" applyAlignment="1" applyProtection="1">
      <alignment horizontal="left" vertical="center"/>
      <protection hidden="1"/>
    </xf>
    <xf numFmtId="0" fontId="15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98" fillId="2" borderId="0" xfId="0" applyFont="1" applyFill="1" applyAlignment="1" applyProtection="1">
      <alignment horizontal="center" vertical="center"/>
      <protection locked="0"/>
    </xf>
    <xf numFmtId="164" fontId="15" fillId="2" borderId="0" xfId="1" applyNumberFormat="1" applyFont="1" applyFill="1" applyProtection="1">
      <protection locked="0"/>
    </xf>
    <xf numFmtId="0" fontId="15" fillId="2" borderId="0" xfId="0" applyFont="1" applyFill="1" applyAlignment="1" applyProtection="1">
      <alignment horizontal="left"/>
      <protection locked="0"/>
    </xf>
    <xf numFmtId="0" fontId="41" fillId="2" borderId="0" xfId="0" applyFont="1" applyFill="1" applyBorder="1" applyAlignment="1" applyProtection="1">
      <alignment horizontal="center" vertical="center"/>
      <protection locked="0"/>
    </xf>
    <xf numFmtId="0" fontId="41" fillId="2" borderId="0" xfId="0" applyFont="1" applyFill="1" applyBorder="1" applyAlignment="1" applyProtection="1">
      <alignment vertical="center"/>
      <protection locked="0"/>
    </xf>
    <xf numFmtId="0" fontId="41" fillId="2" borderId="0" xfId="0" applyFont="1" applyFill="1" applyAlignment="1" applyProtection="1">
      <alignment vertical="center"/>
      <protection locked="0"/>
    </xf>
    <xf numFmtId="0" fontId="15" fillId="3" borderId="0" xfId="0" applyFont="1" applyFill="1" applyAlignment="1" applyProtection="1">
      <alignment horizontal="center"/>
      <protection locked="0"/>
    </xf>
    <xf numFmtId="164" fontId="15" fillId="3" borderId="0" xfId="1" applyNumberFormat="1" applyFont="1" applyFill="1" applyProtection="1">
      <protection locked="0"/>
    </xf>
    <xf numFmtId="0" fontId="99" fillId="2" borderId="0" xfId="0" applyFont="1" applyFill="1" applyAlignment="1" applyProtection="1">
      <alignment horizontal="left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164" fontId="15" fillId="2" borderId="0" xfId="0" applyNumberFormat="1" applyFont="1" applyFill="1" applyAlignment="1" applyProtection="1">
      <alignment horizontal="center" vertical="center"/>
      <protection locked="0"/>
    </xf>
    <xf numFmtId="164" fontId="100" fillId="2" borderId="0" xfId="1" applyNumberFormat="1" applyFont="1" applyFill="1" applyAlignment="1" applyProtection="1">
      <alignment horizontal="left" vertical="center"/>
    </xf>
    <xf numFmtId="0" fontId="99" fillId="9" borderId="0" xfId="0" applyFont="1" applyFill="1" applyBorder="1" applyAlignment="1" applyProtection="1">
      <alignment horizontal="left" vertical="center"/>
      <protection locked="0"/>
    </xf>
    <xf numFmtId="0" fontId="15" fillId="2" borderId="18" xfId="0" applyFont="1" applyFill="1" applyBorder="1" applyProtection="1">
      <protection locked="0"/>
    </xf>
    <xf numFmtId="0" fontId="15" fillId="2" borderId="0" xfId="0" applyFont="1" applyFill="1" applyBorder="1" applyProtection="1">
      <protection hidden="1"/>
    </xf>
    <xf numFmtId="0" fontId="101" fillId="2" borderId="0" xfId="0" applyFont="1" applyFill="1" applyBorder="1" applyAlignment="1" applyProtection="1">
      <alignment horizontal="center"/>
      <protection hidden="1"/>
    </xf>
    <xf numFmtId="0" fontId="103" fillId="0" borderId="9" xfId="0" applyNumberFormat="1" applyFont="1" applyFill="1" applyBorder="1" applyAlignment="1" applyProtection="1">
      <alignment horizontal="left" vertical="center"/>
      <protection hidden="1"/>
    </xf>
    <xf numFmtId="0" fontId="104" fillId="0" borderId="9" xfId="0" applyNumberFormat="1" applyFont="1" applyFill="1" applyBorder="1" applyAlignment="1" applyProtection="1">
      <alignment horizontal="left" vertical="center"/>
      <protection hidden="1"/>
    </xf>
    <xf numFmtId="0" fontId="103" fillId="0" borderId="9" xfId="0" applyNumberFormat="1" applyFont="1" applyFill="1" applyBorder="1" applyAlignment="1" applyProtection="1">
      <alignment horizontal="center" vertical="center"/>
      <protection hidden="1"/>
    </xf>
    <xf numFmtId="0" fontId="85" fillId="0" borderId="9" xfId="0" applyNumberFormat="1" applyFont="1" applyFill="1" applyBorder="1" applyAlignment="1" applyProtection="1">
      <alignment horizontal="center" vertical="center"/>
      <protection hidden="1"/>
    </xf>
    <xf numFmtId="164" fontId="105" fillId="0" borderId="9" xfId="1" applyNumberFormat="1" applyFont="1" applyFill="1" applyBorder="1" applyAlignment="1" applyProtection="1">
      <alignment horizontal="center" vertical="center"/>
      <protection hidden="1"/>
    </xf>
    <xf numFmtId="164" fontId="103" fillId="0" borderId="9" xfId="1" applyNumberFormat="1" applyFont="1" applyFill="1" applyBorder="1" applyAlignment="1" applyProtection="1">
      <alignment horizontal="left" vertical="center"/>
      <protection hidden="1"/>
    </xf>
    <xf numFmtId="0" fontId="102" fillId="4" borderId="8" xfId="0" applyFont="1" applyFill="1" applyBorder="1" applyAlignment="1" applyProtection="1">
      <alignment horizontal="left" vertical="center"/>
      <protection locked="0"/>
    </xf>
    <xf numFmtId="0" fontId="102" fillId="4" borderId="8" xfId="0" applyFont="1" applyFill="1" applyBorder="1" applyAlignment="1" applyProtection="1">
      <alignment horizontal="center" vertical="center"/>
      <protection locked="0"/>
    </xf>
    <xf numFmtId="164" fontId="102" fillId="4" borderId="8" xfId="1" applyNumberFormat="1" applyFont="1" applyFill="1" applyBorder="1" applyAlignment="1" applyProtection="1">
      <alignment horizontal="center" vertical="center"/>
      <protection locked="0"/>
    </xf>
    <xf numFmtId="164" fontId="102" fillId="4" borderId="8" xfId="1" applyNumberFormat="1" applyFont="1" applyFill="1" applyBorder="1" applyAlignment="1" applyProtection="1">
      <alignment horizontal="right" vertical="center"/>
      <protection locked="0"/>
    </xf>
    <xf numFmtId="0" fontId="84" fillId="0" borderId="9" xfId="0" applyNumberFormat="1" applyFont="1" applyFill="1" applyBorder="1" applyAlignment="1" applyProtection="1">
      <alignment horizontal="center" vertical="center"/>
      <protection locked="0"/>
    </xf>
    <xf numFmtId="0" fontId="106" fillId="2" borderId="37" xfId="0" applyFont="1" applyFill="1" applyBorder="1" applyAlignment="1" applyProtection="1">
      <alignment horizontal="center"/>
      <protection locked="0"/>
    </xf>
    <xf numFmtId="0" fontId="107" fillId="19" borderId="37" xfId="0" applyFont="1" applyFill="1" applyBorder="1" applyAlignment="1">
      <alignment horizontal="center" vertical="center"/>
    </xf>
    <xf numFmtId="0" fontId="107" fillId="20" borderId="37" xfId="0" applyNumberFormat="1" applyFont="1" applyFill="1" applyBorder="1" applyAlignment="1">
      <alignment horizontal="center" vertical="center"/>
    </xf>
    <xf numFmtId="0" fontId="102" fillId="2" borderId="37" xfId="0" applyFont="1" applyFill="1" applyBorder="1" applyAlignment="1" applyProtection="1">
      <alignment horizontal="center" vertical="center"/>
      <protection hidden="1"/>
    </xf>
    <xf numFmtId="164" fontId="108" fillId="2" borderId="0" xfId="1" applyNumberFormat="1" applyFont="1" applyFill="1" applyProtection="1">
      <protection hidden="1"/>
    </xf>
    <xf numFmtId="0" fontId="41" fillId="2" borderId="0" xfId="0" applyFont="1" applyFill="1" applyAlignment="1" applyProtection="1">
      <alignment horizontal="center"/>
      <protection hidden="1"/>
    </xf>
    <xf numFmtId="0" fontId="41" fillId="2" borderId="0" xfId="0" applyFont="1" applyFill="1" applyProtection="1">
      <protection hidden="1"/>
    </xf>
    <xf numFmtId="0" fontId="41" fillId="2" borderId="0" xfId="0" applyNumberFormat="1" applyFont="1" applyFill="1" applyAlignment="1" applyProtection="1">
      <alignment horizontal="center"/>
      <protection hidden="1"/>
    </xf>
    <xf numFmtId="0" fontId="41" fillId="2" borderId="0" xfId="0" applyFont="1" applyFill="1" applyProtection="1">
      <protection locked="0"/>
    </xf>
    <xf numFmtId="164" fontId="41" fillId="2" borderId="0" xfId="1" applyNumberFormat="1" applyFont="1" applyFill="1" applyProtection="1">
      <protection locked="0"/>
    </xf>
    <xf numFmtId="0" fontId="109" fillId="2" borderId="0" xfId="0" applyFont="1" applyFill="1" applyBorder="1" applyAlignment="1" applyProtection="1">
      <alignment vertical="center"/>
      <protection locked="0"/>
    </xf>
    <xf numFmtId="0" fontId="41" fillId="2" borderId="0" xfId="0" applyFont="1" applyFill="1" applyAlignment="1" applyProtection="1">
      <alignment horizontal="center"/>
      <protection locked="0"/>
    </xf>
    <xf numFmtId="0" fontId="41" fillId="3" borderId="0" xfId="0" applyFont="1" applyFill="1" applyAlignment="1" applyProtection="1">
      <alignment horizontal="center"/>
      <protection locked="0"/>
    </xf>
    <xf numFmtId="0" fontId="21" fillId="3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85" fillId="2" borderId="0" xfId="0" applyFont="1" applyFill="1" applyBorder="1" applyAlignment="1" applyProtection="1">
      <alignment horizontal="left" vertical="center"/>
      <protection hidden="1"/>
    </xf>
    <xf numFmtId="0" fontId="110" fillId="2" borderId="0" xfId="0" applyFont="1" applyFill="1" applyBorder="1" applyAlignment="1" applyProtection="1">
      <alignment vertical="center"/>
      <protection hidden="1"/>
    </xf>
    <xf numFmtId="164" fontId="111" fillId="2" borderId="0" xfId="0" applyNumberFormat="1" applyFont="1" applyFill="1" applyBorder="1" applyAlignment="1" applyProtection="1">
      <alignment horizontal="right" vertical="center"/>
      <protection hidden="1"/>
    </xf>
    <xf numFmtId="0" fontId="85" fillId="2" borderId="0" xfId="0" applyFont="1" applyFill="1" applyBorder="1" applyAlignment="1" applyProtection="1">
      <alignment horizontal="center" vertical="center"/>
      <protection hidden="1"/>
    </xf>
    <xf numFmtId="0" fontId="85" fillId="2" borderId="0" xfId="1" applyNumberFormat="1" applyFont="1" applyFill="1" applyBorder="1" applyAlignment="1" applyProtection="1">
      <alignment horizontal="center" vertical="center"/>
      <protection hidden="1"/>
    </xf>
    <xf numFmtId="0" fontId="111" fillId="2" borderId="0" xfId="0" applyFont="1" applyFill="1" applyBorder="1" applyAlignment="1" applyProtection="1">
      <alignment horizontal="center" vertical="center"/>
      <protection hidden="1"/>
    </xf>
    <xf numFmtId="0" fontId="112" fillId="2" borderId="35" xfId="0" applyFont="1" applyFill="1" applyBorder="1" applyAlignment="1" applyProtection="1">
      <alignment horizontal="center" vertical="center"/>
      <protection locked="0"/>
    </xf>
    <xf numFmtId="0" fontId="112" fillId="2" borderId="0" xfId="0" applyFont="1" applyFill="1" applyAlignment="1" applyProtection="1">
      <alignment horizontal="center" vertical="center"/>
      <protection locked="0"/>
    </xf>
    <xf numFmtId="164" fontId="112" fillId="2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NumberFormat="1" applyFont="1" applyFill="1" applyBorder="1" applyAlignment="1" applyProtection="1">
      <alignment vertical="center"/>
      <protection locked="0"/>
    </xf>
    <xf numFmtId="0" fontId="113" fillId="14" borderId="0" xfId="0" applyFont="1" applyFill="1" applyBorder="1" applyAlignment="1" applyProtection="1">
      <alignment vertical="center"/>
      <protection locked="0"/>
    </xf>
    <xf numFmtId="164" fontId="2" fillId="6" borderId="0" xfId="1" applyNumberFormat="1" applyFont="1" applyFill="1" applyBorder="1" applyAlignment="1" applyProtection="1">
      <alignment horizontal="left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2" fillId="0" borderId="0" xfId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168" fontId="2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vertical="center"/>
      <protection locked="0"/>
    </xf>
    <xf numFmtId="164" fontId="2" fillId="0" borderId="0" xfId="1" applyNumberFormat="1" applyFont="1" applyFill="1" applyBorder="1" applyAlignment="1" applyProtection="1">
      <alignment horizontal="center" vertical="center"/>
      <protection locked="0"/>
    </xf>
    <xf numFmtId="167" fontId="14" fillId="0" borderId="0" xfId="1" applyNumberFormat="1" applyFont="1" applyFill="1" applyBorder="1" applyAlignment="1" applyProtection="1">
      <alignment horizontal="left" vertical="center"/>
      <protection locked="0"/>
    </xf>
    <xf numFmtId="0" fontId="2" fillId="0" borderId="0" xfId="0" applyNumberFormat="1" applyFont="1" applyFill="1" applyBorder="1" applyProtection="1">
      <protection locked="0"/>
    </xf>
    <xf numFmtId="17" fontId="2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protection locked="0"/>
    </xf>
    <xf numFmtId="0" fontId="14" fillId="0" borderId="0" xfId="0" applyFont="1" applyFill="1" applyBorder="1" applyProtection="1">
      <protection locked="0"/>
    </xf>
    <xf numFmtId="168" fontId="2" fillId="0" borderId="0" xfId="0" applyNumberFormat="1" applyFont="1" applyFill="1" applyBorder="1" applyProtection="1">
      <protection locked="0"/>
    </xf>
    <xf numFmtId="164" fontId="2" fillId="0" borderId="0" xfId="1" applyNumberFormat="1" applyFont="1" applyFill="1" applyBorder="1" applyAlignment="1" applyProtection="1">
      <protection locked="0"/>
    </xf>
    <xf numFmtId="164" fontId="2" fillId="0" borderId="0" xfId="1" applyNumberFormat="1" applyFont="1" applyFill="1" applyBorder="1" applyProtection="1">
      <protection locked="0"/>
    </xf>
    <xf numFmtId="164" fontId="14" fillId="0" borderId="0" xfId="1" applyFont="1" applyFill="1" applyBorder="1" applyAlignment="1" applyProtection="1">
      <protection locked="0"/>
    </xf>
    <xf numFmtId="167" fontId="2" fillId="0" borderId="0" xfId="0" applyNumberFormat="1" applyFont="1" applyFill="1" applyBorder="1" applyAlignment="1" applyProtection="1">
      <alignment horizontal="left"/>
      <protection locked="0"/>
    </xf>
    <xf numFmtId="0" fontId="2" fillId="0" borderId="38" xfId="0" applyFont="1" applyFill="1" applyBorder="1" applyAlignment="1" applyProtection="1">
      <alignment horizontal="left" vertical="center"/>
      <protection locked="0"/>
    </xf>
    <xf numFmtId="14" fontId="2" fillId="0" borderId="38" xfId="0" applyNumberFormat="1" applyFont="1" applyFill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left" vertical="center"/>
      <protection locked="0"/>
    </xf>
    <xf numFmtId="0" fontId="2" fillId="0" borderId="38" xfId="0" applyFont="1" applyFill="1" applyBorder="1" applyAlignment="1" applyProtection="1">
      <alignment horizontal="center" vertical="center"/>
      <protection locked="0"/>
    </xf>
    <xf numFmtId="164" fontId="2" fillId="0" borderId="38" xfId="1" applyFont="1" applyFill="1" applyBorder="1" applyAlignment="1" applyProtection="1">
      <alignment horizontal="center" vertical="center"/>
      <protection locked="0"/>
    </xf>
    <xf numFmtId="0" fontId="2" fillId="7" borderId="38" xfId="0" applyNumberFormat="1" applyFont="1" applyFill="1" applyBorder="1" applyAlignment="1" applyProtection="1">
      <alignment horizontal="left"/>
      <protection locked="0"/>
    </xf>
    <xf numFmtId="17" fontId="2" fillId="7" borderId="38" xfId="0" applyNumberFormat="1" applyFont="1" applyFill="1" applyBorder="1" applyAlignment="1" applyProtection="1">
      <alignment horizontal="left"/>
      <protection locked="0"/>
    </xf>
    <xf numFmtId="14" fontId="0" fillId="0" borderId="0" xfId="0" applyNumberFormat="1"/>
    <xf numFmtId="0" fontId="3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84" fillId="2" borderId="0" xfId="0" applyFont="1" applyFill="1" applyBorder="1" applyAlignment="1" applyProtection="1">
      <alignment horizontal="left"/>
      <protection locked="0"/>
    </xf>
    <xf numFmtId="0" fontId="84" fillId="2" borderId="0" xfId="0" applyFont="1" applyFill="1" applyBorder="1" applyProtection="1">
      <protection locked="0"/>
    </xf>
    <xf numFmtId="0" fontId="84" fillId="2" borderId="0" xfId="0" applyFont="1" applyFill="1" applyBorder="1" applyAlignment="1" applyProtection="1">
      <alignment horizontal="center"/>
      <protection locked="0"/>
    </xf>
    <xf numFmtId="0" fontId="23" fillId="2" borderId="0" xfId="0" applyFont="1" applyFill="1" applyBorder="1" applyAlignment="1" applyProtection="1">
      <alignment horizontal="center"/>
      <protection locked="0"/>
    </xf>
    <xf numFmtId="166" fontId="9" fillId="2" borderId="0" xfId="0" applyNumberFormat="1" applyFont="1" applyFill="1" applyAlignment="1" applyProtection="1">
      <alignment horizontal="right"/>
      <protection locked="0"/>
    </xf>
    <xf numFmtId="0" fontId="77" fillId="2" borderId="0" xfId="0" applyNumberFormat="1" applyFont="1" applyFill="1" applyBorder="1" applyAlignment="1" applyProtection="1">
      <alignment horizontal="left"/>
      <protection locked="0"/>
    </xf>
    <xf numFmtId="0" fontId="12" fillId="2" borderId="0" xfId="0" applyFont="1" applyFill="1" applyBorder="1" applyAlignment="1" applyProtection="1">
      <alignment horizontal="centerContinuous" vertical="center"/>
      <protection locked="0"/>
    </xf>
    <xf numFmtId="0" fontId="14" fillId="2" borderId="0" xfId="0" applyFont="1" applyFill="1" applyAlignment="1" applyProtection="1">
      <alignment horizontal="left"/>
      <protection locked="0"/>
    </xf>
    <xf numFmtId="0" fontId="20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4" fontId="2" fillId="2" borderId="0" xfId="1" applyFont="1" applyFill="1" applyProtection="1">
      <protection locked="0"/>
    </xf>
    <xf numFmtId="164" fontId="2" fillId="2" borderId="0" xfId="1" applyFont="1" applyFill="1" applyAlignment="1" applyProtection="1">
      <alignment horizontal="center"/>
      <protection locked="0"/>
    </xf>
    <xf numFmtId="164" fontId="14" fillId="2" borderId="0" xfId="1" applyFont="1" applyFill="1" applyAlignment="1" applyProtection="1">
      <alignment horizontal="center"/>
      <protection locked="0"/>
    </xf>
    <xf numFmtId="0" fontId="36" fillId="2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79" fillId="2" borderId="0" xfId="0" applyFont="1" applyFill="1" applyProtection="1">
      <protection locked="0"/>
    </xf>
    <xf numFmtId="0" fontId="23" fillId="2" borderId="0" xfId="0" applyFont="1" applyFill="1" applyProtection="1">
      <protection locked="0"/>
    </xf>
    <xf numFmtId="164" fontId="2" fillId="2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164" fontId="114" fillId="2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39" xfId="0" applyFont="1" applyFill="1" applyBorder="1" applyAlignment="1" applyProtection="1">
      <alignment horizontal="left" vertical="center"/>
      <protection locked="0"/>
    </xf>
    <xf numFmtId="14" fontId="2" fillId="0" borderId="39" xfId="0" applyNumberFormat="1" applyFont="1" applyFill="1" applyBorder="1" applyAlignment="1" applyProtection="1">
      <alignment horizontal="center" vertical="center"/>
      <protection locked="0"/>
    </xf>
    <xf numFmtId="0" fontId="8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center" vertical="center"/>
      <protection locked="0"/>
    </xf>
    <xf numFmtId="164" fontId="2" fillId="0" borderId="39" xfId="1" applyFont="1" applyFill="1" applyBorder="1" applyAlignment="1" applyProtection="1">
      <alignment horizontal="center" vertical="center"/>
      <protection locked="0"/>
    </xf>
    <xf numFmtId="17" fontId="2" fillId="7" borderId="39" xfId="0" applyNumberFormat="1" applyFont="1" applyFill="1" applyBorder="1" applyAlignment="1" applyProtection="1">
      <alignment horizontal="left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18" fillId="2" borderId="0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horizontal="left" vertical="center"/>
      <protection locked="0"/>
    </xf>
    <xf numFmtId="164" fontId="85" fillId="2" borderId="0" xfId="1" applyNumberFormat="1" applyFont="1" applyFill="1" applyBorder="1" applyAlignment="1" applyProtection="1">
      <alignment horizontal="center" vertical="center"/>
      <protection hidden="1"/>
    </xf>
    <xf numFmtId="0" fontId="44" fillId="2" borderId="0" xfId="1" applyNumberFormat="1" applyFont="1" applyFill="1" applyBorder="1" applyAlignment="1" applyProtection="1">
      <alignment horizontal="center" vertical="center"/>
      <protection hidden="1"/>
    </xf>
    <xf numFmtId="0" fontId="116" fillId="2" borderId="0" xfId="0" applyFont="1" applyFill="1" applyProtection="1">
      <protection hidden="1"/>
    </xf>
    <xf numFmtId="0" fontId="116" fillId="2" borderId="0" xfId="0" applyFont="1" applyFill="1" applyAlignment="1" applyProtection="1">
      <alignment horizontal="center"/>
      <protection locked="0"/>
    </xf>
    <xf numFmtId="0" fontId="116" fillId="2" borderId="0" xfId="0" applyFont="1" applyFill="1" applyAlignment="1" applyProtection="1">
      <alignment horizontal="center"/>
      <protection hidden="1"/>
    </xf>
    <xf numFmtId="0" fontId="117" fillId="2" borderId="0" xfId="0" applyFont="1" applyFill="1" applyAlignment="1" applyProtection="1">
      <alignment horizontal="center"/>
      <protection hidden="1"/>
    </xf>
    <xf numFmtId="14" fontId="0" fillId="0" borderId="10" xfId="0" applyNumberFormat="1" applyBorder="1"/>
    <xf numFmtId="0" fontId="0" fillId="0" borderId="40" xfId="0" applyBorder="1"/>
    <xf numFmtId="0" fontId="118" fillId="0" borderId="22" xfId="0" applyFont="1" applyFill="1" applyBorder="1" applyAlignment="1" applyProtection="1">
      <alignment horizontal="center" vertical="center"/>
      <protection locked="0"/>
    </xf>
    <xf numFmtId="0" fontId="119" fillId="0" borderId="22" xfId="0" applyFont="1" applyFill="1" applyBorder="1" applyAlignment="1" applyProtection="1">
      <alignment horizontal="center" vertical="center"/>
      <protection locked="0"/>
    </xf>
    <xf numFmtId="0" fontId="119" fillId="0" borderId="22" xfId="0" applyNumberFormat="1" applyFont="1" applyFill="1" applyBorder="1" applyAlignment="1" applyProtection="1">
      <alignment horizontal="center" vertical="center"/>
      <protection locked="0"/>
    </xf>
    <xf numFmtId="0" fontId="115" fillId="2" borderId="0" xfId="0" applyFont="1" applyFill="1" applyAlignment="1" applyProtection="1">
      <alignment horizontal="center"/>
      <protection locked="0"/>
    </xf>
    <xf numFmtId="0" fontId="83" fillId="2" borderId="0" xfId="0" applyFont="1" applyFill="1" applyBorder="1" applyAlignment="1" applyProtection="1">
      <alignment horizontal="center"/>
      <protection locked="0"/>
    </xf>
    <xf numFmtId="0" fontId="82" fillId="2" borderId="0" xfId="0" applyFont="1" applyFill="1" applyBorder="1" applyAlignment="1" applyProtection="1">
      <alignment horizontal="center" vertical="center"/>
      <protection locked="0"/>
    </xf>
    <xf numFmtId="0" fontId="67" fillId="4" borderId="0" xfId="0" applyFont="1" applyFill="1" applyBorder="1" applyAlignment="1" applyProtection="1">
      <alignment horizontal="center" vertical="center"/>
      <protection locked="0"/>
    </xf>
    <xf numFmtId="0" fontId="66" fillId="4" borderId="0" xfId="0" applyFont="1" applyFill="1" applyBorder="1" applyAlignment="1" applyProtection="1">
      <alignment horizontal="center" vertical="center"/>
      <protection locked="0"/>
    </xf>
    <xf numFmtId="0" fontId="63" fillId="4" borderId="17" xfId="0" applyFont="1" applyFill="1" applyBorder="1" applyAlignment="1" applyProtection="1">
      <alignment horizontal="right" vertical="center"/>
      <protection locked="0"/>
    </xf>
    <xf numFmtId="0" fontId="63" fillId="4" borderId="13" xfId="0" applyFont="1" applyFill="1" applyBorder="1" applyAlignment="1" applyProtection="1">
      <alignment horizontal="right" vertical="center"/>
      <protection locked="0"/>
    </xf>
    <xf numFmtId="0" fontId="64" fillId="4" borderId="0" xfId="0" applyFont="1" applyFill="1" applyBorder="1" applyAlignment="1" applyProtection="1">
      <alignment horizontal="center" vertical="center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144">
    <dxf>
      <border>
        <vertical style="hair">
          <color indexed="64"/>
        </vertical>
        <horizontal style="hair">
          <color indexed="64"/>
        </horizontal>
      </border>
    </dxf>
    <dxf>
      <border>
        <vertical style="hair">
          <color indexed="64"/>
        </vertical>
        <horizontal style="hair">
          <color indexed="64"/>
        </horizontal>
      </border>
    </dxf>
    <dxf>
      <border>
        <vertical style="hair">
          <color indexed="64"/>
        </vertical>
        <horizontal style="hair">
          <color indexed="64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rgb="FFFF000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1" hidden="1"/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color rgb="FFFF0000"/>
      </font>
    </dxf>
    <dxf>
      <font>
        <strike val="0"/>
        <color theme="0" tint="-0.14996795556505021"/>
      </font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border outline="0">
        <top style="hair">
          <color theme="0" tint="-0.34998626667073579"/>
        </top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7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border outline="0">
        <top style="thin">
          <color theme="0" tint="-0.24994659260841701"/>
        </top>
        <bottom style="hair">
          <color theme="0" tint="-0.34998626667073579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numFmt numFmtId="0" formatCode="General"/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numFmt numFmtId="0" formatCode="General"/>
      <fill>
        <patternFill patternType="solid">
          <fgColor theme="7" tint="0.59999389629810485"/>
          <bgColor theme="4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numFmt numFmtId="167" formatCode="dd/mm/yy;@"/>
      <fill>
        <patternFill patternType="none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1" hidden="1"/>
    </dxf>
    <dxf>
      <border>
        <top style="thin">
          <color theme="0"/>
        </top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 tint="0.59999389629810485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79998168889431442"/>
        <name val="Calibri"/>
        <scheme val="minor"/>
      </font>
      <fill>
        <patternFill patternType="solid">
          <fgColor theme="7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1"/>
    </dxf>
    <dxf>
      <font>
        <color rgb="FFFFFF00"/>
      </font>
      <fill>
        <patternFill>
          <bgColor rgb="FFC000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FF0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70" formatCode="_-* #,##0.00\ _€_-;\-* #,##0.00\ _€_-;_-* &quot;-&quot;??\ _€_-;_-@_-"/>
      <fill>
        <patternFill patternType="solid">
          <fgColor indexed="64"/>
          <bgColor theme="4" tint="0.39997558519241921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166" formatCode="[$-40C]d\-mmm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  <protection locked="0" hidden="0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color rgb="FFFFFF0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strike val="0"/>
        <color theme="0" tint="-0.24994659260841701"/>
      </font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7" formatCode="d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8" formatCode="d/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7" tint="-0.499984740745262"/>
        </patternFill>
      </fill>
      <alignment horizontal="left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71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border outline="0">
        <left style="thin">
          <color theme="0" tint="-0.24994659260841701"/>
        </left>
      </border>
    </dxf>
    <dxf>
      <font>
        <strike val="0"/>
        <outline val="0"/>
        <shadow val="0"/>
        <u val="none"/>
        <vertAlign val="baseline"/>
        <color theme="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color theme="9" tint="0.79998168889431442"/>
      </font>
      <fill>
        <patternFill>
          <bgColor theme="1" tint="0.34998626667073579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FF00"/>
      </font>
      <fill>
        <patternFill>
          <bgColor rgb="FFC00000"/>
        </patternFill>
      </fill>
    </dxf>
    <dxf>
      <font>
        <color rgb="FFFFE38B"/>
      </font>
      <fill>
        <patternFill>
          <bgColor rgb="FFFF00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4" tint="-0.499984740745262"/>
      </font>
      <fill>
        <patternFill>
          <bgColor rgb="FFFFFF00"/>
        </patternFill>
      </fill>
    </dxf>
    <dxf>
      <font>
        <color theme="3" tint="-0.499984740745262"/>
      </font>
      <fill>
        <patternFill>
          <bgColor rgb="FFFFFF00"/>
        </patternFill>
      </fill>
    </dxf>
    <dxf>
      <font>
        <color rgb="FFC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C00000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"/>
        <color theme="7" tint="0.79998168889431442"/>
        <name val="Cambria"/>
        <scheme val="maj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theme="1"/>
        </left>
        <right/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Arial Narrow"/>
        <scheme val="none"/>
      </font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theme="1"/>
        </left>
        <right style="hair">
          <color theme="1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hair">
          <color theme="1"/>
        </right>
        <top/>
        <bottom/>
      </border>
      <protection locked="1" hidden="1"/>
    </dxf>
    <dxf>
      <border outline="0">
        <left style="hair">
          <color theme="1"/>
        </left>
      </border>
    </dxf>
    <dxf>
      <font>
        <color theme="0"/>
      </font>
      <fill>
        <gradientFill degree="90">
          <stop position="0">
            <color rgb="FFF2E42E"/>
          </stop>
          <stop position="1">
            <color rgb="FFC00000"/>
          </stop>
        </gradientFill>
      </fill>
    </dxf>
    <dxf>
      <font>
        <color theme="0"/>
      </font>
      <fill>
        <gradientFill type="path" left="0.5" right="0.5" top="0.5" bottom="0.5">
          <stop position="0">
            <color theme="8"/>
          </stop>
          <stop position="1">
            <color rgb="FF002060"/>
          </stop>
        </gradientFill>
      </fill>
      <border>
        <top/>
        <bottom/>
        <vertical/>
        <horizontal/>
      </border>
    </dxf>
    <dxf>
      <font>
        <color rgb="FFC00000"/>
      </font>
    </dxf>
    <dxf>
      <font>
        <b val="0"/>
        <i val="0"/>
        <color theme="0"/>
      </font>
      <fill>
        <gradientFill type="path" left="0.5" right="0.5" top="0.5" bottom="0.5">
          <stop position="0">
            <color theme="8"/>
          </stop>
          <stop position="1">
            <color rgb="FF002060"/>
          </stop>
        </gradientFill>
      </fill>
    </dxf>
    <dxf>
      <fill>
        <patternFill>
          <bgColor rgb="FFC00000"/>
        </patternFill>
      </fill>
    </dxf>
    <dxf>
      <font>
        <color rgb="FFC0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00"/>
      <color rgb="FFB24CB2"/>
      <color rgb="FFF2E42E"/>
      <color rgb="FFFFE38B"/>
      <color rgb="FFAC8300"/>
      <color rgb="FFB48900"/>
      <color rgb="FFFF3399"/>
      <color rgb="FFDA58C7"/>
      <color rgb="FFFFFFFF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OUVEMENT!A1"/><Relationship Id="rId7" Type="http://schemas.openxmlformats.org/officeDocument/2006/relationships/hyperlink" Target="#BDD!A1"/><Relationship Id="rId2" Type="http://schemas.openxmlformats.org/officeDocument/2006/relationships/hyperlink" Target="#LIVRAISONS!A1"/><Relationship Id="rId1" Type="http://schemas.openxmlformats.org/officeDocument/2006/relationships/hyperlink" Target="#LIVRAISON!A1"/><Relationship Id="rId6" Type="http://schemas.openxmlformats.org/officeDocument/2006/relationships/hyperlink" Target="#'Import bon liv'!A1"/><Relationship Id="rId5" Type="http://schemas.openxmlformats.org/officeDocument/2006/relationships/hyperlink" Target="#STOCKS!A1"/><Relationship Id="rId4" Type="http://schemas.openxmlformats.org/officeDocument/2006/relationships/hyperlink" Target="#MOUVEMENT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5</xdr:row>
      <xdr:rowOff>123826</xdr:rowOff>
    </xdr:from>
    <xdr:to>
      <xdr:col>4</xdr:col>
      <xdr:colOff>619125</xdr:colOff>
      <xdr:row>7</xdr:row>
      <xdr:rowOff>96404</xdr:rowOff>
    </xdr:to>
    <xdr:sp macro="" textlink="">
      <xdr:nvSpPr>
        <xdr:cNvPr id="13" name="Rectangle à coins arrondis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00150" y="1076326"/>
          <a:ext cx="2466975" cy="353578"/>
        </a:xfrm>
        <a:prstGeom prst="round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BON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LIVRAISON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453682</xdr:colOff>
      <xdr:row>7</xdr:row>
      <xdr:rowOff>180975</xdr:rowOff>
    </xdr:from>
    <xdr:to>
      <xdr:col>4</xdr:col>
      <xdr:colOff>600075</xdr:colOff>
      <xdr:row>9</xdr:row>
      <xdr:rowOff>133350</xdr:rowOff>
    </xdr:to>
    <xdr:sp macro="" textlink="">
      <xdr:nvSpPr>
        <xdr:cNvPr id="15" name="Rectangle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15682" y="15144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LISTE  BL</a:t>
          </a:r>
        </a:p>
      </xdr:txBody>
    </xdr:sp>
    <xdr:clientData/>
  </xdr:twoCellAnchor>
  <xdr:twoCellAnchor>
    <xdr:from>
      <xdr:col>1</xdr:col>
      <xdr:colOff>453682</xdr:colOff>
      <xdr:row>10</xdr:row>
      <xdr:rowOff>28575</xdr:rowOff>
    </xdr:from>
    <xdr:to>
      <xdr:col>4</xdr:col>
      <xdr:colOff>600075</xdr:colOff>
      <xdr:row>11</xdr:row>
      <xdr:rowOff>171450</xdr:rowOff>
    </xdr:to>
    <xdr:sp macro="" textlink="">
      <xdr:nvSpPr>
        <xdr:cNvPr id="17" name="Rectangle 1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39432" y="19335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MOUVEMENT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STOCKS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444157</xdr:colOff>
      <xdr:row>12</xdr:row>
      <xdr:rowOff>66675</xdr:rowOff>
    </xdr:from>
    <xdr:to>
      <xdr:col>4</xdr:col>
      <xdr:colOff>590550</xdr:colOff>
      <xdr:row>14</xdr:row>
      <xdr:rowOff>19050</xdr:rowOff>
    </xdr:to>
    <xdr:sp macro="" textlink="">
      <xdr:nvSpPr>
        <xdr:cNvPr id="19" name="Rectangle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29907" y="235267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BDD  MOUVEMENT</a:t>
          </a:r>
        </a:p>
      </xdr:txBody>
    </xdr:sp>
    <xdr:clientData/>
  </xdr:twoCellAnchor>
  <xdr:twoCellAnchor>
    <xdr:from>
      <xdr:col>1</xdr:col>
      <xdr:colOff>444157</xdr:colOff>
      <xdr:row>14</xdr:row>
      <xdr:rowOff>85725</xdr:rowOff>
    </xdr:from>
    <xdr:to>
      <xdr:col>4</xdr:col>
      <xdr:colOff>590550</xdr:colOff>
      <xdr:row>16</xdr:row>
      <xdr:rowOff>38100</xdr:rowOff>
    </xdr:to>
    <xdr:sp macro="" textlink="">
      <xdr:nvSpPr>
        <xdr:cNvPr id="21" name="Rectangle 2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9907" y="2752725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STOCKS</a:t>
          </a:r>
        </a:p>
      </xdr:txBody>
    </xdr:sp>
    <xdr:clientData/>
  </xdr:twoCellAnchor>
  <xdr:twoCellAnchor>
    <xdr:from>
      <xdr:col>1</xdr:col>
      <xdr:colOff>425107</xdr:colOff>
      <xdr:row>18</xdr:row>
      <xdr:rowOff>114300</xdr:rowOff>
    </xdr:from>
    <xdr:to>
      <xdr:col>4</xdr:col>
      <xdr:colOff>571500</xdr:colOff>
      <xdr:row>20</xdr:row>
      <xdr:rowOff>66675</xdr:rowOff>
    </xdr:to>
    <xdr:sp macro="" textlink="">
      <xdr:nvSpPr>
        <xdr:cNvPr id="22" name="Rectangle 2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10857" y="3543300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IMPORTATION</a:t>
          </a:r>
        </a:p>
      </xdr:txBody>
    </xdr:sp>
    <xdr:clientData/>
  </xdr:twoCellAnchor>
  <xdr:twoCellAnchor>
    <xdr:from>
      <xdr:col>1</xdr:col>
      <xdr:colOff>434632</xdr:colOff>
      <xdr:row>16</xdr:row>
      <xdr:rowOff>95250</xdr:rowOff>
    </xdr:from>
    <xdr:to>
      <xdr:col>4</xdr:col>
      <xdr:colOff>581025</xdr:colOff>
      <xdr:row>18</xdr:row>
      <xdr:rowOff>47625</xdr:rowOff>
    </xdr:to>
    <xdr:sp macro="" textlink="">
      <xdr:nvSpPr>
        <xdr:cNvPr id="23" name="Rectangle 2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20382" y="3143250"/>
          <a:ext cx="2432393" cy="333375"/>
        </a:xfrm>
        <a:prstGeom prst="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4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</a:t>
          </a:r>
          <a:r>
            <a:rPr lang="fr-FR" sz="14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.D.D </a:t>
          </a:r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6</xdr:col>
      <xdr:colOff>228600</xdr:colOff>
      <xdr:row>5</xdr:row>
      <xdr:rowOff>76199</xdr:rowOff>
    </xdr:from>
    <xdr:ext cx="7486650" cy="2292551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324350" y="1028699"/>
          <a:ext cx="7486650" cy="229255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6500" b="1" i="1" u="sng" cap="none" spc="0">
              <a:ln w="11430"/>
              <a:gradFill flip="none" rotWithShape="1">
                <a:gsLst>
                  <a:gs pos="0">
                    <a:srgbClr val="FBE4AE">
                      <a:alpha val="87000"/>
                    </a:srgbClr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15600000" scaled="0"/>
                <a:tileRect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injectoy</a:t>
          </a:r>
        </a:p>
        <a:p>
          <a:pPr algn="ctr"/>
          <a:r>
            <a:rPr lang="fr-FR" sz="6500" b="1" i="1" u="sng" cap="none" spc="0" baseline="0">
              <a:ln w="11430"/>
              <a:gradFill flip="none" rotWithShape="1">
                <a:gsLst>
                  <a:gs pos="0">
                    <a:srgbClr val="FBE4AE">
                      <a:alpha val="87000"/>
                    </a:srgbClr>
                  </a:gs>
                  <a:gs pos="13000">
                    <a:srgbClr val="BD922A"/>
                  </a:gs>
                  <a:gs pos="21001">
                    <a:srgbClr val="BD922A"/>
                  </a:gs>
                  <a:gs pos="63000">
                    <a:srgbClr val="FBE4AE"/>
                  </a:gs>
                  <a:gs pos="67000">
                    <a:srgbClr val="BD922A"/>
                  </a:gs>
                  <a:gs pos="69000">
                    <a:srgbClr val="835E17"/>
                  </a:gs>
                  <a:gs pos="82001">
                    <a:srgbClr val="A28949"/>
                  </a:gs>
                  <a:gs pos="100000">
                    <a:srgbClr val="FAE3B7"/>
                  </a:gs>
                </a:gsLst>
                <a:lin ang="15600000" scaled="0"/>
                <a:tileRect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  <a:latin typeface="Algerian" pitchFamily="82" charset="0"/>
            </a:rPr>
            <a:t>usine </a:t>
          </a:r>
          <a:endParaRPr lang="fr-FR" sz="6500" b="1" i="1" u="sng" cap="none" spc="0">
            <a:ln w="11430"/>
            <a:gradFill flip="none" rotWithShape="1">
              <a:gsLst>
                <a:gs pos="0">
                  <a:srgbClr val="FBE4AE">
                    <a:alpha val="87000"/>
                  </a:srgbClr>
                </a:gs>
                <a:gs pos="13000">
                  <a:srgbClr val="BD922A"/>
                </a:gs>
                <a:gs pos="21001">
                  <a:srgbClr val="BD922A"/>
                </a:gs>
                <a:gs pos="63000">
                  <a:srgbClr val="FBE4AE"/>
                </a:gs>
                <a:gs pos="67000">
                  <a:srgbClr val="BD922A"/>
                </a:gs>
                <a:gs pos="69000">
                  <a:srgbClr val="835E17"/>
                </a:gs>
                <a:gs pos="82001">
                  <a:srgbClr val="A28949"/>
                </a:gs>
                <a:gs pos="100000">
                  <a:srgbClr val="FAE3B7"/>
                </a:gs>
              </a:gsLst>
              <a:lin ang="15600000" scaled="0"/>
              <a:tileRect/>
            </a:gra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  <a:latin typeface="Algerian" pitchFamily="82" charset="0"/>
          </a:endParaRPr>
        </a:p>
      </xdr:txBody>
    </xdr:sp>
    <xdr:clientData/>
  </xdr:oneCellAnchor>
  <xdr:twoCellAnchor>
    <xdr:from>
      <xdr:col>2</xdr:col>
      <xdr:colOff>0</xdr:colOff>
      <xdr:row>29</xdr:row>
      <xdr:rowOff>152400</xdr:rowOff>
    </xdr:from>
    <xdr:to>
      <xdr:col>4</xdr:col>
      <xdr:colOff>438150</xdr:colOff>
      <xdr:row>31</xdr:row>
      <xdr:rowOff>28575</xdr:rowOff>
    </xdr:to>
    <xdr:sp macro="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47750" y="5676900"/>
          <a:ext cx="1962150" cy="257175"/>
        </a:xfrm>
        <a:prstGeom prst="roundRect">
          <a:avLst/>
        </a:prstGeom>
        <a:gradFill flip="none" rotWithShape="1"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15600000" scaled="0"/>
          <a:tileRect/>
        </a:gradFill>
        <a:ln w="12700">
          <a:solidFill>
            <a:schemeClr val="bg1">
              <a:lumMod val="75000"/>
            </a:schemeClr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endParaRPr lang="fr-FR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29</xdr:row>
          <xdr:rowOff>161925</xdr:rowOff>
        </xdr:from>
        <xdr:to>
          <xdr:col>3</xdr:col>
          <xdr:colOff>9525</xdr:colOff>
          <xdr:row>31</xdr:row>
          <xdr:rowOff>0</xdr:rowOff>
        </xdr:to>
        <xdr:sp macro="" textlink="">
          <xdr:nvSpPr>
            <xdr:cNvPr id="13315" name="Option Button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0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MASQUER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29</xdr:row>
          <xdr:rowOff>161925</xdr:rowOff>
        </xdr:from>
        <xdr:to>
          <xdr:col>4</xdr:col>
          <xdr:colOff>552450</xdr:colOff>
          <xdr:row>31</xdr:row>
          <xdr:rowOff>0</xdr:rowOff>
        </xdr:to>
        <xdr:sp macro="" textlink="">
          <xdr:nvSpPr>
            <xdr:cNvPr id="13316" name="Option Button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0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DEMASQUER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274947</xdr:colOff>
      <xdr:row>2</xdr:row>
      <xdr:rowOff>29459</xdr:rowOff>
    </xdr:from>
    <xdr:to>
      <xdr:col>9</xdr:col>
      <xdr:colOff>600</xdr:colOff>
      <xdr:row>4</xdr:row>
      <xdr:rowOff>39278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194054" y="427954"/>
          <a:ext cx="736469" cy="233365"/>
        </a:xfrm>
        <a:prstGeom prst="roundRect">
          <a:avLst/>
        </a:prstGeom>
        <a:solidFill>
          <a:schemeClr val="bg1">
            <a:alpha val="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2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398080</xdr:colOff>
      <xdr:row>1</xdr:row>
      <xdr:rowOff>157831</xdr:rowOff>
    </xdr:from>
    <xdr:to>
      <xdr:col>11</xdr:col>
      <xdr:colOff>41415</xdr:colOff>
      <xdr:row>3</xdr:row>
      <xdr:rowOff>124478</xdr:rowOff>
    </xdr:to>
    <xdr:sp macro="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201993" y="464288"/>
          <a:ext cx="488161" cy="215125"/>
        </a:xfrm>
        <a:prstGeom prst="roundRect">
          <a:avLst/>
        </a:prstGeom>
        <a:solidFill>
          <a:schemeClr val="bg1">
            <a:alpha val="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900">
              <a:solidFill>
                <a:schemeClr val="tx2">
                  <a:lumMod val="75000"/>
                </a:schemeClr>
              </a:solidFill>
            </a:rPr>
            <a:t>  /2020</a:t>
          </a:r>
        </a:p>
      </xdr:txBody>
    </xdr:sp>
    <xdr:clientData/>
  </xdr:twoCellAnchor>
  <xdr:twoCellAnchor>
    <xdr:from>
      <xdr:col>8</xdr:col>
      <xdr:colOff>68256</xdr:colOff>
      <xdr:row>2</xdr:row>
      <xdr:rowOff>51027</xdr:rowOff>
    </xdr:from>
    <xdr:to>
      <xdr:col>8</xdr:col>
      <xdr:colOff>944217</xdr:colOff>
      <xdr:row>4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872169" y="531418"/>
          <a:ext cx="875961" cy="172604"/>
        </a:xfrm>
        <a:prstGeom prst="rect">
          <a:avLst/>
        </a:prstGeom>
        <a:noFill/>
        <a:ln w="3175" cmpd="sng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742126</xdr:colOff>
      <xdr:row>0</xdr:row>
      <xdr:rowOff>46384</xdr:rowOff>
    </xdr:from>
    <xdr:to>
      <xdr:col>3</xdr:col>
      <xdr:colOff>331308</xdr:colOff>
      <xdr:row>0</xdr:row>
      <xdr:rowOff>281609</xdr:rowOff>
    </xdr:to>
    <xdr:sp macro="" textlink="">
      <xdr:nvSpPr>
        <xdr:cNvPr id="14" name="Rectangle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305343" y="46384"/>
          <a:ext cx="533400" cy="2352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136640</xdr:colOff>
      <xdr:row>3</xdr:row>
      <xdr:rowOff>0</xdr:rowOff>
    </xdr:from>
    <xdr:to>
      <xdr:col>8</xdr:col>
      <xdr:colOff>21360</xdr:colOff>
      <xdr:row>4</xdr:row>
      <xdr:rowOff>2810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822401" y="488674"/>
          <a:ext cx="828937" cy="168462"/>
        </a:xfrm>
        <a:prstGeom prst="rect">
          <a:avLst/>
        </a:prstGeom>
        <a:noFill/>
        <a:ln w="3175" cmpd="sng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190501</xdr:colOff>
      <xdr:row>39</xdr:row>
      <xdr:rowOff>24849</xdr:rowOff>
    </xdr:from>
    <xdr:to>
      <xdr:col>8</xdr:col>
      <xdr:colOff>737153</xdr:colOff>
      <xdr:row>41</xdr:row>
      <xdr:rowOff>140805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753718" y="6493566"/>
          <a:ext cx="4787348" cy="41413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i="1">
              <a:solidFill>
                <a:schemeClr val="accent1">
                  <a:lumMod val="50000"/>
                </a:schemeClr>
              </a:solidFill>
              <a:latin typeface="Algerian" pitchFamily="82" charset="0"/>
              <a:ea typeface="Arial Unicode MS" pitchFamily="34" charset="-128"/>
              <a:cs typeface="Arial Unicode MS" pitchFamily="34" charset="-128"/>
            </a:rPr>
            <a:t>INJECTOY USINE PRODUCTION JOUETS TELE:</a:t>
          </a:r>
          <a:r>
            <a:rPr lang="fr-FR" sz="1200" i="1" baseline="0">
              <a:solidFill>
                <a:schemeClr val="accent1">
                  <a:lumMod val="50000"/>
                </a:schemeClr>
              </a:solidFill>
              <a:latin typeface="Algerian" pitchFamily="82" charset="0"/>
              <a:ea typeface="Arial Unicode MS" pitchFamily="34" charset="-128"/>
              <a:cs typeface="Arial Unicode MS" pitchFamily="34" charset="-128"/>
            </a:rPr>
            <a:t> 05.22.70.31.12</a:t>
          </a:r>
          <a:endParaRPr lang="fr-FR" sz="1200" i="1">
            <a:solidFill>
              <a:schemeClr val="accent1">
                <a:lumMod val="50000"/>
              </a:schemeClr>
            </a:solidFill>
            <a:latin typeface="Algerian" pitchFamily="82" charset="0"/>
            <a:ea typeface="Arial Unicode MS" pitchFamily="34" charset="-128"/>
            <a:cs typeface="Arial Unicode MS" pitchFamily="34" charset="-128"/>
          </a:endParaRPr>
        </a:p>
      </xdr:txBody>
    </xdr:sp>
    <xdr:clientData/>
  </xdr:twoCellAnchor>
  <xdr:twoCellAnchor>
    <xdr:from>
      <xdr:col>0</xdr:col>
      <xdr:colOff>0</xdr:colOff>
      <xdr:row>56</xdr:row>
      <xdr:rowOff>160684</xdr:rowOff>
    </xdr:from>
    <xdr:to>
      <xdr:col>7</xdr:col>
      <xdr:colOff>472109</xdr:colOff>
      <xdr:row>66</xdr:row>
      <xdr:rowOff>57978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0" y="9511749"/>
          <a:ext cx="4787348" cy="1835425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200" i="1">
            <a:solidFill>
              <a:schemeClr val="accent1">
                <a:lumMod val="50000"/>
              </a:schemeClr>
            </a:solidFill>
            <a:latin typeface="Algerian" pitchFamily="82" charset="0"/>
            <a:ea typeface="Arial Unicode MS" pitchFamily="34" charset="-128"/>
            <a:cs typeface="Arial Unicode MS" pitchFamily="34" charset="-128"/>
          </a:endParaRPr>
        </a:p>
      </xdr:txBody>
    </xdr:sp>
    <xdr:clientData/>
  </xdr:twoCellAnchor>
  <xdr:twoCellAnchor>
    <xdr:from>
      <xdr:col>11</xdr:col>
      <xdr:colOff>74544</xdr:colOff>
      <xdr:row>2</xdr:row>
      <xdr:rowOff>24850</xdr:rowOff>
    </xdr:from>
    <xdr:to>
      <xdr:col>14</xdr:col>
      <xdr:colOff>231913</xdr:colOff>
      <xdr:row>4</xdr:row>
      <xdr:rowOff>157372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723283" y="521807"/>
          <a:ext cx="1996108" cy="35615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11556</xdr:colOff>
      <xdr:row>0</xdr:row>
      <xdr:rowOff>19879</xdr:rowOff>
    </xdr:from>
    <xdr:to>
      <xdr:col>8</xdr:col>
      <xdr:colOff>198782</xdr:colOff>
      <xdr:row>0</xdr:row>
      <xdr:rowOff>289891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3573078" y="19879"/>
          <a:ext cx="1429617" cy="27001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72885</xdr:colOff>
      <xdr:row>0</xdr:row>
      <xdr:rowOff>14908</xdr:rowOff>
    </xdr:from>
    <xdr:to>
      <xdr:col>2</xdr:col>
      <xdr:colOff>132521</xdr:colOff>
      <xdr:row>1</xdr:row>
      <xdr:rowOff>8282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72885" y="14908"/>
          <a:ext cx="622853" cy="2998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511863</xdr:colOff>
      <xdr:row>3</xdr:row>
      <xdr:rowOff>89452</xdr:rowOff>
    </xdr:from>
    <xdr:to>
      <xdr:col>4</xdr:col>
      <xdr:colOff>1292087</xdr:colOff>
      <xdr:row>4</xdr:row>
      <xdr:rowOff>185531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2102124" y="644387"/>
          <a:ext cx="1293746" cy="2617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47625</xdr:rowOff>
        </xdr:from>
        <xdr:to>
          <xdr:col>4</xdr:col>
          <xdr:colOff>1181100</xdr:colOff>
          <xdr:row>0</xdr:row>
          <xdr:rowOff>257175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100" b="1" i="1" u="sng" strike="noStrike" baseline="0">
                  <a:solidFill>
                    <a:srgbClr val="000080"/>
                  </a:solidFill>
                  <a:latin typeface="Cambria"/>
                  <a:ea typeface="Cambria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0</xdr:row>
          <xdr:rowOff>47625</xdr:rowOff>
        </xdr:from>
        <xdr:to>
          <xdr:col>7</xdr:col>
          <xdr:colOff>9525</xdr:colOff>
          <xdr:row>0</xdr:row>
          <xdr:rowOff>257175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100" b="1" i="1" u="sng" strike="noStrike" baseline="0">
                  <a:solidFill>
                    <a:srgbClr val="000080"/>
                  </a:solidFill>
                  <a:latin typeface="Cambria"/>
                  <a:ea typeface="Cambria"/>
                </a:rPr>
                <a:t>Nouveaux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0</xdr:row>
          <xdr:rowOff>0</xdr:rowOff>
        </xdr:from>
        <xdr:to>
          <xdr:col>17</xdr:col>
          <xdr:colOff>9525</xdr:colOff>
          <xdr:row>0</xdr:row>
          <xdr:rowOff>295275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9525</xdr:rowOff>
        </xdr:from>
        <xdr:to>
          <xdr:col>3</xdr:col>
          <xdr:colOff>409575</xdr:colOff>
          <xdr:row>4</xdr:row>
          <xdr:rowOff>47625</xdr:rowOff>
        </xdr:to>
        <xdr:sp macro="" textlink="">
          <xdr:nvSpPr>
            <xdr:cNvPr id="1045" name="ComboBox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38100</xdr:rowOff>
        </xdr:to>
        <xdr:sp macro="" textlink="">
          <xdr:nvSpPr>
            <xdr:cNvPr id="1046" name="ComboBox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38100</xdr:rowOff>
        </xdr:to>
        <xdr:sp macro="" textlink="">
          <xdr:nvSpPr>
            <xdr:cNvPr id="1048" name="ComboBox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42384</xdr:colOff>
      <xdr:row>0</xdr:row>
      <xdr:rowOff>21228</xdr:rowOff>
    </xdr:from>
    <xdr:to>
      <xdr:col>0</xdr:col>
      <xdr:colOff>605118</xdr:colOff>
      <xdr:row>1</xdr:row>
      <xdr:rowOff>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2384" y="21228"/>
          <a:ext cx="562734" cy="28133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425161</xdr:colOff>
      <xdr:row>4</xdr:row>
      <xdr:rowOff>32905</xdr:rowOff>
    </xdr:from>
    <xdr:to>
      <xdr:col>1</xdr:col>
      <xdr:colOff>395720</xdr:colOff>
      <xdr:row>4</xdr:row>
      <xdr:rowOff>309129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25161" y="318655"/>
          <a:ext cx="532534" cy="276224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1543050</xdr:colOff>
      <xdr:row>3</xdr:row>
      <xdr:rowOff>114300</xdr:rowOff>
    </xdr:from>
    <xdr:to>
      <xdr:col>6</xdr:col>
      <xdr:colOff>57150</xdr:colOff>
      <xdr:row>4</xdr:row>
      <xdr:rowOff>361950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695700" y="114300"/>
          <a:ext cx="2600325" cy="4953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304800</xdr:colOff>
      <xdr:row>8</xdr:row>
      <xdr:rowOff>104775</xdr:rowOff>
    </xdr:from>
    <xdr:to>
      <xdr:col>8</xdr:col>
      <xdr:colOff>57150</xdr:colOff>
      <xdr:row>14</xdr:row>
      <xdr:rowOff>66675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457450" y="1352550"/>
          <a:ext cx="4476750" cy="133350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J</a:t>
          </a:r>
          <a:r>
            <a:rPr lang="fr-FR" sz="1100" baseline="0"/>
            <a:t> explique ma demande : si la cellule D7 a la valeur "SORTIE" la saisie dans la cellule "E7" doit etre en forme negative et si j ai la valeur "ENTRE" la valeur sera donc positive comme affiche sur l exemple </a:t>
          </a:r>
        </a:p>
        <a:p>
          <a:pPr algn="ctr"/>
          <a:r>
            <a:rPr lang="fr-FR" sz="1100" baseline="0"/>
            <a:t>ET MERCI  POUR VOTRE AIDE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3</xdr:row>
          <xdr:rowOff>228600</xdr:rowOff>
        </xdr:from>
        <xdr:to>
          <xdr:col>2</xdr:col>
          <xdr:colOff>1438275</xdr:colOff>
          <xdr:row>4</xdr:row>
          <xdr:rowOff>247650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1" u="none" strike="noStrike" baseline="0">
                  <a:solidFill>
                    <a:srgbClr val="000080"/>
                  </a:solidFill>
                  <a:latin typeface="Cambria"/>
                  <a:ea typeface="Cambria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0</xdr:col>
      <xdr:colOff>533400</xdr:colOff>
      <xdr:row>0</xdr:row>
      <xdr:rowOff>304801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1"/>
          <a:ext cx="533400" cy="3048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28575</xdr:rowOff>
    </xdr:from>
    <xdr:to>
      <xdr:col>0</xdr:col>
      <xdr:colOff>657225</xdr:colOff>
      <xdr:row>2</xdr:row>
      <xdr:rowOff>266701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9050" y="447675"/>
          <a:ext cx="638175" cy="23812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</xdr:row>
          <xdr:rowOff>47625</xdr:rowOff>
        </xdr:from>
        <xdr:to>
          <xdr:col>5</xdr:col>
          <xdr:colOff>1657350</xdr:colOff>
          <xdr:row>2</xdr:row>
          <xdr:rowOff>409575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9525</xdr:colOff>
      <xdr:row>1</xdr:row>
      <xdr:rowOff>85724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0" y="0"/>
          <a:ext cx="533400" cy="276224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800" b="1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rPr>
            <a:t>MENU</a:t>
          </a:r>
          <a:endParaRPr lang="fr-FR" sz="900" b="1">
            <a:solidFill>
              <a:schemeClr val="bg2">
                <a:lumMod val="2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9525</xdr:colOff>
      <xdr:row>2</xdr:row>
      <xdr:rowOff>85726</xdr:rowOff>
    </xdr:from>
    <xdr:to>
      <xdr:col>1</xdr:col>
      <xdr:colOff>19050</xdr:colOff>
      <xdr:row>2</xdr:row>
      <xdr:rowOff>333375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525" y="466726"/>
          <a:ext cx="533400" cy="24764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66675</xdr:colOff>
      <xdr:row>2</xdr:row>
      <xdr:rowOff>76198</xdr:rowOff>
    </xdr:from>
    <xdr:to>
      <xdr:col>3</xdr:col>
      <xdr:colOff>1495424</xdr:colOff>
      <xdr:row>2</xdr:row>
      <xdr:rowOff>419099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3743325" y="457198"/>
          <a:ext cx="1428749" cy="34290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Nembre</a:t>
          </a:r>
          <a:r>
            <a:rPr lang="fr-FR" sz="1100" baseline="0"/>
            <a:t> Sacs/Carton</a:t>
          </a:r>
          <a:endParaRPr lang="fr-FR" sz="1100"/>
        </a:p>
      </xdr:txBody>
    </xdr:sp>
    <xdr:clientData/>
  </xdr:twoCellAnchor>
  <xdr:twoCellAnchor>
    <xdr:from>
      <xdr:col>4</xdr:col>
      <xdr:colOff>9524</xdr:colOff>
      <xdr:row>2</xdr:row>
      <xdr:rowOff>85723</xdr:rowOff>
    </xdr:from>
    <xdr:to>
      <xdr:col>4</xdr:col>
      <xdr:colOff>1619249</xdr:colOff>
      <xdr:row>2</xdr:row>
      <xdr:rowOff>428624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876799" y="466723"/>
          <a:ext cx="1609725" cy="342901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Quantite</a:t>
          </a:r>
          <a:r>
            <a:rPr lang="fr-FR" sz="1100" baseline="0"/>
            <a:t> /kilos/Pieces</a:t>
          </a:r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314326</xdr:colOff>
      <xdr:row>39</xdr:row>
      <xdr:rowOff>74468</xdr:rowOff>
    </xdr:from>
    <xdr:to>
      <xdr:col>4</xdr:col>
      <xdr:colOff>381001</xdr:colOff>
      <xdr:row>40</xdr:row>
      <xdr:rowOff>47626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733551" y="6370493"/>
          <a:ext cx="1181100" cy="220808"/>
        </a:xfrm>
        <a:prstGeom prst="rect">
          <a:avLst/>
        </a:prstGeom>
        <a:noFill/>
        <a:ln w="1270" cap="rnd" cmpd="sng">
          <a:solidFill>
            <a:schemeClr val="tx1">
              <a:lumMod val="75000"/>
              <a:lumOff val="25000"/>
            </a:schemeClr>
          </a:solidFill>
          <a:prstDash val="sysDot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28575</xdr:colOff>
      <xdr:row>0</xdr:row>
      <xdr:rowOff>0</xdr:rowOff>
    </xdr:from>
    <xdr:to>
      <xdr:col>14</xdr:col>
      <xdr:colOff>85725</xdr:colOff>
      <xdr:row>0</xdr:row>
      <xdr:rowOff>295275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772275" y="0"/>
          <a:ext cx="533400" cy="295275"/>
        </a:xfrm>
        <a:prstGeom prst="rect">
          <a:avLst/>
        </a:prstGeom>
        <a:solidFill>
          <a:schemeClr val="bg2"/>
        </a:soli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571500</xdr:colOff>
      <xdr:row>1</xdr:row>
      <xdr:rowOff>114299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38100" y="28575"/>
          <a:ext cx="533400" cy="276224"/>
        </a:xfrm>
        <a:prstGeom prst="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2700000" scaled="0"/>
          <a:tileRect/>
        </a:gradFill>
        <a:ln w="12700">
          <a:solidFill>
            <a:schemeClr val="bg1">
              <a:lumMod val="75000"/>
            </a:schemeClr>
          </a:solidFill>
        </a:ln>
        <a:effectLst/>
        <a:scene3d>
          <a:camera prst="orthographicFront"/>
          <a:lightRig rig="threePt" dir="t"/>
        </a:scene3d>
        <a:sp3d prstMaterial="metal">
          <a:bevelT w="114300" prst="artDeco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fr-FR" sz="9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MENU</a:t>
          </a:r>
          <a:endParaRPr lang="fr-FR" sz="10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1</xdr:row>
          <xdr:rowOff>95250</xdr:rowOff>
        </xdr:from>
        <xdr:to>
          <xdr:col>9</xdr:col>
          <xdr:colOff>123825</xdr:colOff>
          <xdr:row>4</xdr:row>
          <xdr:rowOff>161925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8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FF"/>
                  </a:solidFill>
                  <a:latin typeface="Cambria"/>
                  <a:ea typeface="Cambria"/>
                </a:rPr>
                <a:t>ACCTUALISER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Dany" refreshedDate="44007.55776087963" createdVersion="3" refreshedVersion="6" minRefreshableVersion="3" recordCount="6" xr:uid="{00000000-000A-0000-FFFF-FFFF0E000000}">
  <cacheSource type="worksheet">
    <worksheetSource ref="A1:V2502" sheet="LIVRAISONS"/>
  </cacheSource>
  <cacheFields count="23">
    <cacheField name="Nom de clients" numFmtId="0">
      <sharedItems containsBlank="1" count="93">
        <m/>
        <s v="ABDELGHNI Marrakech"/>
        <s v="Gold Wing Club Maroc" u="1"/>
        <s v="SAAD  BNJELN MEKNES" u="1"/>
        <s v="SAAD BENYAHIA" u="1"/>
        <s v="BOUCHTAOUI NADOR" u="1"/>
        <s v="HAJWI" u="1"/>
        <s v="BOUNDA NADOR" u="1"/>
        <s v="GHANA RACHID" u="1"/>
        <s v="ABDERRAHIM S Bennour" u="1"/>
        <s v="BOUBKER" u="1"/>
        <s v="BILAL" u="1"/>
        <s v="OUBLAL OUJDA" u="1"/>
        <s v="OMAR BERKANE" u="1"/>
        <s v="KABBOUR NASSER" u="1"/>
        <s v="GHANA AHMED" u="1"/>
        <s v="MOSTAPHA KALAA " u="1"/>
        <s v="RACHID CASA" u="1"/>
        <s v="Abderrahman  N21" u="1"/>
        <s v="MOSTAPHA MAAKOUL" u="1"/>
        <s v="YOUSSEF LAZRAK" u="1"/>
        <s v="IDRISSI LAHSSEN" u="1"/>
        <s v="AHMED MOUISSI" u="1"/>
        <s v="SMAIL AATOU Tanger" u="1"/>
        <s v="FATIHA" u="1"/>
        <s v="OMAR OUARZAZAT" u="1"/>
        <s v="BARAKATE MED" u="1"/>
        <s v="KHADIRI Aziz Marrakech" u="1"/>
        <s v="HASSANE/BOUBKER" u="1"/>
        <s v="YOUNESS CASA" u="1"/>
        <s v="LAARBI OUFKIR" u="1"/>
        <s v="DRISS LAZREK" u="1"/>
        <s v="MESBAHI ADNANE" u="1"/>
        <s v="OMAR CASA" u="1"/>
        <s v="AHMADI ABDELALI" u="1"/>
        <s v="BELIID G ALLAL" u="1"/>
        <s v="DIVERS" u="1"/>
        <s v="KHALID SALE" u="1"/>
        <s v="SADDIK 95" u="1"/>
        <s v="SALEH G ALLAL" u="1"/>
        <s v="AMMARI HASSANE" u="1"/>
        <s v="R.S IMPORT/ EXPORT" u="1"/>
        <s v="ABDELKRIM KISSARIYA" u="1"/>
        <s v="MOSTAPHA ZMAMRA" u="1"/>
        <s v="ABDELJALIL MARRAKECH" u="1"/>
        <s v="BRAHIM OURAMI" u="1"/>
        <s v="ABDERRAHMAN G ALLAL" u="1"/>
        <s v="ZEROUAL 15 RAMADAN" u="1"/>
        <s v="NASSER ABDERRAHIM " u="1"/>
        <s v="BHIH MED ADAME" u="1"/>
        <s v="ABDELJLIL RABAT" u="1"/>
        <s v="MLY MAHDI MRKCH" u="1"/>
        <s v="BAROUDI AHMED" u="1"/>
        <s v="DLYMI JDIDA" u="1"/>
        <s v="OMAR MEKDAME" u="1"/>
        <s v="MHAYH" u="1"/>
        <s v="SOBHI" u="1"/>
        <s v="BRAHIM OUTASNOUNT" u="1"/>
        <s v="ADIL BENNIS" u="1"/>
        <s v="MAHFOUD JDIDA" u="1"/>
        <s v="KHALID Borj Yacout" u="1"/>
        <s v="BRICHA" u="1"/>
        <s v="MARRAKCHI" u="1"/>
        <s v="BELHAMID MOSTAPHA" u="1"/>
        <s v="Abdelwahed Hejjaji" u="1"/>
        <s v="HIYANI TANGER" u="1"/>
        <s v="YAACOUBI KSSAR" u="1"/>
        <s v="SOUFIANI" u="1"/>
        <s v="ABDELLAH OUARZAZATE " u="1"/>
        <s v="LOIC" u="1"/>
        <s v="HICHAM BELLATI" u="1"/>
        <s v="RACHID ESSALAME" u="1"/>
        <s v="ADIL ERRACHDI" u="1"/>
        <s v="HASSANE MARTIL" u="1"/>
        <s v="HOUARI" u="1"/>
        <s v="DLYMI LAAYOUN" u="1"/>
        <s v="BELHAMID ABDERRAHIM" u="1"/>
        <s v="RBATI" u="1"/>
        <s v="BOUDRARE BRAHIM" u="1"/>
        <s v="LEILA BHIH" u="1"/>
        <s v="ABDELMALEK FES" u="1"/>
        <s v="RACHID TETOUAN" u="1"/>
        <s v=" " u="1"/>
        <s v="BOUSETTA KENITRA" u="1"/>
        <s v="Abderrahman El Warki" u="1"/>
        <s v="HARRANE IMINTANOUTE" u="1"/>
        <s v="HEJJAJI Abdelwahed" u="1"/>
        <s v="OUTHMANE KSSAR" u="1"/>
        <s v="HASSANE NADOR" u="1"/>
        <s v="KHALID BEN SIID" u="1"/>
        <s v="SADDIK 88" u="1"/>
        <s v="LAAOUNI CASA" u="1"/>
        <s v="OUISSA" u="1"/>
      </sharedItems>
    </cacheField>
    <cacheField name="Date bon" numFmtId="14">
      <sharedItems containsNonDate="0" containsDate="1" containsString="0" containsBlank="1" minDate="2015-01-01T00:00:00" maxDate="2020-06-24T00:00:00" count="378">
        <m/>
        <d v="2020-06-23T00:00:00"/>
        <d v="2015-09-29T00:00:00" u="1"/>
        <d v="2016-09-29T00:00:00" u="1"/>
        <d v="2016-10-25T00:00:00" u="1"/>
        <d v="2016-11-21T00:00:00" u="1"/>
        <d v="2015-10-27T00:00:00" u="1"/>
        <d v="2016-10-27T00:00:00" u="1"/>
        <d v="2016-11-23T00:00:00" u="1"/>
        <d v="2016-12-19T00:00:00" u="1"/>
        <d v="2016-10-29T00:00:00" u="1"/>
        <d v="2016-01-04T00:00:00" u="1"/>
        <d v="2015-01-06T00:00:00" u="1"/>
        <d v="2016-01-06T00:00:00" u="1"/>
        <d v="2015-02-02T00:00:00" u="1"/>
        <d v="2016-02-02T00:00:00" u="1"/>
        <d v="2015-02-04T00:00:00" u="1"/>
        <d v="2016-02-04T00:00:00" u="1"/>
        <d v="2015-01-10T00:00:00" u="1"/>
        <d v="2016-02-06T00:00:00" u="1"/>
        <d v="2015-03-02T00:00:00" u="1"/>
        <d v="2016-03-02T00:00:00" u="1"/>
        <d v="2015-12-31T00:00:00" u="1"/>
        <d v="2015-01-12T00:00:00" u="1"/>
        <d v="2016-01-12T00:00:00" u="1"/>
        <d v="2016-01-14T00:00:00" u="1"/>
        <d v="2015-02-10T00:00:00" u="1"/>
        <d v="2016-02-10T00:00:00" u="1"/>
        <d v="2015-03-06T00:00:00" u="1"/>
        <d v="2015-04-02T00:00:00" u="1"/>
        <d v="2016-04-02T00:00:00" u="1"/>
        <d v="2016-01-16T00:00:00" u="1"/>
        <d v="2015-02-12T00:00:00" u="1"/>
        <d v="2015-04-04T00:00:00" u="1"/>
        <d v="2016-04-04T00:00:00" u="1"/>
        <d v="2016-01-18T00:00:00" u="1"/>
        <d v="2015-03-10T00:00:00" u="1"/>
        <d v="2016-03-10T00:00:00" u="1"/>
        <d v="2015-04-06T00:00:00" u="1"/>
        <d v="2016-04-06T00:00:00" u="1"/>
        <d v="2015-05-02T00:00:00" u="1"/>
        <d v="2016-05-02T00:00:00" u="1"/>
        <d v="2015-01-20T00:00:00" u="1"/>
        <d v="2016-01-20T00:00:00" u="1"/>
        <d v="2015-02-16T00:00:00" u="1"/>
        <d v="2015-03-12T00:00:00" u="1"/>
        <d v="2015-04-08T00:00:00" u="1"/>
        <d v="2016-04-08T00:00:00" u="1"/>
        <d v="2015-05-04T00:00:00" u="1"/>
        <d v="2016-05-04T00:00:00" u="1"/>
        <d v="2016-01-22T00:00:00" u="1"/>
        <d v="2015-03-14T00:00:00" u="1"/>
        <d v="2016-05-06T00:00:00" u="1"/>
        <d v="2015-01-24T00:00:00" u="1"/>
        <d v="2015-02-20T00:00:00" u="1"/>
        <d v="2016-02-20T00:00:00" u="1"/>
        <d v="2016-03-16T00:00:00" u="1"/>
        <d v="2016-04-12T00:00:00" u="1"/>
        <d v="2015-05-08T00:00:00" u="1"/>
        <d v="2015-06-04T00:00:00" u="1"/>
        <d v="2016-06-04T00:00:00" u="1"/>
        <d v="2016-01-26T00:00:00" u="1"/>
        <d v="2015-03-18T00:00:00" u="1"/>
        <d v="2016-03-18T00:00:00" u="1"/>
        <d v="2015-04-14T00:00:00" u="1"/>
        <d v="2016-04-14T00:00:00" u="1"/>
        <d v="2016-06-06T00:00:00" u="1"/>
        <d v="2015-07-02T00:00:00" u="1"/>
        <d v="2016-07-02T00:00:00" u="1"/>
        <d v="2016-02-24T00:00:00" u="1"/>
        <d v="2015-03-20T00:00:00" u="1"/>
        <d v="2015-04-16T00:00:00" u="1"/>
        <d v="2016-04-16T00:00:00" u="1"/>
        <d v="2015-06-08T00:00:00" u="1"/>
        <d v="2016-06-08T00:00:00" u="1"/>
        <d v="2015-07-04T00:00:00" u="1"/>
        <d v="2016-07-04T00:00:00" u="1"/>
        <d v="2015-01-30T00:00:00" u="1"/>
        <d v="2016-01-30T00:00:00" u="1"/>
        <d v="2015-02-26T00:00:00" u="1"/>
        <d v="2016-02-26T00:00:00" u="1"/>
        <d v="2016-03-22T00:00:00" u="1"/>
        <d v="2015-04-18T00:00:00" u="1"/>
        <d v="2016-04-18T00:00:00" u="1"/>
        <d v="2015-05-14T00:00:00" u="1"/>
        <d v="2015-06-10T00:00:00" u="1"/>
        <d v="2015-07-06T00:00:00" u="1"/>
        <d v="2016-08-02T00:00:00" u="1"/>
        <d v="2015-03-24T00:00:00" u="1"/>
        <d v="2015-04-20T00:00:00" u="1"/>
        <d v="2016-04-20T00:00:00" u="1"/>
        <d v="2016-05-16T00:00:00" u="1"/>
        <d v="2015-06-12T00:00:00" u="1"/>
        <d v="2015-07-08T00:00:00" u="1"/>
        <d v="2015-08-04T00:00:00" u="1"/>
        <d v="2016-08-04T00:00:00" u="1"/>
        <d v="2015-03-26T00:00:00" u="1"/>
        <d v="2015-04-22T00:00:00" u="1"/>
        <d v="2015-05-18T00:00:00" u="1"/>
        <d v="2015-07-10T00:00:00" u="1"/>
        <d v="2015-08-06T00:00:00" u="1"/>
        <d v="2015-09-02T00:00:00" u="1"/>
        <d v="2016-09-02T00:00:00" u="1"/>
        <d v="2015-03-28T00:00:00" u="1"/>
        <d v="2015-04-24T00:00:00" u="1"/>
        <d v="2015-05-20T00:00:00" u="1"/>
        <d v="2016-05-20T00:00:00" u="1"/>
        <d v="2015-06-16T00:00:00" u="1"/>
        <d v="2015-08-08T00:00:00" u="1"/>
        <d v="2016-08-08T00:00:00" u="1"/>
        <d v="2020-06-16T00:00:00" u="1"/>
        <d v="2015-09-04T00:00:00" u="1"/>
        <d v="2015-03-30T00:00:00" u="1"/>
        <d v="2016-03-30T00:00:00" u="1"/>
        <d v="2016-04-26T00:00:00" u="1"/>
        <d v="2015-05-22T00:00:00" u="1"/>
        <d v="2015-06-18T00:00:00" u="1"/>
        <d v="2016-06-18T00:00:00" u="1"/>
        <d v="2015-07-14T00:00:00" u="1"/>
        <d v="2016-08-10T00:00:00" u="1"/>
        <d v="2016-09-06T00:00:00" u="1"/>
        <d v="2015-10-02T00:00:00" u="1"/>
        <d v="2015-04-28T00:00:00" u="1"/>
        <d v="2016-06-20T00:00:00" u="1"/>
        <d v="2015-07-16T00:00:00" u="1"/>
        <d v="2016-08-12T00:00:00" u="1"/>
        <d v="2015-09-08T00:00:00" u="1"/>
        <d v="2016-09-08T00:00:00" u="1"/>
        <d v="2016-10-04T00:00:00" u="1"/>
        <d v="2016-04-30T00:00:00" u="1"/>
        <d v="2015-05-26T00:00:00" u="1"/>
        <d v="2015-06-22T00:00:00" u="1"/>
        <d v="2020-06-22T00:00:00" u="1"/>
        <d v="2015-09-10T00:00:00" u="1"/>
        <d v="2015-10-06T00:00:00" u="1"/>
        <d v="2016-10-06T00:00:00" u="1"/>
        <d v="2015-11-02T00:00:00" u="1"/>
        <d v="2015-05-28T00:00:00" u="1"/>
        <d v="2015-06-24T00:00:00" u="1"/>
        <d v="2016-06-24T00:00:00" u="1"/>
        <d v="2016-08-16T00:00:00" u="1"/>
        <d v="2015-09-12T00:00:00" u="1"/>
        <d v="2015-10-08T00:00:00" u="1"/>
        <d v="2016-10-08T00:00:00" u="1"/>
        <d v="2015-05-30T00:00:00" u="1"/>
        <d v="2015-06-26T00:00:00" u="1"/>
        <d v="2015-08-18T00:00:00" u="1"/>
        <d v="2016-08-18T00:00:00" u="1"/>
        <d v="2015-09-14T00:00:00" u="1"/>
        <d v="2015-10-10T00:00:00" u="1"/>
        <d v="2016-10-10T00:00:00" u="1"/>
        <d v="2016-06-28T00:00:00" u="1"/>
        <d v="2015-08-20T00:00:00" u="1"/>
        <d v="2015-09-16T00:00:00" u="1"/>
        <d v="2016-09-16T00:00:00" u="1"/>
        <d v="2015-10-12T00:00:00" u="1"/>
        <d v="2015-06-30T00:00:00" u="1"/>
        <d v="2016-06-30T00:00:00" u="1"/>
        <d v="2016-07-26T00:00:00" u="1"/>
        <d v="2015-08-22T00:00:00" u="1"/>
        <d v="2016-08-22T00:00:00" u="1"/>
        <d v="2015-09-18T00:00:00" u="1"/>
        <d v="2015-10-14T00:00:00" u="1"/>
        <d v="2015-11-10T00:00:00" u="1"/>
        <d v="2016-11-10T00:00:00" u="1"/>
        <d v="2016-12-06T00:00:00" u="1"/>
        <d v="2016-07-28T00:00:00" u="1"/>
        <d v="2015-08-24T00:00:00" u="1"/>
        <d v="2016-09-20T00:00:00" u="1"/>
        <d v="2015-10-16T00:00:00" u="1"/>
        <d v="2015-07-30T00:00:00" u="1"/>
        <d v="2016-07-30T00:00:00" u="1"/>
        <d v="2015-08-26T00:00:00" u="1"/>
        <d v="2016-08-26T00:00:00" u="1"/>
        <d v="2015-09-22T00:00:00" u="1"/>
        <d v="2016-09-22T00:00:00" u="1"/>
        <d v="2016-10-18T00:00:00" u="1"/>
        <d v="2015-11-14T00:00:00" u="1"/>
        <d v="2016-11-14T00:00:00" u="1"/>
        <d v="2016-12-10T00:00:00" u="1"/>
        <d v="2015-08-28T00:00:00" u="1"/>
        <d v="2016-09-24T00:00:00" u="1"/>
        <d v="2015-10-20T00:00:00" u="1"/>
        <d v="2015-11-16T00:00:00" u="1"/>
        <d v="2016-11-16T00:00:00" u="1"/>
        <d v="2016-08-30T00:00:00" u="1"/>
        <d v="2016-09-26T00:00:00" u="1"/>
        <d v="2015-10-22T00:00:00" u="1"/>
        <d v="2015-12-14T00:00:00" u="1"/>
        <d v="2015-09-28T00:00:00" u="1"/>
        <d v="2016-09-28T00:00:00" u="1"/>
        <d v="2015-10-24T00:00:00" u="1"/>
        <d v="2016-10-24T00:00:00" u="1"/>
        <d v="2015-09-30T00:00:00" u="1"/>
        <d v="2016-09-30T00:00:00" u="1"/>
        <d v="2015-10-26T00:00:00" u="1"/>
        <d v="2016-10-26T00:00:00" u="1"/>
        <d v="2015-12-18T00:00:00" u="1"/>
        <d v="2015-11-24T00:00:00" u="1"/>
        <d v="2016-12-20T00:00:00" u="1"/>
        <d v="2015-01-01T00:00:00" u="1"/>
        <d v="2016-01-01T00:00:00" u="1"/>
        <d v="2015-10-30T00:00:00" u="1"/>
        <d v="2016-12-24T00:00:00" u="1"/>
        <d v="2016-01-05T00:00:00" u="1"/>
        <d v="2016-02-01T00:00:00" u="1"/>
        <d v="2016-12-26T00:00:00" u="1"/>
        <d v="2016-01-07T00:00:00" u="1"/>
        <d v="2016-12-28T00:00:00" u="1"/>
        <d v="2015-01-09T00:00:00" u="1"/>
        <d v="2016-01-09T00:00:00" u="1"/>
        <d v="2016-01-11T00:00:00" u="1"/>
        <d v="2015-03-03T00:00:00" u="1"/>
        <d v="2016-03-03T00:00:00" u="1"/>
        <d v="2015-01-13T00:00:00" u="1"/>
        <d v="2015-02-09T00:00:00" u="1"/>
        <d v="2016-02-09T00:00:00" u="1"/>
        <d v="2015-03-05T00:00:00" u="1"/>
        <d v="2016-03-05T00:00:00" u="1"/>
        <d v="2015-01-15T00:00:00" u="1"/>
        <d v="2016-01-15T00:00:00" u="1"/>
        <d v="2015-02-11T00:00:00" u="1"/>
        <d v="2015-04-03T00:00:00" u="1"/>
        <d v="2015-01-17T00:00:00" u="1"/>
        <d v="2015-02-13T00:00:00" u="1"/>
        <d v="2015-03-09T00:00:00" u="1"/>
        <d v="2015-01-19T00:00:00" u="1"/>
        <d v="2016-01-19T00:00:00" u="1"/>
        <d v="2015-03-11T00:00:00" u="1"/>
        <d v="2015-04-07T00:00:00" u="1"/>
        <d v="2016-04-07T00:00:00" u="1"/>
        <d v="2015-01-21T00:00:00" u="1"/>
        <d v="2016-01-21T00:00:00" u="1"/>
        <d v="2015-02-17T00:00:00" u="1"/>
        <d v="2016-02-17T00:00:00" u="1"/>
        <d v="2015-03-13T00:00:00" u="1"/>
        <d v="2015-05-05T00:00:00" u="1"/>
        <d v="2015-06-01T00:00:00" u="1"/>
        <d v="2016-06-01T00:00:00" u="1"/>
        <d v="2015-01-23T00:00:00" u="1"/>
        <d v="2016-01-23T00:00:00" u="1"/>
        <d v="2016-03-15T00:00:00" u="1"/>
        <d v="2016-04-11T00:00:00" u="1"/>
        <d v="2015-05-07T00:00:00" u="1"/>
        <d v="2015-06-03T00:00:00" u="1"/>
        <d v="2016-01-25T00:00:00" u="1"/>
        <d v="2015-02-21T00:00:00" u="1"/>
        <d v="2015-03-17T00:00:00" u="1"/>
        <d v="2015-04-13T00:00:00" u="1"/>
        <d v="2015-05-09T00:00:00" u="1"/>
        <d v="2015-06-05T00:00:00" u="1"/>
        <d v="2017-05-09T00:00:00" u="1"/>
        <d v="2015-07-01T00:00:00" u="1"/>
        <d v="2016-07-01T00:00:00" u="1"/>
        <d v="2016-01-27T00:00:00" u="1"/>
        <d v="2015-02-23T00:00:00" u="1"/>
        <d v="2016-02-23T00:00:00" u="1"/>
        <d v="2015-04-15T00:00:00" u="1"/>
        <d v="2016-05-11T00:00:00" u="1"/>
        <d v="2016-06-07T00:00:00" u="1"/>
        <d v="2015-07-03T00:00:00" u="1"/>
        <d v="2015-01-29T00:00:00" u="1"/>
        <d v="2016-01-29T00:00:00" u="1"/>
        <d v="2015-02-25T00:00:00" u="1"/>
        <d v="2016-05-13T00:00:00" u="1"/>
        <d v="2015-08-01T00:00:00" u="1"/>
        <d v="2015-01-31T00:00:00" u="1"/>
        <d v="2015-03-23T00:00:00" u="1"/>
        <d v="2016-04-19T00:00:00" u="1"/>
        <d v="2015-07-07T00:00:00" u="1"/>
        <d v="2015-08-03T00:00:00" u="1"/>
        <d v="2016-08-03T00:00:00" u="1"/>
        <d v="2016-02-29T00:00:00" u="1"/>
        <d v="2015-03-25T00:00:00" u="1"/>
        <d v="2015-04-21T00:00:00" u="1"/>
        <d v="2016-04-21T00:00:00" u="1"/>
        <d v="2016-06-13T00:00:00" u="1"/>
        <d v="2015-07-09T00:00:00" u="1"/>
        <d v="2015-09-01T00:00:00" u="1"/>
        <d v="2016-09-01T00:00:00" u="1"/>
        <d v="2015-03-27T00:00:00" u="1"/>
        <d v="2015-04-23T00:00:00" u="1"/>
        <d v="2016-04-23T00:00:00" u="1"/>
        <d v="2015-05-19T00:00:00" u="1"/>
        <d v="2015-06-15T00:00:00" u="1"/>
        <d v="2015-07-11T00:00:00" u="1"/>
        <d v="2015-08-07T00:00:00" u="1"/>
        <d v="2015-09-03T00:00:00" u="1"/>
        <d v="2016-09-03T00:00:00" u="1"/>
        <d v="2016-04-25T00:00:00" u="1"/>
        <d v="2015-06-17T00:00:00" u="1"/>
        <d v="2015-07-13T00:00:00" u="1"/>
        <d v="2015-09-05T00:00:00" u="1"/>
        <d v="2016-09-05T00:00:00" u="1"/>
        <d v="2015-10-01T00:00:00" u="1"/>
        <d v="2016-10-01T00:00:00" u="1"/>
        <d v="2015-03-31T00:00:00" u="1"/>
        <d v="2016-03-31T00:00:00" u="1"/>
        <d v="2015-04-27T00:00:00" u="1"/>
        <d v="2015-05-23T00:00:00" u="1"/>
        <d v="2015-06-19T00:00:00" u="1"/>
        <d v="2015-07-15T00:00:00" u="1"/>
        <d v="2015-08-11T00:00:00" u="1"/>
        <d v="2016-08-11T00:00:00" u="1"/>
        <d v="2020-06-19T00:00:00" u="1"/>
        <d v="2015-09-07T00:00:00" u="1"/>
        <d v="2016-09-07T00:00:00" u="1"/>
        <d v="2015-10-03T00:00:00" u="1"/>
        <d v="2016-10-03T00:00:00" u="1"/>
        <d v="2015-08-13T00:00:00" u="1"/>
        <d v="2016-08-13T00:00:00" u="1"/>
        <d v="2015-09-09T00:00:00" u="1"/>
        <d v="2016-09-09T00:00:00" u="1"/>
        <d v="2015-10-05T00:00:00" u="1"/>
        <d v="2016-10-05T00:00:00" u="1"/>
        <d v="2015-05-27T00:00:00" u="1"/>
        <d v="2015-06-23T00:00:00" u="1"/>
        <d v="2016-06-23T00:00:00" u="1"/>
        <d v="2015-09-11T00:00:00" u="1"/>
        <d v="2015-10-07T00:00:00" u="1"/>
        <d v="2016-10-07T00:00:00" u="1"/>
        <d v="2016-11-03T00:00:00" u="1"/>
        <d v="2015-06-25T00:00:00" u="1"/>
        <d v="2016-06-25T00:00:00" u="1"/>
        <d v="2015-07-21T00:00:00" u="1"/>
        <d v="2015-08-17T00:00:00" u="1"/>
        <d v="2016-08-17T00:00:00" u="1"/>
        <d v="2015-10-09T00:00:00" u="1"/>
        <d v="2015-11-05T00:00:00" u="1"/>
        <d v="2015-06-27T00:00:00" u="1"/>
        <d v="2016-06-27T00:00:00" u="1"/>
        <d v="2015-08-19T00:00:00" u="1"/>
        <d v="2016-08-19T00:00:00" u="1"/>
        <d v="2016-09-15T00:00:00" u="1"/>
        <d v="2016-10-11T00:00:00" u="1"/>
        <d v="2016-11-07T00:00:00" u="1"/>
        <d v="2016-12-03T00:00:00" u="1"/>
        <d v="2015-06-29T00:00:00" u="1"/>
        <d v="2016-06-29T00:00:00" u="1"/>
        <d v="2016-07-25T00:00:00" u="1"/>
        <d v="2015-08-21T00:00:00" u="1"/>
        <d v="2015-09-17T00:00:00" u="1"/>
        <d v="2016-09-17T00:00:00" u="1"/>
        <d v="2015-10-13T00:00:00" u="1"/>
        <d v="2016-10-13T00:00:00" u="1"/>
        <d v="2015-11-09T00:00:00" u="1"/>
        <d v="2016-11-09T00:00:00" u="1"/>
        <d v="2015-07-27T00:00:00" u="1"/>
        <d v="2016-07-27T00:00:00" u="1"/>
        <d v="2016-08-23T00:00:00" u="1"/>
        <d v="2015-09-19T00:00:00" u="1"/>
        <d v="2016-09-19T00:00:00" u="1"/>
        <d v="2015-10-15T00:00:00" u="1"/>
        <d v="2015-11-11T00:00:00" u="1"/>
        <d v="2015-07-29T00:00:00" u="1"/>
        <d v="2016-07-29T00:00:00" u="1"/>
        <d v="2015-08-25T00:00:00" u="1"/>
        <d v="2015-09-21T00:00:00" u="1"/>
        <d v="2016-09-21T00:00:00" u="1"/>
        <d v="2015-10-17T00:00:00" u="1"/>
        <d v="2016-10-17T00:00:00" u="1"/>
        <d v="2016-12-09T00:00:00" u="1"/>
        <d v="2015-07-31T00:00:00" u="1"/>
        <d v="2015-08-27T00:00:00" u="1"/>
        <d v="2016-08-27T00:00:00" u="1"/>
        <d v="2016-09-23T00:00:00" u="1"/>
        <d v="2015-10-19T00:00:00" u="1"/>
        <d v="2016-10-19T00:00:00" u="1"/>
        <d v="2016-08-29T00:00:00" u="1"/>
        <d v="2015-10-21T00:00:00" u="1"/>
        <d v="2016-10-21T00:00:00" u="1"/>
        <d v="2015-11-17T00:00:00" u="1"/>
        <d v="2015-08-31T00:00:00" u="1"/>
        <d v="2016-08-31T00:00:00" u="1"/>
        <d v="2016-09-27T00:00:00" u="1"/>
        <d v="2015-10-23T00:00:00" u="1"/>
        <d v="2015-11-19T00:00:00" u="1"/>
        <d v="2016-11-19T00:00:00" u="1"/>
      </sharedItems>
    </cacheField>
    <cacheField name="N° Bon Comd" numFmtId="0">
      <sharedItems containsBlank="1" containsMixedTypes="1" containsNumber="1" containsInteger="1" minValue="0" maxValue="0" count="3">
        <m/>
        <s v="1/1m"/>
        <n v="0" u="1"/>
      </sharedItems>
    </cacheField>
    <cacheField name="Référence" numFmtId="0">
      <sharedItems containsBlank="1"/>
    </cacheField>
    <cacheField name="Désignation" numFmtId="0">
      <sharedItems containsBlank="1"/>
    </cacheField>
    <cacheField name="Unit" numFmtId="0">
      <sharedItems containsString="0" containsBlank="1" containsNumber="1" containsInteger="1" minValue="40" maxValue="180"/>
    </cacheField>
    <cacheField name="Prix" numFmtId="0">
      <sharedItems containsString="0" containsBlank="1" containsNumber="1" containsInteger="1" minValue="0" maxValue="0"/>
    </cacheField>
    <cacheField name="Dépôt" numFmtId="0">
      <sharedItems containsBlank="1"/>
    </cacheField>
    <cacheField name="Quantité" numFmtId="0">
      <sharedItems containsString="0" containsBlank="1" containsNumber="1" containsInteger="1" minValue="2" maxValue="5"/>
    </cacheField>
    <cacheField name="Montant" numFmtId="164">
      <sharedItems containsString="0" containsBlank="1" containsNumber="1" containsInteger="1" minValue="0" maxValue="0"/>
    </cacheField>
    <cacheField name="Bon Livr" numFmtId="0">
      <sharedItems containsNonDate="0" containsDate="1" containsString="0" containsBlank="1" minDate="2015-02-01T00:00:00" maxDate="2020-03-02T00:00:00" count="7">
        <m/>
        <d v="2020-02-01T00:00:00"/>
        <d v="2020-03-01T00:00:00"/>
        <d v="2015-07-01T00:00:00" u="1"/>
        <d v="2015-02-01T00:00:00" u="1"/>
        <d v="2015-06-01T00:00:00" u="1"/>
        <d v="2015-05-01T00:00:00" u="1"/>
      </sharedItems>
    </cacheField>
    <cacheField name="Paye/Non" numFmtId="0">
      <sharedItems containsNonDate="0" containsDate="1" containsString="0" containsBlank="1" minDate="2020-02-01T00:00:00" maxDate="2020-03-02T00:00:00"/>
    </cacheField>
    <cacheField name="Mode" numFmtId="0">
      <sharedItems containsNonDate="0" containsString="0" containsBlank="1"/>
    </cacheField>
    <cacheField name="Bnq" numFmtId="0">
      <sharedItems containsNonDate="0" containsString="0" containsBlank="1"/>
    </cacheField>
    <cacheField name="N° Cheq" numFmtId="0">
      <sharedItems containsNonDate="0" containsString="0" containsBlank="1"/>
    </cacheField>
    <cacheField name="tireur" numFmtId="0">
      <sharedItems containsNonDate="0" containsString="0" containsBlank="1"/>
    </cacheField>
    <cacheField name="Echéance" numFmtId="168">
      <sharedItems containsNonDate="0" containsString="0" containsBlank="1"/>
    </cacheField>
    <cacheField name="Encaisst" numFmtId="164">
      <sharedItems containsNonDate="0" containsString="0" containsBlank="1"/>
    </cacheField>
    <cacheField name="Remise" numFmtId="164">
      <sharedItems containsNonDate="0" containsString="0" containsBlank="1"/>
    </cacheField>
    <cacheField name="MONTANT GLB" numFmtId="164">
      <sharedItems containsNonDate="0" containsString="0" containsBlank="1"/>
    </cacheField>
    <cacheField name="DAT/ENCAIS" numFmtId="167">
      <sharedItems containsNonDate="0" containsString="0" containsBlank="1"/>
    </cacheField>
    <cacheField name="COMMANTAIRE" numFmtId="0">
      <sharedItems containsNonDate="0" containsString="0" containsBlank="1"/>
    </cacheField>
    <cacheField name="SOLDE" numFmtId="0" formula="Montant- (Encaisst+Remise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m/>
    <m/>
    <m/>
    <m/>
    <m/>
    <m/>
    <m/>
    <x v="0"/>
    <m/>
    <m/>
    <m/>
    <m/>
    <m/>
    <m/>
    <m/>
    <m/>
    <m/>
    <m/>
    <m/>
  </r>
  <r>
    <x v="1"/>
    <x v="1"/>
    <x v="1"/>
    <s v="Camion Plage 001"/>
    <s v="Camion Plage 5P/Sachet"/>
    <n v="40"/>
    <n v="0"/>
    <s v="HAY SINAII"/>
    <n v="5"/>
    <n v="0"/>
    <x v="1"/>
    <d v="2020-02-01T00:00:00"/>
    <m/>
    <m/>
    <m/>
    <m/>
    <m/>
    <m/>
    <m/>
    <m/>
    <m/>
    <m/>
  </r>
  <r>
    <x v="1"/>
    <x v="1"/>
    <x v="1"/>
    <s v="Camion Plage 004"/>
    <s v="Camion Plage 4P/Carton"/>
    <n v="60"/>
    <n v="0"/>
    <s v="HAY SINAII"/>
    <n v="2"/>
    <n v="0"/>
    <x v="1"/>
    <d v="2020-02-01T00:00:00"/>
    <m/>
    <m/>
    <m/>
    <m/>
    <m/>
    <m/>
    <m/>
    <m/>
    <m/>
    <m/>
  </r>
  <r>
    <x v="1"/>
    <x v="1"/>
    <x v="1"/>
    <s v="Seau Plage 002"/>
    <s v="Seau Plage Vrac  / Carton"/>
    <n v="120"/>
    <n v="0"/>
    <s v="HAY SINAII"/>
    <n v="5"/>
    <n v="0"/>
    <x v="2"/>
    <d v="2020-03-01T00:00:00"/>
    <m/>
    <m/>
    <m/>
    <m/>
    <m/>
    <m/>
    <m/>
    <m/>
    <m/>
    <m/>
  </r>
  <r>
    <x v="1"/>
    <x v="1"/>
    <x v="1"/>
    <s v="Seau Plage 001"/>
    <s v="Seau Plage Vrac / Sachet"/>
    <n v="180"/>
    <n v="0"/>
    <s v="HAY SINAII"/>
    <n v="2"/>
    <n v="0"/>
    <x v="2"/>
    <d v="2020-03-01T00:00:00"/>
    <m/>
    <m/>
    <m/>
    <m/>
    <m/>
    <m/>
    <m/>
    <m/>
    <m/>
    <m/>
  </r>
  <r>
    <x v="0"/>
    <x v="0"/>
    <x v="0"/>
    <m/>
    <m/>
    <m/>
    <m/>
    <m/>
    <m/>
    <m/>
    <x v="0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2" cacheId="6" applyNumberFormats="0" applyBorderFormats="0" applyFontFormats="0" applyPatternFormats="0" applyAlignmentFormats="0" applyWidthHeightFormats="1" dataCaption="Valeurs" updatedVersion="6" minRefreshableVersion="3" showCalcMbrs="0" itemPrintTitles="1" createdVersion="3" indent="0" compact="0" compactData="0" gridDropZones="1" multipleFieldFilters="0">
  <location ref="A6:G10" firstHeaderRow="1" firstDataRow="2" firstDataCol="3" rowPageCount="1" colPageCount="1"/>
  <pivotFields count="23">
    <pivotField axis="axisPage" compact="0" outline="0" multipleItemSelectionAllowed="1" showAll="0" includeNewItemsInFilter="1">
      <items count="94">
        <item h="1" m="1" x="42"/>
        <item h="1" m="1" x="80"/>
        <item h="1" m="1" x="84"/>
        <item h="1" m="1" x="46"/>
        <item h="1" m="1" x="58"/>
        <item h="1" m="1" x="72"/>
        <item h="1" m="1" x="34"/>
        <item h="1" m="1" x="40"/>
        <item h="1" m="1" x="76"/>
        <item h="1" m="1" x="63"/>
        <item h="1" m="1" x="35"/>
        <item h="1" m="1" x="10"/>
        <item h="1" m="1" x="83"/>
        <item h="1" m="1" x="57"/>
        <item h="1" m="1" x="61"/>
        <item h="1" m="1" x="31"/>
        <item h="1" m="1" x="85"/>
        <item m="1" x="28"/>
        <item h="1" m="1" x="65"/>
        <item h="1" m="1" x="14"/>
        <item h="1" m="1" x="89"/>
        <item h="1" m="1" x="60"/>
        <item h="1" m="1" x="30"/>
        <item h="1" m="1" x="59"/>
        <item h="1" m="1" x="51"/>
        <item h="1" m="1" x="43"/>
        <item h="1" m="1" x="13"/>
        <item h="1" m="1" x="12"/>
        <item h="1" m="1" x="92"/>
        <item h="1" m="1" x="71"/>
        <item h="1" m="1" x="77"/>
        <item h="1" m="1" x="39"/>
        <item h="1" m="1" x="56"/>
        <item h="1" x="0"/>
        <item h="1" m="1" x="5"/>
        <item h="1" m="1" x="67"/>
        <item h="1" m="1" x="17"/>
        <item h="1" m="1" x="9"/>
        <item h="1" m="1" x="82"/>
        <item h="1" m="1" x="90"/>
        <item h="1" m="1" x="88"/>
        <item h="1" m="1" x="70"/>
        <item h="1" m="1" x="69"/>
        <item h="1" m="1" x="32"/>
        <item h="1" m="1" x="8"/>
        <item h="1" m="1" x="86"/>
        <item h="1" m="1" x="37"/>
        <item h="1" m="1" x="36"/>
        <item h="1" m="1" x="15"/>
        <item h="1" m="1" x="41"/>
        <item h="1" m="1" x="7"/>
        <item h="1" m="1" x="81"/>
        <item h="1" m="1" x="11"/>
        <item h="1" m="1" x="54"/>
        <item h="1" m="1" x="20"/>
        <item h="1" m="1" x="2"/>
        <item h="1" m="1" x="64"/>
        <item h="1" m="1" x="48"/>
        <item h="1" m="1" x="21"/>
        <item h="1" m="1" x="22"/>
        <item h="1" m="1" x="49"/>
        <item h="1" m="1" x="52"/>
        <item h="1" m="1" x="16"/>
        <item h="1" m="1" x="73"/>
        <item h="1" m="1" x="68"/>
        <item h="1" m="1" x="62"/>
        <item h="1" m="1" x="91"/>
        <item h="1" m="1" x="24"/>
        <item h="1" m="1" x="79"/>
        <item h="1" m="1" x="3"/>
        <item h="1" m="1" x="19"/>
        <item h="1" m="1" x="47"/>
        <item h="1" m="1" x="66"/>
        <item h="1" m="1" x="50"/>
        <item h="1" m="1" x="38"/>
        <item h="1" m="1" x="78"/>
        <item h="1" m="1" x="6"/>
        <item h="1" m="1" x="53"/>
        <item h="1" m="1" x="75"/>
        <item h="1" m="1" x="29"/>
        <item h="1" m="1" x="74"/>
        <item h="1" m="1" x="44"/>
        <item h="1" m="1" x="45"/>
        <item h="1" m="1" x="26"/>
        <item h="1" m="1" x="87"/>
        <item h="1" m="1" x="55"/>
        <item h="1" m="1" x="25"/>
        <item h="1" m="1" x="18"/>
        <item h="1" m="1" x="23"/>
        <item h="1" m="1" x="33"/>
        <item h="1" m="1" x="4"/>
        <item h="1" m="1" x="27"/>
        <item x="1"/>
        <item t="default"/>
      </items>
    </pivotField>
    <pivotField axis="axisRow" compact="0" outline="0" showAll="0" defaultSubtotal="0">
      <items count="378">
        <item m="1" x="200"/>
        <item m="1" x="12"/>
        <item m="1" x="209"/>
        <item m="1" x="18"/>
        <item m="1" x="23"/>
        <item m="1" x="214"/>
        <item m="1" x="219"/>
        <item m="1" x="223"/>
        <item m="1" x="226"/>
        <item m="1" x="42"/>
        <item m="1" x="231"/>
        <item m="1" x="239"/>
        <item m="1" x="53"/>
        <item m="1" x="261"/>
        <item m="1" x="77"/>
        <item m="1" x="266"/>
        <item m="1" x="14"/>
        <item m="1" x="16"/>
        <item m="1" x="215"/>
        <item m="1" x="26"/>
        <item m="1" x="221"/>
        <item m="1" x="32"/>
        <item m="1" x="224"/>
        <item m="1" x="44"/>
        <item m="1" x="233"/>
        <item m="1" x="54"/>
        <item m="1" x="246"/>
        <item m="1" x="255"/>
        <item m="1" x="263"/>
        <item m="1" x="79"/>
        <item m="1" x="20"/>
        <item m="1" x="212"/>
        <item m="1" x="217"/>
        <item m="1" x="28"/>
        <item m="1" x="225"/>
        <item m="1" x="36"/>
        <item m="1" x="228"/>
        <item m="1" x="45"/>
        <item m="1" x="235"/>
        <item m="1" x="51"/>
        <item m="1" x="247"/>
        <item m="1" x="62"/>
        <item m="1" x="70"/>
        <item m="1" x="267"/>
        <item m="1" x="88"/>
        <item m="1" x="273"/>
        <item m="1" x="96"/>
        <item m="1" x="280"/>
        <item m="1" x="103"/>
        <item m="1" x="112"/>
        <item m="1" x="296"/>
        <item m="1" x="29"/>
        <item m="1" x="222"/>
        <item m="1" x="33"/>
        <item m="1" x="38"/>
        <item m="1" x="229"/>
        <item m="1" x="46"/>
        <item m="1" x="248"/>
        <item m="1" x="64"/>
        <item m="1" x="257"/>
        <item m="1" x="71"/>
        <item m="1" x="82"/>
        <item m="1" x="89"/>
        <item m="1" x="274"/>
        <item m="1" x="97"/>
        <item m="1" x="281"/>
        <item m="1" x="104"/>
        <item m="1" x="298"/>
        <item m="1" x="122"/>
        <item m="1" x="40"/>
        <item m="1" x="48"/>
        <item m="1" x="236"/>
        <item m="1" x="243"/>
        <item m="1" x="58"/>
        <item m="1" x="249"/>
        <item m="1" x="84"/>
        <item m="1" x="98"/>
        <item m="1" x="283"/>
        <item m="1" x="105"/>
        <item m="1" x="115"/>
        <item m="1" x="299"/>
        <item m="1" x="130"/>
        <item m="1" x="315"/>
        <item m="1" x="137"/>
        <item m="1" x="144"/>
        <item m="1" x="237"/>
        <item m="1" x="244"/>
        <item m="1" x="59"/>
        <item m="1" x="250"/>
        <item m="1" x="73"/>
        <item m="1" x="85"/>
        <item m="1" x="92"/>
        <item m="1" x="284"/>
        <item m="1" x="107"/>
        <item m="1" x="290"/>
        <item m="1" x="116"/>
        <item m="1" x="300"/>
        <item m="1" x="131"/>
        <item m="1" x="316"/>
        <item m="1" x="138"/>
        <item m="1" x="322"/>
        <item m="1" x="145"/>
        <item m="1" x="329"/>
        <item m="1" x="337"/>
        <item m="1" x="156"/>
        <item m="1" x="252"/>
        <item m="1" x="67"/>
        <item m="1" x="260"/>
        <item m="1" x="75"/>
        <item m="1" x="86"/>
        <item m="1" x="269"/>
        <item m="1" x="93"/>
        <item m="1" x="277"/>
        <item m="1" x="99"/>
        <item m="1" x="285"/>
        <item m="1" x="291"/>
        <item m="1" x="118"/>
        <item m="1" x="301"/>
        <item m="1" x="124"/>
        <item m="1" x="324"/>
        <item m="1" x="347"/>
        <item m="1" x="354"/>
        <item m="1" x="170"/>
        <item m="1" x="362"/>
        <item m="1" x="265"/>
        <item m="1" x="270"/>
        <item m="1" x="94"/>
        <item m="1" x="100"/>
        <item m="1" x="286"/>
        <item m="1" x="108"/>
        <item m="1" x="302"/>
        <item m="1" x="309"/>
        <item m="1" x="325"/>
        <item m="1" x="146"/>
        <item m="1" x="331"/>
        <item m="1" x="152"/>
        <item m="1" x="340"/>
        <item m="1" x="159"/>
        <item m="1" x="167"/>
        <item m="1" x="356"/>
        <item m="1" x="172"/>
        <item m="1" x="363"/>
        <item m="1" x="180"/>
        <item m="1" x="372"/>
        <item m="1" x="278"/>
        <item m="1" x="101"/>
        <item m="1" x="287"/>
        <item m="1" x="111"/>
        <item m="1" x="292"/>
        <item m="1" x="305"/>
        <item m="1" x="126"/>
        <item m="1" x="311"/>
        <item m="1" x="133"/>
        <item m="1" x="318"/>
        <item m="1" x="141"/>
        <item m="1" x="148"/>
        <item m="1" x="153"/>
        <item m="1" x="341"/>
        <item m="1" x="161"/>
        <item m="1" x="350"/>
        <item m="1" x="357"/>
        <item m="1" x="174"/>
        <item m="1" x="189"/>
        <item m="1" x="2"/>
        <item m="1" x="193"/>
        <item m="1" x="294"/>
        <item m="1" x="121"/>
        <item m="1" x="307"/>
        <item m="1" x="313"/>
        <item m="1" x="134"/>
        <item m="1" x="319"/>
        <item m="1" x="142"/>
        <item m="1" x="327"/>
        <item m="1" x="149"/>
        <item m="1" x="155"/>
        <item m="1" x="343"/>
        <item m="1" x="162"/>
        <item m="1" x="352"/>
        <item m="1" x="169"/>
        <item m="1" x="359"/>
        <item m="1" x="366"/>
        <item m="1" x="182"/>
        <item m="1" x="369"/>
        <item m="1" x="187"/>
        <item m="1" x="375"/>
        <item m="1" x="191"/>
        <item x="0"/>
        <item m="1" x="195"/>
        <item m="1" x="6"/>
        <item m="1" x="202"/>
        <item m="1" x="136"/>
        <item m="1" x="328"/>
        <item m="1" x="345"/>
        <item m="1" x="163"/>
        <item m="1" x="353"/>
        <item m="1" x="177"/>
        <item m="1" x="183"/>
        <item m="1" x="371"/>
        <item m="1" x="376"/>
        <item m="1" x="198"/>
        <item m="1" x="188"/>
        <item m="1" x="197"/>
        <item m="1" x="22"/>
        <item m="1" x="201"/>
        <item m="1" x="11"/>
        <item m="1" x="204"/>
        <item m="1" x="13"/>
        <item m="1" x="207"/>
        <item m="1" x="210"/>
        <item m="1" x="211"/>
        <item m="1" x="24"/>
        <item m="1" x="25"/>
        <item m="1" x="220"/>
        <item m="1" x="31"/>
        <item m="1" x="35"/>
        <item m="1" x="227"/>
        <item m="1" x="43"/>
        <item m="1" x="232"/>
        <item m="1" x="50"/>
        <item m="1" x="240"/>
        <item m="1" x="245"/>
        <item m="1" x="61"/>
        <item m="1" x="254"/>
        <item m="1" x="262"/>
        <item m="1" x="78"/>
        <item m="1" x="205"/>
        <item m="1" x="15"/>
        <item m="1" x="17"/>
        <item m="1" x="19"/>
        <item m="1" x="216"/>
        <item m="1" x="27"/>
        <item m="1" x="234"/>
        <item m="1" x="55"/>
        <item m="1" x="256"/>
        <item m="1" x="69"/>
        <item m="1" x="80"/>
        <item m="1" x="272"/>
        <item m="1" x="21"/>
        <item m="1" x="213"/>
        <item m="1" x="218"/>
        <item m="1" x="37"/>
        <item m="1" x="241"/>
        <item m="1" x="56"/>
        <item m="1" x="63"/>
        <item m="1" x="81"/>
        <item m="1" x="113"/>
        <item m="1" x="297"/>
        <item m="1" x="30"/>
        <item m="1" x="34"/>
        <item m="1" x="39"/>
        <item m="1" x="230"/>
        <item m="1" x="47"/>
        <item m="1" x="242"/>
        <item m="1" x="57"/>
        <item m="1" x="65"/>
        <item m="1" x="72"/>
        <item m="1" x="83"/>
        <item m="1" x="268"/>
        <item m="1" x="90"/>
        <item m="1" x="275"/>
        <item m="1" x="282"/>
        <item m="1" x="289"/>
        <item m="1" x="114"/>
        <item m="1" x="129"/>
        <item m="1" x="41"/>
        <item m="1" x="49"/>
        <item m="1" x="52"/>
        <item m="1" x="258"/>
        <item m="1" x="264"/>
        <item m="1" x="91"/>
        <item m="1" x="106"/>
        <item m="1" x="238"/>
        <item m="1" x="60"/>
        <item m="1" x="66"/>
        <item m="1" x="259"/>
        <item m="1" x="74"/>
        <item m="1" x="276"/>
        <item m="1" x="117"/>
        <item m="1" x="123"/>
        <item m="1" x="317"/>
        <item m="1" x="139"/>
        <item m="1" x="323"/>
        <item m="1" x="330"/>
        <item m="1" x="151"/>
        <item m="1" x="338"/>
        <item m="1" x="157"/>
        <item m="1" x="253"/>
        <item m="1" x="68"/>
        <item m="1" x="76"/>
        <item m="1" x="339"/>
        <item m="1" x="158"/>
        <item m="1" x="348"/>
        <item m="1" x="166"/>
        <item m="1" x="355"/>
        <item m="1" x="171"/>
        <item m="1" x="87"/>
        <item m="1" x="271"/>
        <item m="1" x="95"/>
        <item m="1" x="109"/>
        <item m="1" x="119"/>
        <item m="1" x="303"/>
        <item m="1" x="125"/>
        <item m="1" x="310"/>
        <item m="1" x="140"/>
        <item m="1" x="326"/>
        <item m="1" x="147"/>
        <item m="1" x="332"/>
        <item m="1" x="160"/>
        <item m="1" x="349"/>
        <item m="1" x="173"/>
        <item m="1" x="364"/>
        <item m="1" x="368"/>
        <item m="1" x="185"/>
        <item m="1" x="373"/>
        <item m="1" x="279"/>
        <item m="1" x="102"/>
        <item m="1" x="288"/>
        <item m="1" x="293"/>
        <item m="1" x="120"/>
        <item m="1" x="306"/>
        <item m="1" x="127"/>
        <item m="1" x="312"/>
        <item m="1" x="333"/>
        <item m="1" x="154"/>
        <item m="1" x="342"/>
        <item m="1" x="351"/>
        <item m="1" x="168"/>
        <item m="1" x="358"/>
        <item m="1" x="175"/>
        <item m="1" x="365"/>
        <item m="1" x="181"/>
        <item m="1" x="186"/>
        <item m="1" x="374"/>
        <item m="1" x="190"/>
        <item m="1" x="3"/>
        <item m="1" x="194"/>
        <item m="1" x="295"/>
        <item m="1" x="308"/>
        <item m="1" x="128"/>
        <item m="1" x="314"/>
        <item m="1" x="135"/>
        <item m="1" x="320"/>
        <item m="1" x="143"/>
        <item m="1" x="150"/>
        <item m="1" x="334"/>
        <item m="1" x="344"/>
        <item m="1" x="360"/>
        <item m="1" x="176"/>
        <item m="1" x="367"/>
        <item m="1" x="370"/>
        <item m="1" x="192"/>
        <item m="1" x="4"/>
        <item m="1" x="196"/>
        <item m="1" x="7"/>
        <item m="1" x="10"/>
        <item m="1" x="321"/>
        <item m="1" x="335"/>
        <item m="1" x="346"/>
        <item m="1" x="164"/>
        <item m="1" x="178"/>
        <item m="1" x="184"/>
        <item m="1" x="377"/>
        <item m="1" x="5"/>
        <item m="1" x="8"/>
        <item m="1" x="336"/>
        <item m="1" x="165"/>
        <item m="1" x="361"/>
        <item m="1" x="179"/>
        <item m="1" x="9"/>
        <item m="1" x="199"/>
        <item m="1" x="203"/>
        <item m="1" x="206"/>
        <item m="1" x="208"/>
        <item m="1" x="251"/>
        <item m="1" x="110"/>
        <item m="1" x="304"/>
        <item m="1" x="132"/>
        <item x="1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axis="axisRow" compact="0" outline="0" showAll="0" defaultSubtotal="0">
      <items count="7">
        <item x="0"/>
        <item m="1" x="4"/>
        <item m="1" x="6"/>
        <item m="1" x="5"/>
        <item m="1" x="3"/>
        <item x="1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dataField="1" compact="0" outline="0" dragToRow="0" dragToCol="0" dragToPage="0" showAll="0" defaultSubtotal="0"/>
  </pivotFields>
  <rowFields count="3">
    <field x="1"/>
    <field x="2"/>
    <field x="10"/>
  </rowFields>
  <rowItems count="3">
    <i>
      <x v="377"/>
      <x v="2"/>
      <x v="5"/>
    </i>
    <i r="2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 de Montant" fld="9" baseField="0" baseItem="0" numFmtId="4"/>
    <dataField name="S de Encaisst" fld="17" baseField="0" baseItem="0" numFmtId="4"/>
    <dataField name="S de Remise" fld="18" baseField="0" baseItem="0" numFmtId="4"/>
    <dataField name="S de SOLDE" fld="22" baseField="0" baseItem="0" numFmtId="4"/>
  </dataFields>
  <formats count="7">
    <format dxfId="6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">
      <pivotArea dataOnly="0" labelOnly="1" outline="0" fieldPosition="0">
        <references count="1">
          <reference field="1" count="0"/>
        </references>
      </pivotArea>
    </format>
    <format dxfId="1">
      <pivotArea dataOnly="0" labelOnly="1" outline="0" fieldPosition="0">
        <references count="2">
          <reference field="1" count="1" selected="0">
            <x v="186"/>
          </reference>
          <reference field="2" count="1">
            <x v="1"/>
          </reference>
        </references>
      </pivotArea>
    </format>
    <format dxfId="0">
      <pivotArea dataOnly="0" labelOnly="1" outline="0" fieldPosition="0">
        <references count="3">
          <reference field="1" count="1" selected="0">
            <x v="186"/>
          </reference>
          <reference field="2" count="1" selected="0">
            <x v="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LIVRAISON_Livraison" displayName="T_LIVRAISON_Livraison" ref="B6:K36" totalsRowShown="0" tableBorderDxfId="137">
  <tableColumns count="10">
    <tableColumn id="1" xr3:uid="{00000000-0010-0000-0000-000001000000}" name="Ligne" dataDxfId="136">
      <calculatedColumnFormula>IF(T_LIVRAISON_Livraison[[#This Row],[  Référence]]="","",ROW()-6)</calculatedColumnFormula>
    </tableColumn>
    <tableColumn id="2" xr3:uid="{00000000-0010-0000-0000-000002000000}" name="  Référence" dataDxfId="135"/>
    <tableColumn id="3" xr3:uid="{00000000-0010-0000-0000-000003000000}" name="DEPOT" dataDxfId="134"/>
    <tableColumn id="4" xr3:uid="{00000000-0010-0000-0000-000004000000}" name="Désignation" dataDxfId="133">
      <calculatedColumnFormula>IFERROR(INDEX(T_BDD_Références[DESIGNATION],MATCH(T_LIVRAISON_Livraison[[#This Row],[  Référence]],T_BDD_Références[REFERENCE],0),FALSE),"")</calculatedColumnFormula>
    </tableColumn>
    <tableColumn id="5" xr3:uid="{00000000-0010-0000-0000-000005000000}" name="Unite" dataDxfId="132">
      <calculatedColumnFormula>IFERROR(INDEX(T_BDD_Références[[UNITE ]],MATCH(T_LIVRAISON_Livraison[[#This Row],[  Référence]],T_BDD_Références[REFERENCE],0),FALSE),"")</calculatedColumnFormula>
    </tableColumn>
    <tableColumn id="6" xr3:uid="{00000000-0010-0000-0000-000006000000}" name="Prix" dataDxfId="131" dataCellStyle="Milliers">
      <calculatedColumnFormula>IFERROR(INDEX(T_BDD_Références[PRIX],MATCH(T_LIVRAISON_Livraison[[#This Row],[  Référence]],T_BDD_Références[REFERENCE],0),FALSE),"")</calculatedColumnFormula>
    </tableColumn>
    <tableColumn id="7" xr3:uid="{00000000-0010-0000-0000-000007000000}" name="Carton" dataDxfId="130"/>
    <tableColumn id="8" xr3:uid="{00000000-0010-0000-0000-000008000000}" name="Montant" dataDxfId="129" dataCellStyle="Milliers">
      <calculatedColumnFormula>IFERROR(T_LIVRAISON_Livraison[[#This Row],[Unite]]*T_LIVRAISON_Livraison[[#This Row],[Prix]]*T_LIVRAISON_Livraison[[#This Row],[Carton]]*N$4,"")</calculatedColumnFormula>
    </tableColumn>
    <tableColumn id="9" xr3:uid="{00000000-0010-0000-0000-000009000000}" name="1" dataDxfId="128">
      <calculatedColumnFormula>IF(I$7:I$36=0,L4)</calculatedColumnFormula>
    </tableColumn>
    <tableColumn id="10" xr3:uid="{00000000-0010-0000-0000-00000A000000}" name="2" dataDxfId="127">
      <calculatedColumnFormula>IF(I$7:I$35=0,L$4)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LIVRAISONS_Livraisons" displayName="T_LIVRAISONS_Livraisons" ref="A1:W6" totalsRowShown="0" headerRowDxfId="116" dataDxfId="115" tableBorderDxfId="114" headerRowCellStyle="Milliers">
  <autoFilter ref="A1:W6" xr:uid="{00000000-0009-0000-0100-000003000000}"/>
  <tableColumns count="23">
    <tableColumn id="1" xr3:uid="{00000000-0010-0000-0100-000001000000}" name="Nom de clients" dataDxfId="113"/>
    <tableColumn id="2" xr3:uid="{00000000-0010-0000-0100-000002000000}" name="Date bon" dataDxfId="112"/>
    <tableColumn id="3" xr3:uid="{00000000-0010-0000-0100-000003000000}" name="N° Bon Comd" dataDxfId="111"/>
    <tableColumn id="4" xr3:uid="{00000000-0010-0000-0100-000004000000}" name="Référence" dataDxfId="110"/>
    <tableColumn id="5" xr3:uid="{00000000-0010-0000-0100-000005000000}" name="Désignation" dataDxfId="109"/>
    <tableColumn id="6" xr3:uid="{00000000-0010-0000-0100-000006000000}" name="Unit" dataDxfId="108"/>
    <tableColumn id="7" xr3:uid="{00000000-0010-0000-0100-000007000000}" name="Prix" dataDxfId="107" dataCellStyle="Milliers"/>
    <tableColumn id="8" xr3:uid="{00000000-0010-0000-0100-000008000000}" name="Dépôt" dataDxfId="106"/>
    <tableColumn id="9" xr3:uid="{00000000-0010-0000-0100-000009000000}" name="Quantité" dataDxfId="105"/>
    <tableColumn id="10" xr3:uid="{00000000-0010-0000-0100-00000A000000}" name="Montant" dataDxfId="104" dataCellStyle="Milliers"/>
    <tableColumn id="11" xr3:uid="{00000000-0010-0000-0100-00000B000000}" name="Bon Livr" dataDxfId="103"/>
    <tableColumn id="12" xr3:uid="{00000000-0010-0000-0100-00000C000000}" name="Paye/Non" dataDxfId="102"/>
    <tableColumn id="13" xr3:uid="{00000000-0010-0000-0100-00000D000000}" name="Mode" dataDxfId="101"/>
    <tableColumn id="14" xr3:uid="{00000000-0010-0000-0100-00000E000000}" name="Bnq" dataDxfId="100"/>
    <tableColumn id="15" xr3:uid="{00000000-0010-0000-0100-00000F000000}" name="N° Cheq" dataDxfId="99"/>
    <tableColumn id="16" xr3:uid="{00000000-0010-0000-0100-000010000000}" name="tireur" dataDxfId="98"/>
    <tableColumn id="17" xr3:uid="{00000000-0010-0000-0100-000011000000}" name="Echéance" dataDxfId="97"/>
    <tableColumn id="18" xr3:uid="{00000000-0010-0000-0100-000012000000}" name="Encaisst" dataDxfId="96" dataCellStyle="Milliers"/>
    <tableColumn id="19" xr3:uid="{00000000-0010-0000-0100-000013000000}" name="Remise" dataDxfId="95" dataCellStyle="Milliers"/>
    <tableColumn id="20" xr3:uid="{00000000-0010-0000-0100-000014000000}" name="MONTANT GLB" dataDxfId="94" dataCellStyle="Milliers"/>
    <tableColumn id="21" xr3:uid="{00000000-0010-0000-0100-000015000000}" name="DAT/ENCAIS" dataDxfId="93" dataCellStyle="Milliers"/>
    <tableColumn id="22" xr3:uid="{00000000-0010-0000-0100-000016000000}" name="COMMANTAIRE" dataDxfId="92"/>
    <tableColumn id="23" xr3:uid="{00000000-0010-0000-0100-000017000000}" name="Colonne1" dataDxfId="91">
      <calculatedColumnFormula>IF(AND(T_LIVRAISONS_Livraisons[[#This Row],[Bon Livr]]='Import bon liv'!$H$4,T_LIVRAISONS_Livraisons[[#This Row],[Nom de clients]]='Import bon liv'!$C$4),ROW(),"")</calculatedColumnFormula>
    </tableColumn>
  </tableColumns>
  <tableStyleInfo name="TableStyleDark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2000000}" name="T_MOUVEMENT_Mouvement" displayName="T_MOUVEMENT_Mouvement" ref="A6:M30" totalsRowShown="0" headerRowDxfId="86" dataDxfId="85" tableBorderDxfId="84">
  <tableColumns count="13">
    <tableColumn id="1" xr3:uid="{00000000-0010-0000-0200-000001000000}" name="Date" dataDxfId="83">
      <calculatedColumnFormula>IF(T_MOUVEMENT_Mouvement[[#This Row],[Réference]]="","",TODAY())</calculatedColumnFormula>
    </tableColumn>
    <tableColumn id="2" xr3:uid="{00000000-0010-0000-0200-000002000000}" name="Réference" dataDxfId="82"/>
    <tableColumn id="3" xr3:uid="{00000000-0010-0000-0200-000003000000}" name="Designation" dataDxfId="81">
      <calculatedColumnFormula>+IFERROR(INDEX(T_BDD_Références[DESIGNATION],MATCH(B7,T_BDD_Références[REFERENCE],0),FALSE),"")</calculatedColumnFormula>
    </tableColumn>
    <tableColumn id="4" xr3:uid="{00000000-0010-0000-0200-000004000000}" name="Mouvement" dataDxfId="80"/>
    <tableColumn id="5" xr3:uid="{00000000-0010-0000-0200-000005000000}" name="Quantite1" dataDxfId="79"/>
    <tableColumn id="6" xr3:uid="{00000000-0010-0000-0200-000006000000}" name="Depot1" dataDxfId="78"/>
    <tableColumn id="7" xr3:uid="{00000000-0010-0000-0200-000007000000}" name="colisage" dataDxfId="77">
      <calculatedColumnFormula>IFERROR(INDEX(T_BDD_Références[[UNITE ]],MATCH(B7,T_BDD_Références[REFERENCE],0),FALSE),"")</calculatedColumnFormula>
    </tableColumn>
    <tableColumn id="8" xr3:uid="{00000000-0010-0000-0200-000008000000}" name="Quantite/Pieces" dataDxfId="76">
      <calculatedColumnFormula>E7*G7</calculatedColumnFormula>
    </tableColumn>
    <tableColumn id="18" xr3:uid="{00000000-0010-0000-0200-000012000000}" name="Fournisseur" dataDxfId="75"/>
    <tableColumn id="17" xr3:uid="{00000000-0010-0000-0200-000011000000}" name="N° Bon" dataDxfId="74"/>
    <tableColumn id="9" xr3:uid="{00000000-0010-0000-0200-000009000000}" name="Stock " dataDxfId="73">
      <calculatedColumnFormula>IFERROR(INDEX(T_STOCKS[],MATCH(MOUVEMENT!$B7,T_STOCKS[REFERENCE],0),8),"")</calculatedColumnFormula>
    </tableColumn>
    <tableColumn id="10" xr3:uid="{00000000-0010-0000-0200-00000A000000}" name="Quantite" dataDxfId="72">
      <calculatedColumnFormula>IFERROR(INDEX(T_STOCKS[],MATCH(MOUVEMENT!$B7,T_STOCKS[REFERENCE],0),3),"")</calculatedColumnFormula>
    </tableColumn>
    <tableColumn id="11" xr3:uid="{00000000-0010-0000-0200-00000B000000}" name="Quantite/ Pieces" dataDxfId="71">
      <calculatedColumnFormula>IFERROR(INDEX(T_STOCKS[],MATCH(MOUVEMENT!$B7,T_STOCKS[REFERENCE],0),4),"")</calculatedColumnFormula>
    </tableColumn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_MOUVEMENTS_Mouvements" displayName="T_MOUVEMENTS_Mouvements" ref="A1:J2" totalsRowShown="0" headerRowDxfId="67" dataDxfId="66" tableBorderDxfId="65" totalsRowBorderDxfId="64">
  <autoFilter ref="A1:J2" xr:uid="{00000000-0009-0000-0100-000005000000}"/>
  <tableColumns count="10">
    <tableColumn id="1" xr3:uid="{00000000-0010-0000-0300-000001000000}" name="           Date" dataDxfId="63"/>
    <tableColumn id="2" xr3:uid="{00000000-0010-0000-0300-000002000000}" name="Reference" dataDxfId="62"/>
    <tableColumn id="3" xr3:uid="{00000000-0010-0000-0300-000003000000}" name="Designation" dataDxfId="61"/>
    <tableColumn id="4" xr3:uid="{00000000-0010-0000-0300-000004000000}" name="Mouvement" dataDxfId="60"/>
    <tableColumn id="5" xr3:uid="{00000000-0010-0000-0300-000005000000}" name="Quantite 1" dataDxfId="59"/>
    <tableColumn id="6" xr3:uid="{00000000-0010-0000-0300-000006000000}" name="Depot 1" dataDxfId="58"/>
    <tableColumn id="7" xr3:uid="{00000000-0010-0000-0300-000007000000}" name="Colisage" dataDxfId="57"/>
    <tableColumn id="8" xr3:uid="{00000000-0010-0000-0300-000008000000}" name="Quantite/Pieces" dataDxfId="56"/>
    <tableColumn id="13" xr3:uid="{00000000-0010-0000-0300-00000D000000}" name="Fournisseur" dataDxfId="55"/>
    <tableColumn id="12" xr3:uid="{00000000-0010-0000-0300-00000C000000}" name="N°Bon /FRN" dataDxfId="54"/>
  </tableColumns>
  <tableStyleInfo name="TableStyleDark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_BDD_Clients" displayName="T_BDD_Clients" ref="B3:D300" totalsRowShown="0" headerRowDxfId="53" dataDxfId="52" tableBorderDxfId="51">
  <autoFilter ref="B3:D300" xr:uid="{00000000-0009-0000-0100-000006000000}"/>
  <sortState xmlns:xlrd2="http://schemas.microsoft.com/office/spreadsheetml/2017/richdata2" ref="B4:D300">
    <sortCondition ref="B3"/>
  </sortState>
  <tableColumns count="3">
    <tableColumn id="1" xr3:uid="{00000000-0010-0000-0400-000001000000}" name="Clients" dataDxfId="50"/>
    <tableColumn id="2" xr3:uid="{00000000-0010-0000-0400-000002000000}" name="N° TEL" dataDxfId="49"/>
    <tableColumn id="3" xr3:uid="{00000000-0010-0000-0400-000003000000}" name="c" dataDxfId="4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_BDD_Références" displayName="T_BDD_Références" ref="E3:H487" totalsRowShown="0" headerRowDxfId="47" dataDxfId="45" headerRowBorderDxfId="46" tableBorderDxfId="44" totalsRowBorderDxfId="43">
  <autoFilter ref="E3:H487" xr:uid="{00000000-0009-0000-0100-000007000000}"/>
  <sortState xmlns:xlrd2="http://schemas.microsoft.com/office/spreadsheetml/2017/richdata2" ref="E3:M272">
    <sortCondition ref="E2"/>
  </sortState>
  <tableColumns count="4">
    <tableColumn id="1" xr3:uid="{00000000-0010-0000-0500-000001000000}" name="REFERENCE" dataDxfId="42"/>
    <tableColumn id="2" xr3:uid="{00000000-0010-0000-0500-000002000000}" name="DESIGNATION" dataDxfId="41"/>
    <tableColumn id="3" xr3:uid="{00000000-0010-0000-0500-000003000000}" name="UNITE " dataDxfId="40"/>
    <tableColumn id="4" xr3:uid="{00000000-0010-0000-0500-000004000000}" name="PRIX" dataDxfId="39" dataCellStyle="Monétair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_BDD_Dépôts" displayName="T_BDD_Dépôts" ref="J3:J9" totalsRowShown="0" headerRowDxfId="38" dataDxfId="36" headerRowBorderDxfId="37" tableBorderDxfId="35" totalsRowBorderDxfId="34">
  <tableColumns count="1">
    <tableColumn id="1" xr3:uid="{00000000-0010-0000-0600-000001000000}" name="DEPOTS" dataDxfId="33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BDD_Reglements" displayName="T_BDD_Reglements" ref="L3:L8" totalsRowShown="0" headerRowDxfId="32" dataDxfId="30" headerRowBorderDxfId="31" tableBorderDxfId="29" totalsRowBorderDxfId="28">
  <tableColumns count="1">
    <tableColumn id="1" xr3:uid="{00000000-0010-0000-0700-000001000000}" name="MODE / REGLM" dataDxfId="2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_BDD_Mouvements" displayName="T_BDD_Mouvements" ref="N3:N5" totalsRowShown="0" headerRowDxfId="26" dataDxfId="24" headerRowBorderDxfId="25" tableBorderDxfId="23" totalsRowBorderDxfId="22">
  <tableColumns count="1">
    <tableColumn id="1" xr3:uid="{00000000-0010-0000-0800-000001000000}" name="MOUVEMENTS" dataDxfId="21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_STOCKS" displayName="T_STOCKS" ref="B3:I503" totalsRowShown="0" headerRowDxfId="17" dataDxfId="16" tableBorderDxfId="15">
  <autoFilter ref="B3:I503" xr:uid="{00000000-0009-0000-0100-00000B000000}"/>
  <tableColumns count="8">
    <tableColumn id="1" xr3:uid="{00000000-0010-0000-0900-000001000000}" name="REFERENCE" dataDxfId="14"/>
    <tableColumn id="2" xr3:uid="{00000000-0010-0000-0900-000002000000}" name="DESIGNATION" dataDxfId="13"/>
    <tableColumn id="5" xr3:uid="{00000000-0010-0000-0900-000005000000}" name="HAY SINAII" dataDxfId="12">
      <calculatedColumnFormula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calculatedColumnFormula>
    </tableColumn>
    <tableColumn id="8" xr3:uid="{00000000-0010-0000-0900-000008000000}" name="HAYSINAII" dataDxfId="11">
      <calculatedColumnFormula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calculatedColumnFormula>
    </tableColumn>
    <tableColumn id="11" xr3:uid="{00000000-0010-0000-0900-00000B000000}" name="G ALLAL" dataDxfId="10">
      <calculatedColumnFormula>SUMIFS(T_MOUVEMENTS_Mouvements[Quantite 1],T_MOUVEMENTS_Mouvements[Mouvement],"ENTREE",T_MOUVEMENTS_Mouvements[Reference],T_STOCKS[[#This Row],[REFERENCE]],T_MOUVEMENTS_Mouvements[Depot 1],T_STOCKS[[#Headers],[G ALLAL]])+
SUMIFS(T_MOUVEMENTS_Mouvements[Colisage],T_MOUVEMENTS_Mouvements[Mouvement],"TRANSFERT",T_MOUVEMENTS_Mouvements[Reference],T_STOCKS[[#This Row],[REFERENCE]],T_MOUVEMENTS_Mouvements[Quantite/Pieces],T_STOCKS[[#Headers],[G ALLAL]])-
SUMIFS(T_MOUVEMENTS_Mouvements[Quantite 1],T_MOUVEMENTS_Mouvements[Mouvement],"TRANSFERT",T_MOUVEMENTS_Mouvements[Reference],T_STOCKS[[#This Row],[REFERENCE]],T_MOUVEMENTS_Mouvements[Depot 1],T_STOCKS[[#Headers],[G ALLAL]])-
SUMIFS(T_LIVRAISONS_Livraisons[Quantité],T_LIVRAISONS_Livraisons[Référence],T_STOCKS[[#This Row],[REFERENCE]],T_LIVRAISONS_Livraisons[Dépôt],T_STOCKS[[#Headers],[G ALLAL]])</calculatedColumnFormula>
    </tableColumn>
    <tableColumn id="14" xr3:uid="{00000000-0010-0000-0900-00000E000000}" name="Colonne1" dataDxfId="9">
      <calculatedColumnFormula>SUMIFS(T_MOUVEMENTS_Mouvements[Quantite 1],T_MOUVEMENTS_Mouvements[Mouvement],"ENTREE",T_MOUVEMENTS_Mouvements[Reference],T_STOCKS[[#This Row],[REFERENCE]],T_MOUVEMENTS_Mouvements[Depot 1],T_STOCKS[[#Headers],[Colonne1]])+
SUMIFS(T_MOUVEMENTS_Mouvements[Colisage],T_MOUVEMENTS_Mouvements[Mouvement],"TRANSFERT",T_MOUVEMENTS_Mouvements[Reference],T_STOCKS[[#This Row],[REFERENCE]],T_MOUVEMENTS_Mouvements[Quantite/Pieces],T_STOCKS[[#Headers],[Colonne1]])-
SUMIFS(T_MOUVEMENTS_Mouvements[Quantite 1],T_MOUVEMENTS_Mouvements[Mouvement],"TRANSFERT",T_MOUVEMENTS_Mouvements[Reference],T_STOCKS[[#This Row],[REFERENCE]],T_MOUVEMENTS_Mouvements[Depot 1],T_STOCKS[[#Headers],[Colonne1]])-
SUMIFS(T_LIVRAISONS_Livraisons[Quantité],T_LIVRAISONS_Livraisons[Référence],T_STOCKS[[#This Row],[REFERENCE]],T_LIVRAISONS_Livraisons[Dépôt],T_STOCKS[[#Headers],[Colonne1]])</calculatedColumnFormula>
    </tableColumn>
    <tableColumn id="17" xr3:uid="{00000000-0010-0000-0900-000011000000}" name="Colonne2" dataDxfId="8">
      <calculatedColumnFormula>SUMIFS(T_MOUVEMENTS_Mouvements[Quantite 1],T_MOUVEMENTS_Mouvements[Mouvement],"ENTREE",T_MOUVEMENTS_Mouvements[Reference],T_STOCKS[[#This Row],[REFERENCE]],T_MOUVEMENTS_Mouvements[Depot 1],T_STOCKS[[#Headers],[Colonne2]])+
SUMIFS(T_MOUVEMENTS_Mouvements[Colisage],T_MOUVEMENTS_Mouvements[Mouvement],"TRANSFERT",T_MOUVEMENTS_Mouvements[Reference],T_STOCKS[[#This Row],[REFERENCE]],T_MOUVEMENTS_Mouvements[Quantite/Pieces],T_STOCKS[[#Headers],[Colonne2]])-
SUMIFS(T_MOUVEMENTS_Mouvements[Quantite 1],T_MOUVEMENTS_Mouvements[Mouvement],"TRANSFERT",T_MOUVEMENTS_Mouvements[Reference],T_STOCKS[[#This Row],[REFERENCE]],T_MOUVEMENTS_Mouvements[Depot 1],T_STOCKS[[#Headers],[Colonne2]])-
SUMIFS(T_LIVRAISONS_Livraisons[Quantité],T_LIVRAISONS_Livraisons[Référence],T_STOCKS[[#This Row],[REFERENCE]],T_LIVRAISONS_Livraisons[Dépôt],T_STOCKS[[#Headers],[Colonne2]])</calculatedColumnFormula>
    </tableColumn>
    <tableColumn id="18" xr3:uid="{00000000-0010-0000-0900-000012000000}" name="STOCK" dataDxfId="7">
      <calculatedColumnFormula>SUM(T_STOCKS[[#This Row],[HAY SINAII]:[Colonne2]])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control" Target="../activeX/activeX5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6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image" Target="../media/image5.emf"/><Relationship Id="rId9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A54"/>
  <sheetViews>
    <sheetView showRowColHeaders="0" workbookViewId="0"/>
  </sheetViews>
  <sheetFormatPr baseColWidth="10" defaultRowHeight="15"/>
  <cols>
    <col min="1" max="1" width="4.28515625" customWidth="1"/>
  </cols>
  <sheetData>
    <row r="1" spans="1:27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7"/>
      <c r="T1" s="167"/>
      <c r="U1" s="167"/>
      <c r="V1" s="167"/>
      <c r="W1" s="167"/>
      <c r="X1" s="167"/>
      <c r="Y1" s="167"/>
      <c r="Z1" s="167"/>
      <c r="AA1" s="167"/>
    </row>
    <row r="2" spans="1:27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7"/>
      <c r="T2" s="167"/>
      <c r="U2" s="167"/>
      <c r="V2" s="167"/>
      <c r="W2" s="167"/>
      <c r="X2" s="167"/>
      <c r="Y2" s="167"/>
      <c r="Z2" s="167"/>
      <c r="AA2" s="167"/>
    </row>
    <row r="3" spans="1:27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7"/>
      <c r="T3" s="167"/>
      <c r="U3" s="167"/>
      <c r="V3" s="167"/>
      <c r="W3" s="167"/>
      <c r="X3" s="167"/>
      <c r="Y3" s="167"/>
      <c r="Z3" s="167"/>
      <c r="AA3" s="167"/>
    </row>
    <row r="4" spans="1:27">
      <c r="A4" s="165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7"/>
      <c r="T4" s="167"/>
      <c r="U4" s="167"/>
      <c r="V4" s="167"/>
      <c r="W4" s="167"/>
      <c r="X4" s="167"/>
      <c r="Y4" s="167"/>
      <c r="Z4" s="167"/>
      <c r="AA4" s="167"/>
    </row>
    <row r="5" spans="1:27">
      <c r="A5" s="165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T5" s="167"/>
      <c r="U5" s="167"/>
      <c r="V5" s="167"/>
      <c r="W5" s="167"/>
      <c r="X5" s="167"/>
      <c r="Y5" s="167"/>
      <c r="Z5" s="167"/>
      <c r="AA5" s="167"/>
    </row>
    <row r="6" spans="1:27">
      <c r="A6" s="165"/>
      <c r="B6" s="165"/>
      <c r="C6" s="165"/>
      <c r="D6" s="166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7"/>
      <c r="T6" s="167"/>
      <c r="U6" s="167"/>
      <c r="V6" s="167"/>
      <c r="W6" s="167"/>
      <c r="X6" s="167"/>
      <c r="Y6" s="167"/>
      <c r="Z6" s="167"/>
      <c r="AA6" s="167"/>
    </row>
    <row r="7" spans="1:27">
      <c r="A7" s="165"/>
      <c r="B7" s="165"/>
      <c r="C7" s="165"/>
      <c r="D7" s="166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T7" s="167"/>
      <c r="U7" s="167"/>
      <c r="V7" s="167"/>
      <c r="W7" s="167"/>
      <c r="X7" s="167"/>
      <c r="Y7" s="167"/>
      <c r="Z7" s="167"/>
      <c r="AA7" s="167"/>
    </row>
    <row r="8" spans="1:27">
      <c r="A8" s="165"/>
      <c r="B8" s="165"/>
      <c r="C8" s="165"/>
      <c r="D8" s="166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7"/>
      <c r="T8" s="167"/>
      <c r="U8" s="167"/>
      <c r="V8" s="167"/>
      <c r="W8" s="167"/>
      <c r="X8" s="167"/>
      <c r="Y8" s="167"/>
      <c r="Z8" s="167"/>
      <c r="AA8" s="167"/>
    </row>
    <row r="9" spans="1:27">
      <c r="A9" s="165"/>
      <c r="B9" s="165"/>
      <c r="C9" s="165"/>
      <c r="D9" s="166"/>
      <c r="E9" s="165"/>
      <c r="F9" s="165"/>
      <c r="G9" s="165"/>
      <c r="H9" s="165"/>
      <c r="I9" s="165"/>
      <c r="J9" s="165"/>
      <c r="K9" s="165"/>
      <c r="L9" s="165"/>
      <c r="M9" s="165"/>
      <c r="N9" s="165"/>
      <c r="O9" s="165"/>
      <c r="P9" s="165"/>
      <c r="Q9" s="165"/>
      <c r="R9" s="165"/>
      <c r="S9" s="167"/>
      <c r="T9" s="167"/>
      <c r="U9" s="167"/>
      <c r="V9" s="167"/>
      <c r="W9" s="167"/>
      <c r="X9" s="167"/>
      <c r="Y9" s="167"/>
      <c r="Z9" s="167"/>
      <c r="AA9" s="167"/>
    </row>
    <row r="10" spans="1:27">
      <c r="A10" s="165"/>
      <c r="B10" s="165"/>
      <c r="C10" s="165"/>
      <c r="D10" s="166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7"/>
      <c r="T10" s="167"/>
      <c r="U10" s="167"/>
      <c r="V10" s="167"/>
      <c r="W10" s="167"/>
      <c r="X10" s="167"/>
      <c r="Y10" s="167"/>
      <c r="Z10" s="167"/>
      <c r="AA10" s="167"/>
    </row>
    <row r="11" spans="1:27">
      <c r="A11" s="165"/>
      <c r="B11" s="165"/>
      <c r="C11" s="165"/>
      <c r="D11" s="166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5"/>
      <c r="S11" s="167"/>
      <c r="T11" s="167"/>
      <c r="U11" s="167"/>
      <c r="V11" s="167"/>
      <c r="W11" s="167"/>
      <c r="X11" s="167"/>
      <c r="Y11" s="167"/>
      <c r="Z11" s="167"/>
      <c r="AA11" s="167"/>
    </row>
    <row r="12" spans="1:27">
      <c r="A12" s="165"/>
      <c r="B12" s="165"/>
      <c r="C12" s="165"/>
      <c r="D12" s="166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7"/>
      <c r="T12" s="167"/>
      <c r="U12" s="167"/>
      <c r="V12" s="167"/>
      <c r="W12" s="167"/>
      <c r="X12" s="167"/>
      <c r="Y12" s="167"/>
      <c r="Z12" s="167"/>
      <c r="AA12" s="167"/>
    </row>
    <row r="13" spans="1:27">
      <c r="A13" s="165"/>
      <c r="B13" s="165"/>
      <c r="C13" s="165"/>
      <c r="D13" s="166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7"/>
      <c r="T13" s="167"/>
      <c r="U13" s="167"/>
      <c r="V13" s="167"/>
      <c r="W13" s="167"/>
      <c r="X13" s="167"/>
      <c r="Y13" s="167"/>
      <c r="Z13" s="167"/>
      <c r="AA13" s="167"/>
    </row>
    <row r="14" spans="1:27">
      <c r="A14" s="165"/>
      <c r="B14" s="165"/>
      <c r="C14" s="165"/>
      <c r="D14" s="166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67"/>
      <c r="T14" s="167"/>
      <c r="U14" s="167"/>
      <c r="V14" s="167"/>
      <c r="W14" s="167"/>
      <c r="X14" s="167"/>
      <c r="Y14" s="167"/>
      <c r="Z14" s="167"/>
      <c r="AA14" s="167"/>
    </row>
    <row r="15" spans="1:27">
      <c r="A15" s="165"/>
      <c r="B15" s="165"/>
      <c r="C15" s="165"/>
      <c r="D15" s="166"/>
      <c r="E15" s="165"/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Q15" s="165"/>
      <c r="R15" s="165"/>
      <c r="S15" s="167"/>
      <c r="T15" s="167"/>
      <c r="U15" s="167"/>
      <c r="V15" s="167"/>
      <c r="W15" s="167"/>
      <c r="X15" s="167"/>
      <c r="Y15" s="167"/>
      <c r="Z15" s="167"/>
      <c r="AA15" s="167"/>
    </row>
    <row r="16" spans="1:27">
      <c r="A16" s="165"/>
      <c r="B16" s="165"/>
      <c r="C16" s="165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7"/>
      <c r="T16" s="167"/>
      <c r="U16" s="167"/>
      <c r="V16" s="167"/>
      <c r="W16" s="167"/>
      <c r="X16" s="167"/>
      <c r="Y16" s="167"/>
      <c r="Z16" s="167"/>
      <c r="AA16" s="167"/>
    </row>
    <row r="17" spans="1:27">
      <c r="A17" s="165"/>
      <c r="B17" s="165"/>
      <c r="C17" s="165"/>
      <c r="D17" s="166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7"/>
      <c r="T17" s="167"/>
      <c r="U17" s="167"/>
      <c r="V17" s="167"/>
      <c r="W17" s="167"/>
      <c r="X17" s="167"/>
      <c r="Y17" s="167"/>
      <c r="Z17" s="167"/>
      <c r="AA17" s="167"/>
    </row>
    <row r="18" spans="1:27">
      <c r="A18" s="165"/>
      <c r="B18" s="165"/>
      <c r="C18" s="165"/>
      <c r="D18" s="166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7"/>
      <c r="T18" s="167"/>
      <c r="U18" s="167"/>
      <c r="V18" s="167"/>
      <c r="W18" s="167"/>
      <c r="X18" s="167"/>
      <c r="Y18" s="167"/>
      <c r="Z18" s="167"/>
      <c r="AA18" s="167"/>
    </row>
    <row r="19" spans="1:27">
      <c r="A19" s="165"/>
      <c r="B19" s="165"/>
      <c r="C19" s="165"/>
      <c r="D19" s="166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7"/>
      <c r="T19" s="167"/>
      <c r="U19" s="167"/>
      <c r="V19" s="167"/>
      <c r="W19" s="167"/>
      <c r="X19" s="167"/>
      <c r="Y19" s="167"/>
      <c r="Z19" s="167"/>
      <c r="AA19" s="167"/>
    </row>
    <row r="20" spans="1:27">
      <c r="A20" s="165"/>
      <c r="B20" s="165"/>
      <c r="C20" s="165"/>
      <c r="D20" s="166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5"/>
      <c r="Q20" s="165"/>
      <c r="R20" s="165"/>
      <c r="S20" s="167"/>
      <c r="T20" s="167"/>
      <c r="U20" s="167"/>
      <c r="V20" s="167"/>
      <c r="W20" s="167"/>
      <c r="X20" s="167"/>
      <c r="Y20" s="167"/>
      <c r="Z20" s="167"/>
      <c r="AA20" s="167"/>
    </row>
    <row r="21" spans="1:27">
      <c r="A21" s="165"/>
      <c r="B21" s="165"/>
      <c r="C21" s="165"/>
      <c r="D21" s="166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5"/>
      <c r="Q21" s="165"/>
      <c r="R21" s="165"/>
      <c r="S21" s="167"/>
      <c r="T21" s="167"/>
      <c r="U21" s="167"/>
      <c r="V21" s="167"/>
      <c r="W21" s="167"/>
      <c r="X21" s="167"/>
      <c r="Y21" s="167"/>
      <c r="Z21" s="167"/>
      <c r="AA21" s="167"/>
    </row>
    <row r="22" spans="1:27">
      <c r="A22" s="165"/>
      <c r="B22" s="165"/>
      <c r="C22" s="165"/>
      <c r="D22" s="166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7"/>
      <c r="T22" s="167"/>
      <c r="U22" s="167"/>
      <c r="V22" s="167"/>
      <c r="W22" s="167"/>
      <c r="X22" s="167"/>
      <c r="Y22" s="167"/>
      <c r="Z22" s="167"/>
      <c r="AA22" s="167"/>
    </row>
    <row r="23" spans="1:27">
      <c r="A23" s="165"/>
      <c r="B23" s="165"/>
      <c r="C23" s="165"/>
      <c r="D23" s="166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7"/>
      <c r="T23" s="167"/>
      <c r="U23" s="167"/>
      <c r="V23" s="167"/>
      <c r="W23" s="167"/>
      <c r="X23" s="167"/>
      <c r="Y23" s="167"/>
      <c r="Z23" s="167"/>
      <c r="AA23" s="167"/>
    </row>
    <row r="24" spans="1:27">
      <c r="A24" s="165"/>
      <c r="B24" s="165"/>
      <c r="C24" s="165"/>
      <c r="D24" s="166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7"/>
      <c r="T24" s="167"/>
      <c r="U24" s="167"/>
      <c r="V24" s="167"/>
      <c r="W24" s="167"/>
      <c r="X24" s="167"/>
      <c r="Y24" s="167"/>
      <c r="Z24" s="167"/>
      <c r="AA24" s="167"/>
    </row>
    <row r="25" spans="1:27">
      <c r="A25" s="165"/>
      <c r="B25" s="165"/>
      <c r="C25" s="165"/>
      <c r="D25" s="166"/>
      <c r="E25" s="165"/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5"/>
      <c r="S25" s="167"/>
      <c r="T25" s="167"/>
      <c r="U25" s="167"/>
      <c r="V25" s="167"/>
      <c r="W25" s="167"/>
      <c r="X25" s="167"/>
      <c r="Y25" s="167"/>
      <c r="Z25" s="167"/>
      <c r="AA25" s="167"/>
    </row>
    <row r="26" spans="1:27">
      <c r="A26" s="165"/>
      <c r="B26" s="165"/>
      <c r="C26" s="165"/>
      <c r="D26" s="166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7"/>
      <c r="T26" s="167"/>
      <c r="U26" s="167"/>
      <c r="V26" s="167"/>
      <c r="W26" s="167"/>
      <c r="X26" s="167"/>
      <c r="Y26" s="167"/>
      <c r="Z26" s="167"/>
      <c r="AA26" s="167"/>
    </row>
    <row r="27" spans="1:27">
      <c r="A27" s="165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7"/>
      <c r="T27" s="167"/>
      <c r="U27" s="167"/>
      <c r="V27" s="167"/>
      <c r="W27" s="167"/>
      <c r="X27" s="167"/>
      <c r="Y27" s="167"/>
      <c r="Z27" s="167"/>
      <c r="AA27" s="167"/>
    </row>
    <row r="28" spans="1:27">
      <c r="A28" s="165"/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7"/>
      <c r="T28" s="167"/>
      <c r="U28" s="167"/>
      <c r="V28" s="167"/>
      <c r="W28" s="167"/>
      <c r="X28" s="167"/>
      <c r="Y28" s="167"/>
      <c r="Z28" s="167"/>
      <c r="AA28" s="167"/>
    </row>
    <row r="29" spans="1:27">
      <c r="A29" s="165"/>
      <c r="B29" s="165"/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5"/>
      <c r="Q29" s="165"/>
      <c r="R29" s="165"/>
      <c r="S29" s="167"/>
      <c r="T29" s="167"/>
      <c r="U29" s="167"/>
      <c r="V29" s="167"/>
      <c r="W29" s="167"/>
      <c r="X29" s="167"/>
      <c r="Y29" s="167"/>
      <c r="Z29" s="167"/>
      <c r="AA29" s="167"/>
    </row>
    <row r="30" spans="1:27">
      <c r="A30" s="165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7"/>
      <c r="T30" s="167"/>
      <c r="U30" s="167"/>
      <c r="V30" s="167"/>
      <c r="W30" s="167"/>
      <c r="X30" s="167"/>
      <c r="Y30" s="167"/>
      <c r="Z30" s="167"/>
      <c r="AA30" s="167"/>
    </row>
    <row r="31" spans="1:27">
      <c r="A31" s="165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7"/>
      <c r="T31" s="167"/>
      <c r="U31" s="167"/>
      <c r="V31" s="167"/>
      <c r="W31" s="167"/>
      <c r="X31" s="167"/>
      <c r="Y31" s="167"/>
      <c r="Z31" s="167"/>
      <c r="AA31" s="167"/>
    </row>
    <row r="32" spans="1:27">
      <c r="A32" s="165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7"/>
      <c r="T32" s="167"/>
      <c r="U32" s="167"/>
      <c r="V32" s="167"/>
      <c r="W32" s="167"/>
      <c r="X32" s="167"/>
      <c r="Y32" s="167"/>
      <c r="Z32" s="167"/>
      <c r="AA32" s="167"/>
    </row>
    <row r="33" spans="1:27">
      <c r="A33" s="165"/>
      <c r="B33" s="165"/>
      <c r="C33" s="165"/>
      <c r="D33" s="165"/>
      <c r="E33" s="165"/>
      <c r="F33" s="165"/>
      <c r="G33" s="165"/>
      <c r="H33" s="165"/>
      <c r="I33" s="165"/>
      <c r="J33" s="165" t="s">
        <v>45</v>
      </c>
      <c r="K33" s="165"/>
      <c r="L33" s="165"/>
      <c r="M33" s="165"/>
      <c r="N33" s="165"/>
      <c r="O33" s="165"/>
      <c r="P33" s="165"/>
      <c r="Q33" s="165"/>
      <c r="R33" s="165"/>
      <c r="S33" s="167"/>
      <c r="T33" s="167"/>
      <c r="U33" s="167"/>
      <c r="V33" s="167"/>
      <c r="W33" s="167"/>
      <c r="X33" s="167"/>
      <c r="Y33" s="167"/>
      <c r="Z33" s="167"/>
      <c r="AA33" s="167"/>
    </row>
    <row r="34" spans="1:27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7"/>
      <c r="T34" s="167"/>
      <c r="U34" s="167"/>
      <c r="V34" s="167"/>
      <c r="W34" s="167"/>
      <c r="X34" s="167"/>
      <c r="Y34" s="167"/>
      <c r="Z34" s="167"/>
      <c r="AA34" s="167"/>
    </row>
    <row r="35" spans="1:27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7"/>
      <c r="T35" s="167"/>
      <c r="U35" s="167"/>
      <c r="V35" s="167"/>
      <c r="W35" s="167"/>
      <c r="X35" s="167"/>
      <c r="Y35" s="167"/>
      <c r="Z35" s="167"/>
      <c r="AA35" s="167"/>
    </row>
    <row r="36" spans="1:27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7"/>
      <c r="T36" s="167"/>
      <c r="U36" s="167"/>
      <c r="V36" s="167"/>
      <c r="W36" s="167"/>
      <c r="X36" s="167"/>
      <c r="Y36" s="167"/>
      <c r="Z36" s="167"/>
      <c r="AA36" s="167"/>
    </row>
    <row r="37" spans="1:27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7"/>
      <c r="T37" s="167"/>
      <c r="U37" s="167"/>
      <c r="V37" s="167"/>
      <c r="W37" s="167"/>
      <c r="X37" s="167"/>
      <c r="Y37" s="167"/>
      <c r="Z37" s="167"/>
      <c r="AA37" s="167"/>
    </row>
    <row r="38" spans="1:27">
      <c r="A38" s="167"/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</row>
    <row r="39" spans="1:27">
      <c r="A39" s="167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</row>
    <row r="40" spans="1:27">
      <c r="A40" s="167"/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</row>
    <row r="41" spans="1:27">
      <c r="A41" s="167"/>
      <c r="B41" s="167"/>
      <c r="C41" s="167"/>
      <c r="D41" s="167"/>
      <c r="E41" s="167"/>
      <c r="F41" s="167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</row>
    <row r="42" spans="1:27">
      <c r="A42" s="167"/>
      <c r="B42" s="167"/>
      <c r="C42" s="167"/>
      <c r="D42" s="167"/>
      <c r="E42" s="167"/>
      <c r="F42" s="167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</row>
    <row r="43" spans="1:27">
      <c r="A43" s="167"/>
      <c r="B43" s="167"/>
      <c r="C43" s="167"/>
      <c r="D43" s="167"/>
      <c r="E43" s="167"/>
      <c r="F43" s="167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</row>
    <row r="44" spans="1:27">
      <c r="A44" s="167"/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</row>
    <row r="45" spans="1:27">
      <c r="A45" s="167"/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</row>
    <row r="46" spans="1:27">
      <c r="A46" s="167"/>
      <c r="B46" s="167"/>
      <c r="C46" s="167"/>
      <c r="D46" s="167"/>
      <c r="E46" s="167"/>
      <c r="F46" s="167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</row>
    <row r="47" spans="1:27">
      <c r="A47" s="167"/>
      <c r="B47" s="167"/>
      <c r="C47" s="167"/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</row>
    <row r="48" spans="1:27">
      <c r="A48" s="167"/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</row>
    <row r="49" spans="1:27">
      <c r="A49" s="167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</row>
    <row r="50" spans="1:27">
      <c r="A50" s="167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</row>
    <row r="51" spans="1:27">
      <c r="A51" s="167"/>
      <c r="B51" s="167"/>
      <c r="C51" s="167"/>
      <c r="D51" s="167"/>
      <c r="E51" s="167"/>
      <c r="F51" s="167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</row>
    <row r="52" spans="1:27">
      <c r="A52" s="167"/>
      <c r="B52" s="167"/>
      <c r="C52" s="167"/>
      <c r="D52" s="167"/>
      <c r="E52" s="167"/>
      <c r="F52" s="167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</row>
    <row r="53" spans="1:27">
      <c r="A53" s="167"/>
      <c r="B53" s="167"/>
      <c r="C53" s="167"/>
      <c r="D53" s="167"/>
      <c r="E53" s="167"/>
      <c r="F53" s="167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</row>
    <row r="54" spans="1:27">
      <c r="A54" s="167"/>
      <c r="B54" s="167"/>
      <c r="C54" s="167"/>
      <c r="D54" s="167"/>
      <c r="E54" s="167"/>
      <c r="F54" s="167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4" name="Option Button 3">
              <controlPr defaultSize="0" autoFill="0" autoLine="0" autoPict="0" macro="[0]!Feuil1.masquer_barre">
                <anchor moveWithCells="1">
                  <from>
                    <xdr:col>2</xdr:col>
                    <xdr:colOff>76200</xdr:colOff>
                    <xdr:row>29</xdr:row>
                    <xdr:rowOff>161925</xdr:rowOff>
                  </from>
                  <to>
                    <xdr:col>3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Option Button 4">
              <controlPr defaultSize="0" autoFill="0" autoLine="0" autoPict="0" macro="[0]!Feuil10.demasquer_barre">
                <anchor moveWithCells="1">
                  <from>
                    <xdr:col>3</xdr:col>
                    <xdr:colOff>247650</xdr:colOff>
                    <xdr:row>29</xdr:row>
                    <xdr:rowOff>161925</xdr:rowOff>
                  </from>
                  <to>
                    <xdr:col>4</xdr:col>
                    <xdr:colOff>552450</xdr:colOff>
                    <xdr:row>31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AS66"/>
  <sheetViews>
    <sheetView zoomScale="115" zoomScaleNormal="115" workbookViewId="0"/>
  </sheetViews>
  <sheetFormatPr baseColWidth="10" defaultRowHeight="15"/>
  <cols>
    <col min="1" max="1" width="8.42578125" style="28" customWidth="1"/>
    <col min="2" max="2" width="0.28515625" style="53" hidden="1" customWidth="1"/>
    <col min="3" max="3" width="15.42578125" style="64" customWidth="1"/>
    <col min="4" max="4" width="7.7109375" style="29" customWidth="1"/>
    <col min="5" max="5" width="21.85546875" style="29" customWidth="1"/>
    <col min="6" max="6" width="6.42578125" style="29" bestFit="1" customWidth="1"/>
    <col min="7" max="7" width="4.85546875" style="43" bestFit="1" customWidth="1"/>
    <col min="8" max="8" width="7.28515625" style="29" customWidth="1"/>
    <col min="9" max="9" width="12.7109375" style="44" customWidth="1"/>
    <col min="10" max="10" width="2.85546875" style="194" hidden="1" customWidth="1"/>
    <col min="11" max="11" width="5.85546875" style="322" hidden="1" customWidth="1"/>
    <col min="12" max="12" width="9.42578125" style="29" customWidth="1"/>
    <col min="13" max="13" width="9.140625" style="29" customWidth="1"/>
    <col min="14" max="14" width="9" style="29" customWidth="1"/>
    <col min="15" max="15" width="9.28515625" style="29" customWidth="1"/>
    <col min="16" max="16" width="9.28515625" style="29" bestFit="1" customWidth="1"/>
    <col min="17" max="17" width="13.5703125" style="43" customWidth="1"/>
    <col min="18" max="18" width="13" style="43" customWidth="1"/>
    <col min="19" max="19" width="16.5703125" style="28" customWidth="1"/>
    <col min="20" max="20" width="9.5703125" style="28" bestFit="1" customWidth="1"/>
    <col min="21" max="21" width="6.5703125" style="28" customWidth="1"/>
    <col min="22" max="22" width="5.85546875" style="28" customWidth="1"/>
    <col min="23" max="23" width="1.28515625" style="28" customWidth="1"/>
    <col min="24" max="24" width="9.5703125" style="29" bestFit="1" customWidth="1"/>
    <col min="25" max="25" width="6.7109375" style="29" customWidth="1"/>
    <col min="26" max="26" width="6.7109375" style="28" customWidth="1"/>
    <col min="27" max="28" width="11.42578125" style="28"/>
    <col min="29" max="29" width="1.42578125" style="28" customWidth="1"/>
    <col min="30" max="30" width="3.42578125" style="28" customWidth="1"/>
    <col min="31" max="31" width="3.7109375" style="28" customWidth="1"/>
    <col min="32" max="35" width="1.42578125" style="28" customWidth="1"/>
    <col min="36" max="40" width="11.42578125" style="29"/>
    <col min="41" max="16384" width="11.42578125" style="28"/>
  </cols>
  <sheetData>
    <row r="1" spans="1:45" s="31" customFormat="1" ht="24" customHeight="1" thickTop="1" thickBot="1">
      <c r="A1" s="401">
        <f>I4</f>
        <v>1</v>
      </c>
      <c r="B1" s="289"/>
      <c r="C1" s="283"/>
      <c r="D1" s="290"/>
      <c r="E1" s="291"/>
      <c r="F1" s="282">
        <f>COUNTA(T_LIVRAISON_Livraison[[  Référence]])</f>
        <v>1</v>
      </c>
      <c r="G1" s="292" t="str">
        <f>IF(X1&gt;0,"Attention","")</f>
        <v/>
      </c>
      <c r="H1" s="402">
        <f>IF(I2="N° Bon Livr",1,"")</f>
        <v>1</v>
      </c>
      <c r="I1" s="282" t="str">
        <f>IF(G4=LIVRAISONS_N°BON,"ATTENTION","")</f>
        <v/>
      </c>
      <c r="J1" s="270"/>
      <c r="K1" s="308" t="s">
        <v>38</v>
      </c>
      <c r="L1" s="309" t="s">
        <v>4</v>
      </c>
      <c r="M1" s="309" t="s">
        <v>5</v>
      </c>
      <c r="N1" s="309" t="s">
        <v>68</v>
      </c>
      <c r="O1" s="309" t="s">
        <v>66</v>
      </c>
      <c r="P1" s="309" t="s">
        <v>67</v>
      </c>
      <c r="Q1" s="276"/>
      <c r="R1" s="295"/>
      <c r="S1" s="230"/>
      <c r="T1" s="1"/>
      <c r="U1" s="1"/>
      <c r="V1" s="1"/>
      <c r="W1" s="35" t="b">
        <f>IF(V1=1,"Paye",IF(V1=2,"Non Paye",IF(V1=3,"Avance")))</f>
        <v>0</v>
      </c>
      <c r="X1" s="2">
        <f>SUMIFS(LIVRAISONS_MONTANT,LIVRAISONS_N°BON,H4,LIVRAISONS_CLIENTS,C4)</f>
        <v>0</v>
      </c>
      <c r="Y1" s="2"/>
      <c r="Z1" s="1"/>
      <c r="AD1" s="163"/>
      <c r="AE1" s="164"/>
      <c r="AG1" s="31" t="s">
        <v>54</v>
      </c>
      <c r="AJ1" s="154"/>
      <c r="AK1" s="154"/>
      <c r="AL1" s="154"/>
      <c r="AM1" s="154"/>
      <c r="AN1" s="154"/>
      <c r="AS1" s="161" t="s">
        <v>252</v>
      </c>
    </row>
    <row r="2" spans="1:45" ht="15" customHeight="1" thickTop="1" thickBot="1">
      <c r="A2" s="279"/>
      <c r="B2" s="293"/>
      <c r="C2" s="323" t="s">
        <v>42</v>
      </c>
      <c r="D2" s="324"/>
      <c r="E2" s="325"/>
      <c r="F2" s="326" t="s">
        <v>11</v>
      </c>
      <c r="G2" s="327"/>
      <c r="H2" s="328" t="s">
        <v>308</v>
      </c>
      <c r="I2" s="399" t="s">
        <v>54</v>
      </c>
      <c r="J2" s="271" t="str">
        <f>IFERROR(LOOKUP("ZZZZ",T_LIVRAISON_Livraison[[  Référence]]),"")</f>
        <v/>
      </c>
      <c r="K2" s="311">
        <f>IFERROR(INDEX(T_STOCKS[],MATCH($J2,T_STOCKS[REFERENCE],0),8),"")</f>
        <v>0</v>
      </c>
      <c r="L2" s="310">
        <f>IFERROR(INDEX(T_STOCKS[],MATCH($J2,T_STOCKS[REFERENCE],0),3),"")</f>
        <v>0</v>
      </c>
      <c r="M2" s="310">
        <f>IFERROR(INDEX(T_STOCKS[],MATCH($J2,T_STOCKS[REFERENCE],0),4),"")</f>
        <v>0</v>
      </c>
      <c r="N2" s="310">
        <f>IFERROR(INDEX(T_STOCKS[],MATCH($J2,T_STOCKS[REFERENCE],0),5),"")</f>
        <v>0</v>
      </c>
      <c r="O2" s="310">
        <f>IFERROR(INDEX(T_STOCKS[],MATCH($J2,T_STOCKS[REFERENCE],0),6),"")</f>
        <v>0</v>
      </c>
      <c r="P2" s="310">
        <f>IFERROR(INDEX(T_STOCKS[],MATCH($J2,T_STOCKS[REFERENCE],0),7),"")</f>
        <v>0</v>
      </c>
      <c r="Q2" s="276"/>
      <c r="R2" s="295"/>
      <c r="S2" s="230"/>
      <c r="T2" s="1"/>
      <c r="U2" s="1"/>
      <c r="V2" s="1"/>
      <c r="W2" s="1"/>
      <c r="X2" s="2"/>
      <c r="Y2" s="2"/>
      <c r="Z2" s="1"/>
      <c r="AD2" s="163"/>
      <c r="AE2" s="164"/>
      <c r="AG2" s="28" t="s">
        <v>64</v>
      </c>
      <c r="AS2" s="162" t="s">
        <v>252</v>
      </c>
    </row>
    <row r="3" spans="1:45" ht="4.5" customHeight="1" thickTop="1">
      <c r="A3" s="279"/>
      <c r="B3" s="51"/>
      <c r="C3" s="219"/>
      <c r="D3" s="220"/>
      <c r="E3" s="218"/>
      <c r="F3" s="220"/>
      <c r="G3" s="221"/>
      <c r="H3" s="219"/>
      <c r="I3" s="222"/>
      <c r="J3" s="237"/>
      <c r="K3" s="312"/>
      <c r="L3" s="235"/>
      <c r="M3" s="235"/>
      <c r="N3" s="235"/>
      <c r="O3" s="235"/>
      <c r="P3" s="235"/>
      <c r="Q3" s="276"/>
      <c r="R3" s="295"/>
      <c r="S3" s="230"/>
      <c r="T3" s="1"/>
      <c r="U3" s="1"/>
      <c r="V3" s="1"/>
      <c r="W3" s="1"/>
      <c r="X3" s="2"/>
      <c r="Y3" s="2"/>
      <c r="Z3" s="1"/>
      <c r="AS3" s="162">
        <v>11</v>
      </c>
    </row>
    <row r="4" spans="1:45" ht="12.75" customHeight="1">
      <c r="A4" s="279"/>
      <c r="B4" s="51"/>
      <c r="C4" s="397"/>
      <c r="D4" s="396"/>
      <c r="E4" s="389"/>
      <c r="F4" s="223">
        <f ca="1">TODAY()</f>
        <v>44007</v>
      </c>
      <c r="G4" s="224"/>
      <c r="H4" s="224"/>
      <c r="I4" s="400">
        <v>1</v>
      </c>
      <c r="J4" s="237"/>
      <c r="K4" s="313" t="s">
        <v>306</v>
      </c>
      <c r="L4" s="403" t="str">
        <f>I4&amp;K4</f>
        <v>1/2020</v>
      </c>
      <c r="M4" s="404"/>
      <c r="N4" s="403" t="str">
        <f>IF(I2="N° Bon Avoir","-1","1")</f>
        <v>1</v>
      </c>
      <c r="O4" s="275"/>
      <c r="P4" s="275"/>
      <c r="Q4" s="276"/>
      <c r="R4" s="295"/>
      <c r="S4" s="230"/>
      <c r="T4" s="1"/>
      <c r="U4" s="1"/>
      <c r="V4" s="1"/>
      <c r="W4" s="1"/>
      <c r="X4" s="2"/>
      <c r="Y4" s="2"/>
      <c r="Z4" s="1"/>
      <c r="AS4" s="162">
        <v>11</v>
      </c>
    </row>
    <row r="5" spans="1:45" ht="17.25" customHeight="1">
      <c r="A5" s="279"/>
      <c r="B5" s="51"/>
      <c r="C5" s="398"/>
      <c r="D5" s="225"/>
      <c r="E5" s="226" t="str">
        <f>IF(COUNTIF(AA7:AB36,"attention")&gt;0,"Dépassement du Stock","")</f>
        <v/>
      </c>
      <c r="F5" s="221"/>
      <c r="G5" s="227"/>
      <c r="H5" s="228"/>
      <c r="I5" s="229" t="str">
        <f>IF(COUNTIF(Y7:Y35,"2")&gt;0,"2","")</f>
        <v/>
      </c>
      <c r="J5" s="237"/>
      <c r="K5" s="314"/>
      <c r="L5" s="277"/>
      <c r="M5" s="277"/>
      <c r="N5" s="277"/>
      <c r="O5" s="278"/>
      <c r="P5" s="277"/>
      <c r="Q5" s="276"/>
      <c r="R5" s="296"/>
      <c r="S5" s="230"/>
      <c r="T5" s="1"/>
      <c r="U5" s="1"/>
      <c r="V5" s="1"/>
      <c r="W5" s="1"/>
      <c r="X5" s="2"/>
      <c r="Y5" s="2"/>
      <c r="Z5" s="1"/>
      <c r="AA5" s="151"/>
      <c r="AB5" s="151"/>
      <c r="AJ5" s="155" t="s">
        <v>226</v>
      </c>
      <c r="AK5" s="155" t="s">
        <v>4</v>
      </c>
      <c r="AL5" s="155" t="s">
        <v>5</v>
      </c>
      <c r="AM5" s="155" t="s">
        <v>68</v>
      </c>
      <c r="AN5" s="155" t="s">
        <v>251</v>
      </c>
      <c r="AS5" s="162"/>
    </row>
    <row r="6" spans="1:45" ht="10.5" customHeight="1">
      <c r="A6" s="294"/>
      <c r="B6" s="55" t="s">
        <v>41</v>
      </c>
      <c r="C6" s="303" t="s">
        <v>60</v>
      </c>
      <c r="D6" s="304" t="s">
        <v>307</v>
      </c>
      <c r="E6" s="304" t="s">
        <v>0</v>
      </c>
      <c r="F6" s="304" t="s">
        <v>1</v>
      </c>
      <c r="G6" s="305" t="s">
        <v>2</v>
      </c>
      <c r="H6" s="304" t="s">
        <v>76</v>
      </c>
      <c r="I6" s="306" t="s">
        <v>3</v>
      </c>
      <c r="J6" s="237" t="s">
        <v>55</v>
      </c>
      <c r="K6" s="314" t="s">
        <v>69</v>
      </c>
      <c r="L6" s="279"/>
      <c r="M6" s="279"/>
      <c r="N6" s="279"/>
      <c r="O6" s="279"/>
      <c r="P6" s="279"/>
      <c r="Q6" s="279"/>
      <c r="R6" s="279"/>
      <c r="S6" s="230"/>
      <c r="T6" s="1"/>
      <c r="U6" s="1"/>
      <c r="V6" s="1"/>
      <c r="W6" s="1"/>
      <c r="X6" s="2"/>
      <c r="Y6" s="2"/>
      <c r="Z6" s="1"/>
      <c r="AA6" s="151"/>
      <c r="AB6" s="151"/>
      <c r="AS6" s="162"/>
    </row>
    <row r="7" spans="1:45" ht="12.75" customHeight="1">
      <c r="A7" s="294"/>
      <c r="B7" s="59" t="str">
        <f>IF(T_LIVRAISON_Livraison[[#This Row],[  Référence]]="","",ROW()-6)</f>
        <v/>
      </c>
      <c r="C7" s="297" t="s">
        <v>74</v>
      </c>
      <c r="D7" s="298"/>
      <c r="E7" s="299" t="str">
        <f>IFERROR(INDEX(T_BDD_Références[DESIGNATION],MATCH(T_LIVRAISON_Livraison[[#This Row],[  Référence]],T_BDD_Références[REFERENCE],0),FALSE),"")</f>
        <v/>
      </c>
      <c r="F7" s="300" t="str">
        <f>IFERROR(INDEX(T_BDD_Références[[UNITE ]],MATCH(T_LIVRAISON_Livraison[[#This Row],[  Référence]],T_BDD_Références[REFERENCE],0),FALSE),"")</f>
        <v/>
      </c>
      <c r="G7" s="301" t="str">
        <f>IFERROR(INDEX(T_BDD_Références[PRIX],MATCH(T_LIVRAISON_Livraison[[#This Row],[  Référence]],T_BDD_Références[REFERENCE],0),FALSE),"")</f>
        <v/>
      </c>
      <c r="H7" s="307"/>
      <c r="I7" s="302" t="str">
        <f>IFERROR(T_LIVRAISON_Livraison[[#This Row],[Unite]]*T_LIVRAISON_Livraison[[#This Row],[Prix]]*T_LIVRAISON_Livraison[[#This Row],[Carton]]*N$4,"")</f>
        <v/>
      </c>
      <c r="J7" s="272" t="b">
        <f>IF(I$7:I$36=0,L$4)</f>
        <v>0</v>
      </c>
      <c r="K7" s="315" t="b">
        <f t="shared" ref="K7:K36" si="0">IF(I$7:I$35=0,L$4)</f>
        <v>0</v>
      </c>
      <c r="L7" s="279"/>
      <c r="M7" s="279"/>
      <c r="N7" s="279"/>
      <c r="O7" s="279"/>
      <c r="P7" s="279"/>
      <c r="Q7" s="279"/>
      <c r="R7" s="279"/>
      <c r="S7" s="239"/>
      <c r="T7" s="158" t="str">
        <f>IF(C7&lt;&gt;"",C7,"")</f>
        <v/>
      </c>
      <c r="U7" s="1"/>
      <c r="V7" s="1"/>
      <c r="W7" s="1"/>
      <c r="X7" s="160" t="e">
        <f t="array" ref="X7">(INDEX($T:$T,MIN(IF(COUNTIF(X$6:X6,$T$7:$T$100)=0,ROW($T$7:$T$100))))&amp;"")</f>
        <v>#REF!</v>
      </c>
      <c r="Y7" s="159" t="e">
        <f>IF(X7&lt;&gt;"",COUNTIF(T:T,X7),"")</f>
        <v>#REF!</v>
      </c>
      <c r="Z7" s="1"/>
      <c r="AA7" s="152" t="str">
        <f>IF(AND(D7=AK$5,H7&gt;AK7),"attention","")</f>
        <v/>
      </c>
      <c r="AB7" s="152" t="str">
        <f>IF(AND(D7=AL$5,H7&gt;AL7),"attention","")</f>
        <v/>
      </c>
      <c r="AJ7" s="155">
        <f>IFERROR(INDEX(T_STOCKS[],MATCH(C7,T_STOCKS[REFERENCE],0),8),"")</f>
        <v>0</v>
      </c>
      <c r="AK7" s="155">
        <f>IFERROR(INDEX(T_STOCKS[],MATCH(C7,T_STOCKS[REFERENCE],0),3),"")</f>
        <v>0</v>
      </c>
      <c r="AL7" s="155">
        <f>IFERROR(INDEX(T_STOCKS[],MATCH(C7,T_STOCKS[REFERENCE],0),4),"")</f>
        <v>0</v>
      </c>
      <c r="AM7" s="155">
        <f>IFERROR(INDEX(T_STOCKS[],MATCH(C7,T_STOCKS[REFERENCE],0),5),"")</f>
        <v>0</v>
      </c>
      <c r="AN7" s="155">
        <f>IFERROR(INDEX(T_STOCKS[],MATCH(C7,T_STOCKS[REFERENCE],0),6),"")</f>
        <v>0</v>
      </c>
      <c r="AS7" s="162"/>
    </row>
    <row r="8" spans="1:45" ht="12.75" customHeight="1">
      <c r="A8" s="294"/>
      <c r="B8" s="59" t="str">
        <f>IF(T_LIVRAISON_Livraison[[#This Row],[  Référence]]="","",ROW()-6)</f>
        <v/>
      </c>
      <c r="C8" s="297"/>
      <c r="D8" s="298" t="s">
        <v>74</v>
      </c>
      <c r="E8" s="299" t="str">
        <f>IFERROR(INDEX(T_BDD_Références[DESIGNATION],MATCH(T_LIVRAISON_Livraison[[#This Row],[  Référence]],T_BDD_Références[REFERENCE],0),FALSE),"")</f>
        <v/>
      </c>
      <c r="F8" s="300" t="str">
        <f>IFERROR(INDEX(T_BDD_Références[[UNITE ]],MATCH(T_LIVRAISON_Livraison[[#This Row],[  Référence]],T_BDD_Références[REFERENCE],0),FALSE),"")</f>
        <v/>
      </c>
      <c r="G8" s="301" t="str">
        <f>IFERROR(INDEX(T_BDD_Références[PRIX],MATCH(T_LIVRAISON_Livraison[[#This Row],[  Référence]],T_BDD_Références[REFERENCE],0),FALSE),"")</f>
        <v/>
      </c>
      <c r="H8" s="307"/>
      <c r="I8" s="302" t="str">
        <f>IFERROR(T_LIVRAISON_Livraison[[#This Row],[Unite]]*T_LIVRAISON_Livraison[[#This Row],[Prix]]*T_LIVRAISON_Livraison[[#This Row],[Carton]]*N$4,"")</f>
        <v/>
      </c>
      <c r="J8" s="272" t="b">
        <f>IF(I$7:I$36=0,L$4)</f>
        <v>0</v>
      </c>
      <c r="K8" s="315" t="b">
        <f t="shared" si="0"/>
        <v>0</v>
      </c>
      <c r="L8" s="279"/>
      <c r="M8" s="279"/>
      <c r="N8" s="279"/>
      <c r="O8" s="279"/>
      <c r="P8" s="279"/>
      <c r="Q8" s="279"/>
      <c r="R8" s="279"/>
      <c r="S8" s="230"/>
      <c r="T8" s="158" t="str">
        <f t="shared" ref="T8:T16" si="1">IF(C8&lt;&gt;"",C8,"")</f>
        <v/>
      </c>
      <c r="U8" s="1"/>
      <c r="V8" s="1"/>
      <c r="W8" s="1"/>
      <c r="X8" s="160" t="str">
        <f t="array" ref="X8">(INDEX($T:$T,MIN(IF(COUNTIF(X$6:X7,$T$7:$T$100)=0,ROW($T$7:$T$100))))&amp;"")</f>
        <v/>
      </c>
      <c r="Y8" s="159" t="str">
        <f t="shared" ref="Y8:Y36" si="2">IF(X8&lt;&gt;"",COUNTIF(T:T,X8),"")</f>
        <v/>
      </c>
      <c r="Z8" s="1"/>
      <c r="AA8" s="152" t="str">
        <f t="shared" ref="AA8:AA16" si="3">IF(AND(D8=AK$5,H8&gt;AK8),"attention","")</f>
        <v/>
      </c>
      <c r="AB8" s="152" t="str">
        <f t="shared" ref="AB8:AB16" si="4">IF(AND(D8=AL$5,H8&gt;AL8),"attention","")</f>
        <v/>
      </c>
      <c r="AJ8" s="155">
        <f>IFERROR(INDEX(T_STOCKS[],MATCH(C8,T_STOCKS[REFERENCE],0),8),"")</f>
        <v>0</v>
      </c>
      <c r="AK8" s="155">
        <f>IFERROR(INDEX(T_STOCKS[],MATCH(C8,T_STOCKS[REFERENCE],0),3),"")</f>
        <v>0</v>
      </c>
      <c r="AL8" s="155">
        <f>IFERROR(INDEX(T_STOCKS[],MATCH(C8,T_STOCKS[REFERENCE],0),4),"")</f>
        <v>0</v>
      </c>
      <c r="AM8" s="155">
        <f>IFERROR(INDEX(T_STOCKS[],MATCH(C8,T_STOCKS[REFERENCE],0),5),"")</f>
        <v>0</v>
      </c>
      <c r="AN8" s="155">
        <f>IFERROR(INDEX(T_STOCKS[],MATCH(C8,T_STOCKS[REFERENCE],0),6),"")</f>
        <v>0</v>
      </c>
      <c r="AS8" s="162"/>
    </row>
    <row r="9" spans="1:45" ht="12.75" customHeight="1">
      <c r="A9" s="279"/>
      <c r="B9" s="59" t="str">
        <f>IF(T_LIVRAISON_Livraison[[#This Row],[  Référence]]="","",ROW()-6)</f>
        <v/>
      </c>
      <c r="C9" s="297"/>
      <c r="D9" s="298"/>
      <c r="E9" s="299" t="str">
        <f>IFERROR(INDEX(T_BDD_Références[DESIGNATION],MATCH(T_LIVRAISON_Livraison[[#This Row],[  Référence]],T_BDD_Références[REFERENCE],0),FALSE),"")</f>
        <v/>
      </c>
      <c r="F9" s="300" t="str">
        <f>IFERROR(INDEX(T_BDD_Références[[UNITE ]],MATCH(T_LIVRAISON_Livraison[[#This Row],[  Référence]],T_BDD_Références[REFERENCE],0),FALSE),"")</f>
        <v/>
      </c>
      <c r="G9" s="301" t="str">
        <f>IFERROR(INDEX(T_BDD_Références[PRIX],MATCH(T_LIVRAISON_Livraison[[#This Row],[  Référence]],T_BDD_Références[REFERENCE],0),FALSE),"")</f>
        <v/>
      </c>
      <c r="H9" s="307"/>
      <c r="I9" s="302" t="str">
        <f>IFERROR(T_LIVRAISON_Livraison[[#This Row],[Unite]]*T_LIVRAISON_Livraison[[#This Row],[Prix]]*T_LIVRAISON_Livraison[[#This Row],[Carton]]*N$4,"")</f>
        <v/>
      </c>
      <c r="J9" s="272" t="b">
        <f t="shared" ref="J9:J36" si="5">IF(I$7:I$36=0,L$4)</f>
        <v>0</v>
      </c>
      <c r="K9" s="315" t="b">
        <f t="shared" si="0"/>
        <v>0</v>
      </c>
      <c r="L9" s="279"/>
      <c r="M9" s="279"/>
      <c r="N9" s="279"/>
      <c r="O9" s="279"/>
      <c r="P9" s="279"/>
      <c r="Q9" s="279"/>
      <c r="R9" s="279"/>
      <c r="S9" s="230"/>
      <c r="T9" s="158" t="str">
        <f t="shared" si="1"/>
        <v/>
      </c>
      <c r="U9" s="1"/>
      <c r="V9" s="1"/>
      <c r="W9" s="1"/>
      <c r="X9" s="160" t="str">
        <f t="array" ref="X9">(INDEX($T:$T,MIN(IF(COUNTIF(X$6:X8,$T$7:$T$100)=0,ROW($T$7:$T$100))))&amp;"")</f>
        <v/>
      </c>
      <c r="Y9" s="159" t="str">
        <f t="shared" si="2"/>
        <v/>
      </c>
      <c r="Z9" s="1"/>
      <c r="AA9" s="152" t="str">
        <f t="shared" si="3"/>
        <v/>
      </c>
      <c r="AB9" s="152" t="str">
        <f t="shared" si="4"/>
        <v/>
      </c>
      <c r="AJ9" s="155">
        <f>IFERROR(INDEX(T_STOCKS[],MATCH(C9,T_STOCKS[REFERENCE],0),8),"")</f>
        <v>0</v>
      </c>
      <c r="AK9" s="155">
        <f>IFERROR(INDEX(T_STOCKS[],MATCH(C9,T_STOCKS[REFERENCE],0),3),"")</f>
        <v>0</v>
      </c>
      <c r="AL9" s="155">
        <f>IFERROR(INDEX(T_STOCKS[],MATCH(C9,T_STOCKS[REFERENCE],0),4),"")</f>
        <v>0</v>
      </c>
      <c r="AM9" s="155">
        <f>IFERROR(INDEX(T_STOCKS[],MATCH(C9,T_STOCKS[REFERENCE],0),5),"")</f>
        <v>0</v>
      </c>
      <c r="AN9" s="155">
        <f>IFERROR(INDEX(T_STOCKS[],MATCH(C9,T_STOCKS[REFERENCE],0),6),"")</f>
        <v>0</v>
      </c>
      <c r="AS9" s="162"/>
    </row>
    <row r="10" spans="1:45" ht="12.75" customHeight="1">
      <c r="A10" s="279"/>
      <c r="B10" s="59" t="str">
        <f>IF(T_LIVRAISON_Livraison[[#This Row],[  Référence]]="","",ROW()-6)</f>
        <v/>
      </c>
      <c r="C10" s="297"/>
      <c r="D10" s="298"/>
      <c r="E10" s="299" t="str">
        <f>IFERROR(INDEX(T_BDD_Références[DESIGNATION],MATCH(T_LIVRAISON_Livraison[[#This Row],[  Référence]],T_BDD_Références[REFERENCE],0),FALSE),"")</f>
        <v/>
      </c>
      <c r="F10" s="300" t="str">
        <f>IFERROR(INDEX(T_BDD_Références[[UNITE ]],MATCH(T_LIVRAISON_Livraison[[#This Row],[  Référence]],T_BDD_Références[REFERENCE],0),FALSE),"")</f>
        <v/>
      </c>
      <c r="G10" s="301" t="str">
        <f>IFERROR(INDEX(T_BDD_Références[PRIX],MATCH(T_LIVRAISON_Livraison[[#This Row],[  Référence]],T_BDD_Références[REFERENCE],0),FALSE),"")</f>
        <v/>
      </c>
      <c r="H10" s="307"/>
      <c r="I10" s="302" t="str">
        <f>IFERROR(T_LIVRAISON_Livraison[[#This Row],[Unite]]*T_LIVRAISON_Livraison[[#This Row],[Prix]]*T_LIVRAISON_Livraison[[#This Row],[Carton]]*N$4,"")</f>
        <v/>
      </c>
      <c r="J10" s="272" t="b">
        <f t="shared" si="5"/>
        <v>0</v>
      </c>
      <c r="K10" s="315" t="b">
        <f t="shared" si="0"/>
        <v>0</v>
      </c>
      <c r="L10" s="279"/>
      <c r="M10" s="279"/>
      <c r="N10" s="279"/>
      <c r="O10" s="279"/>
      <c r="P10" s="279"/>
      <c r="Q10" s="279"/>
      <c r="R10" s="279"/>
      <c r="S10" s="230"/>
      <c r="T10" s="158" t="str">
        <f t="shared" si="1"/>
        <v/>
      </c>
      <c r="U10" s="1"/>
      <c r="V10" s="1"/>
      <c r="W10" s="1"/>
      <c r="X10" s="160" t="str">
        <f t="array" ref="X10">(INDEX($T:$T,MIN(IF(COUNTIF(X$6:X9,$T$7:$T$100)=0,ROW($T$7:$T$100))))&amp;"")</f>
        <v/>
      </c>
      <c r="Y10" s="159" t="str">
        <f t="shared" si="2"/>
        <v/>
      </c>
      <c r="Z10" s="1"/>
      <c r="AA10" s="152" t="str">
        <f t="shared" si="3"/>
        <v/>
      </c>
      <c r="AB10" s="152" t="str">
        <f t="shared" si="4"/>
        <v/>
      </c>
      <c r="AJ10" s="155">
        <f>IFERROR(INDEX(T_STOCKS[],MATCH(C10,T_STOCKS[REFERENCE],0),8),"")</f>
        <v>0</v>
      </c>
      <c r="AK10" s="155">
        <f>IFERROR(INDEX(T_STOCKS[],MATCH(C10,T_STOCKS[REFERENCE],0),3),"")</f>
        <v>0</v>
      </c>
      <c r="AL10" s="155">
        <f>IFERROR(INDEX(T_STOCKS[],MATCH(C10,T_STOCKS[REFERENCE],0),4),"")</f>
        <v>0</v>
      </c>
      <c r="AM10" s="155">
        <f>IFERROR(INDEX(T_STOCKS[],MATCH(C10,T_STOCKS[REFERENCE],0),5),"")</f>
        <v>0</v>
      </c>
      <c r="AN10" s="155">
        <f>IFERROR(INDEX(T_STOCKS[],MATCH(C10,T_STOCKS[REFERENCE],0),6),"")</f>
        <v>0</v>
      </c>
      <c r="AS10" s="162"/>
    </row>
    <row r="11" spans="1:45" ht="12.75" customHeight="1">
      <c r="A11" s="279"/>
      <c r="B11" s="59" t="str">
        <f>IF(T_LIVRAISON_Livraison[[#This Row],[  Référence]]="","",ROW()-6)</f>
        <v/>
      </c>
      <c r="C11" s="297"/>
      <c r="D11" s="298"/>
      <c r="E11" s="299" t="str">
        <f>IFERROR(INDEX(T_BDD_Références[DESIGNATION],MATCH(T_LIVRAISON_Livraison[[#This Row],[  Référence]],T_BDD_Références[REFERENCE],0),FALSE),"")</f>
        <v/>
      </c>
      <c r="F11" s="300" t="str">
        <f>IFERROR(INDEX(T_BDD_Références[[UNITE ]],MATCH(T_LIVRAISON_Livraison[[#This Row],[  Référence]],T_BDD_Références[REFERENCE],0),FALSE),"")</f>
        <v/>
      </c>
      <c r="G11" s="301" t="str">
        <f>IFERROR(INDEX(T_BDD_Références[PRIX],MATCH(T_LIVRAISON_Livraison[[#This Row],[  Référence]],T_BDD_Références[REFERENCE],0),FALSE),"")</f>
        <v/>
      </c>
      <c r="H11" s="307"/>
      <c r="I11" s="302" t="str">
        <f>IFERROR(T_LIVRAISON_Livraison[[#This Row],[Unite]]*T_LIVRAISON_Livraison[[#This Row],[Prix]]*T_LIVRAISON_Livraison[[#This Row],[Carton]]*N$4,"")</f>
        <v/>
      </c>
      <c r="J11" s="272" t="b">
        <f t="shared" si="5"/>
        <v>0</v>
      </c>
      <c r="K11" s="315" t="b">
        <f t="shared" si="0"/>
        <v>0</v>
      </c>
      <c r="L11" s="279"/>
      <c r="M11" s="279"/>
      <c r="N11" s="279"/>
      <c r="O11" s="279"/>
      <c r="P11" s="279"/>
      <c r="Q11" s="279"/>
      <c r="R11" s="279"/>
      <c r="S11" s="230"/>
      <c r="T11" s="158" t="str">
        <f t="shared" si="1"/>
        <v/>
      </c>
      <c r="U11" s="1"/>
      <c r="V11" s="1"/>
      <c r="W11" s="1"/>
      <c r="X11" s="160" t="str">
        <f t="array" ref="X11">(INDEX($T:$T,MIN(IF(COUNTIF(X$6:X10,$T$7:$T$100)=0,ROW($T$7:$T$100))))&amp;"")</f>
        <v/>
      </c>
      <c r="Y11" s="159" t="str">
        <f t="shared" si="2"/>
        <v/>
      </c>
      <c r="Z11" s="1"/>
      <c r="AA11" s="152" t="str">
        <f t="shared" si="3"/>
        <v/>
      </c>
      <c r="AB11" s="152" t="str">
        <f t="shared" si="4"/>
        <v/>
      </c>
      <c r="AJ11" s="155">
        <f>IFERROR(INDEX(T_STOCKS[],MATCH(C11,T_STOCKS[REFERENCE],0),8),"")</f>
        <v>0</v>
      </c>
      <c r="AK11" s="155">
        <f>IFERROR(INDEX(T_STOCKS[],MATCH(C11,T_STOCKS[REFERENCE],0),3),"")</f>
        <v>0</v>
      </c>
      <c r="AL11" s="155">
        <f>IFERROR(INDEX(T_STOCKS[],MATCH(C11,T_STOCKS[REFERENCE],0),4),"")</f>
        <v>0</v>
      </c>
      <c r="AM11" s="155">
        <f>IFERROR(INDEX(T_STOCKS[],MATCH(C11,T_STOCKS[REFERENCE],0),5),"")</f>
        <v>0</v>
      </c>
      <c r="AN11" s="155">
        <f>IFERROR(INDEX(T_STOCKS[],MATCH(C11,T_STOCKS[REFERENCE],0),6),"")</f>
        <v>0</v>
      </c>
      <c r="AS11" s="162"/>
    </row>
    <row r="12" spans="1:45" ht="12.75" customHeight="1">
      <c r="A12" s="279"/>
      <c r="B12" s="59" t="str">
        <f>IF(T_LIVRAISON_Livraison[[#This Row],[  Référence]]="","",ROW()-6)</f>
        <v/>
      </c>
      <c r="C12" s="297"/>
      <c r="D12" s="298"/>
      <c r="E12" s="299" t="str">
        <f>IFERROR(INDEX(T_BDD_Références[DESIGNATION],MATCH(T_LIVRAISON_Livraison[[#This Row],[  Référence]],T_BDD_Références[REFERENCE],0),FALSE),"")</f>
        <v/>
      </c>
      <c r="F12" s="300" t="str">
        <f>IFERROR(INDEX(T_BDD_Références[[UNITE ]],MATCH(T_LIVRAISON_Livraison[[#This Row],[  Référence]],T_BDD_Références[REFERENCE],0),FALSE),"")</f>
        <v/>
      </c>
      <c r="G12" s="301" t="str">
        <f>IFERROR(INDEX(T_BDD_Références[PRIX],MATCH(T_LIVRAISON_Livraison[[#This Row],[  Référence]],T_BDD_Références[REFERENCE],0),FALSE),"")</f>
        <v/>
      </c>
      <c r="H12" s="307"/>
      <c r="I12" s="302" t="str">
        <f>IFERROR(T_LIVRAISON_Livraison[[#This Row],[Unite]]*T_LIVRAISON_Livraison[[#This Row],[Prix]]*T_LIVRAISON_Livraison[[#This Row],[Carton]]*N$4,"")</f>
        <v/>
      </c>
      <c r="J12" s="272" t="b">
        <f t="shared" si="5"/>
        <v>0</v>
      </c>
      <c r="K12" s="315" t="b">
        <f t="shared" si="0"/>
        <v>0</v>
      </c>
      <c r="L12" s="279"/>
      <c r="M12" s="279"/>
      <c r="N12" s="279"/>
      <c r="O12" s="279"/>
      <c r="P12" s="279"/>
      <c r="Q12" s="279"/>
      <c r="R12" s="279"/>
      <c r="S12" s="240"/>
      <c r="T12" s="158" t="str">
        <f t="shared" si="1"/>
        <v/>
      </c>
      <c r="U12" s="1"/>
      <c r="V12" s="1"/>
      <c r="W12" s="1"/>
      <c r="X12" s="160" t="str">
        <f t="array" ref="X12">(INDEX($T:$T,MIN(IF(COUNTIF(X$6:X11,$T$7:$T$100)=0,ROW($T$7:$T$100))))&amp;"")</f>
        <v/>
      </c>
      <c r="Y12" s="159" t="str">
        <f t="shared" si="2"/>
        <v/>
      </c>
      <c r="Z12" s="1"/>
      <c r="AA12" s="152" t="str">
        <f t="shared" si="3"/>
        <v/>
      </c>
      <c r="AB12" s="152" t="str">
        <f t="shared" si="4"/>
        <v/>
      </c>
      <c r="AJ12" s="155">
        <f>IFERROR(INDEX(T_STOCKS[],MATCH(C12,T_STOCKS[REFERENCE],0),8),"")</f>
        <v>0</v>
      </c>
      <c r="AK12" s="155">
        <f>IFERROR(INDEX(T_STOCKS[],MATCH(C12,T_STOCKS[REFERENCE],0),3),"")</f>
        <v>0</v>
      </c>
      <c r="AL12" s="155">
        <f>IFERROR(INDEX(T_STOCKS[],MATCH(C12,T_STOCKS[REFERENCE],0),4),"")</f>
        <v>0</v>
      </c>
      <c r="AM12" s="155">
        <f>IFERROR(INDEX(T_STOCKS[],MATCH(C12,T_STOCKS[REFERENCE],0),5),"")</f>
        <v>0</v>
      </c>
      <c r="AN12" s="155">
        <f>IFERROR(INDEX(T_STOCKS[],MATCH(C12,T_STOCKS[REFERENCE],0),6),"")</f>
        <v>0</v>
      </c>
      <c r="AS12" s="162"/>
    </row>
    <row r="13" spans="1:45" ht="12.75" customHeight="1">
      <c r="A13" s="279"/>
      <c r="B13" s="59" t="str">
        <f>IF(T_LIVRAISON_Livraison[[#This Row],[  Référence]]="","",ROW()-6)</f>
        <v/>
      </c>
      <c r="C13" s="297"/>
      <c r="D13" s="298"/>
      <c r="E13" s="299" t="str">
        <f>IFERROR(INDEX(T_BDD_Références[DESIGNATION],MATCH(T_LIVRAISON_Livraison[[#This Row],[  Référence]],T_BDD_Références[REFERENCE],0),FALSE),"")</f>
        <v/>
      </c>
      <c r="F13" s="300" t="str">
        <f>IFERROR(INDEX(T_BDD_Références[[UNITE ]],MATCH(T_LIVRAISON_Livraison[[#This Row],[  Référence]],T_BDD_Références[REFERENCE],0),FALSE),"")</f>
        <v/>
      </c>
      <c r="G13" s="301" t="str">
        <f>IFERROR(INDEX(T_BDD_Références[PRIX],MATCH(T_LIVRAISON_Livraison[[#This Row],[  Référence]],T_BDD_Références[REFERENCE],0),FALSE),"")</f>
        <v/>
      </c>
      <c r="H13" s="307"/>
      <c r="I13" s="302" t="str">
        <f>IFERROR(T_LIVRAISON_Livraison[[#This Row],[Unite]]*T_LIVRAISON_Livraison[[#This Row],[Prix]]*T_LIVRAISON_Livraison[[#This Row],[Carton]]*N$4,"")</f>
        <v/>
      </c>
      <c r="J13" s="272" t="b">
        <f t="shared" si="5"/>
        <v>0</v>
      </c>
      <c r="K13" s="315" t="b">
        <f t="shared" si="0"/>
        <v>0</v>
      </c>
      <c r="L13" s="279"/>
      <c r="M13" s="279"/>
      <c r="N13" s="279"/>
      <c r="O13" s="279"/>
      <c r="P13" s="279"/>
      <c r="Q13" s="279"/>
      <c r="R13" s="279"/>
      <c r="S13" s="240"/>
      <c r="T13" s="158" t="str">
        <f t="shared" si="1"/>
        <v/>
      </c>
      <c r="U13" s="1"/>
      <c r="V13" s="1"/>
      <c r="W13" s="1"/>
      <c r="X13" s="160" t="str">
        <f t="array" ref="X13">(INDEX($T:$T,MIN(IF(COUNTIF(X$6:X12,$T$7:$T$100)=0,ROW($T$7:$T$100))))&amp;"")</f>
        <v/>
      </c>
      <c r="Y13" s="159" t="str">
        <f t="shared" si="2"/>
        <v/>
      </c>
      <c r="Z13" s="1"/>
      <c r="AA13" s="152" t="str">
        <f t="shared" si="3"/>
        <v/>
      </c>
      <c r="AB13" s="152" t="str">
        <f t="shared" si="4"/>
        <v/>
      </c>
      <c r="AJ13" s="155">
        <f>IFERROR(INDEX(T_STOCKS[],MATCH(C13,T_STOCKS[REFERENCE],0),8),"")</f>
        <v>0</v>
      </c>
      <c r="AK13" s="155">
        <f>IFERROR(INDEX(T_STOCKS[],MATCH(C13,T_STOCKS[REFERENCE],0),3),"")</f>
        <v>0</v>
      </c>
      <c r="AL13" s="155">
        <f>IFERROR(INDEX(T_STOCKS[],MATCH(C13,T_STOCKS[REFERENCE],0),4),"")</f>
        <v>0</v>
      </c>
      <c r="AM13" s="155">
        <f>IFERROR(INDEX(T_STOCKS[],MATCH(C13,T_STOCKS[REFERENCE],0),5),"")</f>
        <v>0</v>
      </c>
      <c r="AN13" s="155">
        <f>IFERROR(INDEX(T_STOCKS[],MATCH(C13,T_STOCKS[REFERENCE],0),6),"")</f>
        <v>0</v>
      </c>
      <c r="AS13" s="162"/>
    </row>
    <row r="14" spans="1:45" ht="12.75" customHeight="1">
      <c r="A14" s="279"/>
      <c r="B14" s="59" t="str">
        <f>IF(T_LIVRAISON_Livraison[[#This Row],[  Référence]]="","",ROW()-6)</f>
        <v/>
      </c>
      <c r="C14" s="297"/>
      <c r="D14" s="298"/>
      <c r="E14" s="299" t="str">
        <f>IFERROR(INDEX(T_BDD_Références[DESIGNATION],MATCH(T_LIVRAISON_Livraison[[#This Row],[  Référence]],T_BDD_Références[REFERENCE],0),FALSE),"")</f>
        <v/>
      </c>
      <c r="F14" s="300" t="str">
        <f>IFERROR(INDEX(T_BDD_Références[[UNITE ]],MATCH(T_LIVRAISON_Livraison[[#This Row],[  Référence]],T_BDD_Références[REFERENCE],0),FALSE),"")</f>
        <v/>
      </c>
      <c r="G14" s="301" t="str">
        <f>IFERROR(INDEX(T_BDD_Références[PRIX],MATCH(T_LIVRAISON_Livraison[[#This Row],[  Référence]],T_BDD_Références[REFERENCE],0),FALSE),"")</f>
        <v/>
      </c>
      <c r="H14" s="307"/>
      <c r="I14" s="302" t="str">
        <f>IFERROR(T_LIVRAISON_Livraison[[#This Row],[Unite]]*T_LIVRAISON_Livraison[[#This Row],[Prix]]*T_LIVRAISON_Livraison[[#This Row],[Carton]]*N$4,"")</f>
        <v/>
      </c>
      <c r="J14" s="272" t="b">
        <f t="shared" si="5"/>
        <v>0</v>
      </c>
      <c r="K14" s="315" t="b">
        <f t="shared" si="0"/>
        <v>0</v>
      </c>
      <c r="L14" s="279"/>
      <c r="M14" s="279"/>
      <c r="N14" s="279"/>
      <c r="O14" s="279"/>
      <c r="P14" s="279"/>
      <c r="Q14" s="279"/>
      <c r="R14" s="279"/>
      <c r="S14" s="240"/>
      <c r="T14" s="158" t="str">
        <f t="shared" si="1"/>
        <v/>
      </c>
      <c r="U14" s="1"/>
      <c r="V14" s="1"/>
      <c r="W14" s="1"/>
      <c r="X14" s="160" t="str">
        <f t="array" ref="X14">(INDEX($T:$T,MIN(IF(COUNTIF(X$6:X13,$T$7:$T$100)=0,ROW($T$7:$T$100))))&amp;"")</f>
        <v/>
      </c>
      <c r="Y14" s="159" t="str">
        <f t="shared" si="2"/>
        <v/>
      </c>
      <c r="Z14" s="1"/>
      <c r="AA14" s="152" t="str">
        <f t="shared" si="3"/>
        <v/>
      </c>
      <c r="AB14" s="152" t="str">
        <f t="shared" si="4"/>
        <v/>
      </c>
      <c r="AJ14" s="155">
        <f>IFERROR(INDEX(T_STOCKS[],MATCH(C14,T_STOCKS[REFERENCE],0),8),"")</f>
        <v>0</v>
      </c>
      <c r="AK14" s="155">
        <f>IFERROR(INDEX(T_STOCKS[],MATCH(C14,T_STOCKS[REFERENCE],0),3),"")</f>
        <v>0</v>
      </c>
      <c r="AL14" s="155">
        <f>IFERROR(INDEX(T_STOCKS[],MATCH(C14,T_STOCKS[REFERENCE],0),4),"")</f>
        <v>0</v>
      </c>
      <c r="AM14" s="155">
        <f>IFERROR(INDEX(T_STOCKS[],MATCH(C14,T_STOCKS[REFERENCE],0),5),"")</f>
        <v>0</v>
      </c>
      <c r="AN14" s="155">
        <f>IFERROR(INDEX(T_STOCKS[],MATCH(C14,T_STOCKS[REFERENCE],0),6),"")</f>
        <v>0</v>
      </c>
      <c r="AS14" s="162"/>
    </row>
    <row r="15" spans="1:45" ht="12.75" customHeight="1">
      <c r="A15" s="279"/>
      <c r="B15" s="59" t="str">
        <f>IF(T_LIVRAISON_Livraison[[#This Row],[  Référence]]="","",ROW()-6)</f>
        <v/>
      </c>
      <c r="C15" s="297"/>
      <c r="D15" s="298"/>
      <c r="E15" s="299" t="str">
        <f>IFERROR(INDEX(T_BDD_Références[DESIGNATION],MATCH(T_LIVRAISON_Livraison[[#This Row],[  Référence]],T_BDD_Références[REFERENCE],0),FALSE),"")</f>
        <v/>
      </c>
      <c r="F15" s="300" t="str">
        <f>IFERROR(INDEX(T_BDD_Références[[UNITE ]],MATCH(T_LIVRAISON_Livraison[[#This Row],[  Référence]],T_BDD_Références[REFERENCE],0),FALSE),"")</f>
        <v/>
      </c>
      <c r="G15" s="301" t="str">
        <f>IFERROR(INDEX(T_BDD_Références[PRIX],MATCH(T_LIVRAISON_Livraison[[#This Row],[  Référence]],T_BDD_Références[REFERENCE],0),FALSE),"")</f>
        <v/>
      </c>
      <c r="H15" s="307"/>
      <c r="I15" s="302" t="str">
        <f>IFERROR(T_LIVRAISON_Livraison[[#This Row],[Unite]]*T_LIVRAISON_Livraison[[#This Row],[Prix]]*T_LIVRAISON_Livraison[[#This Row],[Carton]]*N$4,"")</f>
        <v/>
      </c>
      <c r="J15" s="272" t="b">
        <f t="shared" si="5"/>
        <v>0</v>
      </c>
      <c r="K15" s="315" t="b">
        <f t="shared" si="0"/>
        <v>0</v>
      </c>
      <c r="L15" s="279"/>
      <c r="M15" s="279"/>
      <c r="N15" s="279"/>
      <c r="O15" s="279"/>
      <c r="P15" s="279"/>
      <c r="Q15" s="279"/>
      <c r="R15" s="279"/>
      <c r="S15" s="240"/>
      <c r="T15" s="158" t="str">
        <f t="shared" si="1"/>
        <v/>
      </c>
      <c r="U15" s="1"/>
      <c r="V15" s="1"/>
      <c r="W15" s="1"/>
      <c r="X15" s="160" t="str">
        <f t="array" ref="X15">(INDEX($T:$T,MIN(IF(COUNTIF(X$6:X14,$T$7:$T$100)=0,ROW($T$7:$T$100))))&amp;"")</f>
        <v/>
      </c>
      <c r="Y15" s="159" t="str">
        <f t="shared" si="2"/>
        <v/>
      </c>
      <c r="Z15" s="1"/>
      <c r="AA15" s="152" t="str">
        <f t="shared" si="3"/>
        <v/>
      </c>
      <c r="AB15" s="152" t="str">
        <f t="shared" si="4"/>
        <v/>
      </c>
      <c r="AJ15" s="155">
        <f>IFERROR(INDEX(T_STOCKS[],MATCH(C15,T_STOCKS[REFERENCE],0),8),"")</f>
        <v>0</v>
      </c>
      <c r="AK15" s="155">
        <f>IFERROR(INDEX(T_STOCKS[],MATCH(C15,T_STOCKS[REFERENCE],0),3),"")</f>
        <v>0</v>
      </c>
      <c r="AL15" s="155">
        <f>IFERROR(INDEX(T_STOCKS[],MATCH(C15,T_STOCKS[REFERENCE],0),4),"")</f>
        <v>0</v>
      </c>
      <c r="AM15" s="155">
        <f>IFERROR(INDEX(T_STOCKS[],MATCH(C15,T_STOCKS[REFERENCE],0),5),"")</f>
        <v>0</v>
      </c>
      <c r="AN15" s="155">
        <f>IFERROR(INDEX(T_STOCKS[],MATCH(C15,T_STOCKS[REFERENCE],0),6),"")</f>
        <v>0</v>
      </c>
      <c r="AS15" s="162"/>
    </row>
    <row r="16" spans="1:45" ht="12.75" customHeight="1">
      <c r="A16" s="279"/>
      <c r="B16" s="59" t="str">
        <f>IF(T_LIVRAISON_Livraison[[#This Row],[  Référence]]="","",ROW()-6)</f>
        <v/>
      </c>
      <c r="C16" s="297"/>
      <c r="D16" s="298"/>
      <c r="E16" s="299" t="str">
        <f>IFERROR(INDEX(T_BDD_Références[DESIGNATION],MATCH(T_LIVRAISON_Livraison[[#This Row],[  Référence]],T_BDD_Références[REFERENCE],0),FALSE),"")</f>
        <v/>
      </c>
      <c r="F16" s="300" t="str">
        <f>IFERROR(INDEX(T_BDD_Références[[UNITE ]],MATCH(T_LIVRAISON_Livraison[[#This Row],[  Référence]],T_BDD_Références[REFERENCE],0),FALSE),"")</f>
        <v/>
      </c>
      <c r="G16" s="301" t="str">
        <f>IFERROR(INDEX(T_BDD_Références[PRIX],MATCH(T_LIVRAISON_Livraison[[#This Row],[  Référence]],T_BDD_Références[REFERENCE],0),FALSE),"")</f>
        <v/>
      </c>
      <c r="H16" s="307"/>
      <c r="I16" s="302" t="str">
        <f>IFERROR(T_LIVRAISON_Livraison[[#This Row],[Unite]]*T_LIVRAISON_Livraison[[#This Row],[Prix]]*T_LIVRAISON_Livraison[[#This Row],[Carton]]*N$4,"")</f>
        <v/>
      </c>
      <c r="J16" s="272" t="b">
        <f t="shared" si="5"/>
        <v>0</v>
      </c>
      <c r="K16" s="315" t="b">
        <f t="shared" si="0"/>
        <v>0</v>
      </c>
      <c r="L16" s="279"/>
      <c r="M16" s="279"/>
      <c r="N16" s="279"/>
      <c r="O16" s="279"/>
      <c r="P16" s="279"/>
      <c r="Q16" s="279"/>
      <c r="R16" s="279"/>
      <c r="S16" s="230"/>
      <c r="T16" s="158" t="str">
        <f t="shared" si="1"/>
        <v/>
      </c>
      <c r="U16" s="1"/>
      <c r="V16" s="1"/>
      <c r="W16" s="1"/>
      <c r="X16" s="160" t="str">
        <f t="array" ref="X16">(INDEX($T:$T,MIN(IF(COUNTIF(X$6:X15,$T$7:$T$100)=0,ROW($T$7:$T$100))))&amp;"")</f>
        <v/>
      </c>
      <c r="Y16" s="159" t="str">
        <f t="shared" si="2"/>
        <v/>
      </c>
      <c r="Z16" s="1"/>
      <c r="AA16" s="152" t="str">
        <f t="shared" si="3"/>
        <v/>
      </c>
      <c r="AB16" s="152" t="str">
        <f t="shared" si="4"/>
        <v/>
      </c>
      <c r="AJ16" s="155">
        <f>IFERROR(INDEX(T_STOCKS[],MATCH(C16,T_STOCKS[REFERENCE],0),8),"")</f>
        <v>0</v>
      </c>
      <c r="AK16" s="155">
        <f>IFERROR(INDEX(T_STOCKS[],MATCH(C16,T_STOCKS[REFERENCE],0),3),"")</f>
        <v>0</v>
      </c>
      <c r="AL16" s="155">
        <f>IFERROR(INDEX(T_STOCKS[],MATCH(C16,T_STOCKS[REFERENCE],0),4),"")</f>
        <v>0</v>
      </c>
      <c r="AM16" s="155">
        <f>IFERROR(INDEX(T_STOCKS[],MATCH(C16,T_STOCKS[REFERENCE],0),5),"")</f>
        <v>0</v>
      </c>
      <c r="AN16" s="155">
        <f>IFERROR(INDEX(T_STOCKS[],MATCH(C16,T_STOCKS[REFERENCE],0),6),"")</f>
        <v>0</v>
      </c>
      <c r="AS16" s="162"/>
    </row>
    <row r="17" spans="1:45" ht="12.75" customHeight="1">
      <c r="A17" s="279"/>
      <c r="B17" s="59" t="str">
        <f>IF(T_LIVRAISON_Livraison[[#This Row],[  Référence]]="","",ROW()-6)</f>
        <v/>
      </c>
      <c r="C17" s="297"/>
      <c r="D17" s="298"/>
      <c r="E17" s="299" t="str">
        <f>IFERROR(INDEX(T_BDD_Références[DESIGNATION],MATCH(T_LIVRAISON_Livraison[[#This Row],[  Référence]],T_BDD_Références[REFERENCE],0),FALSE),"")</f>
        <v/>
      </c>
      <c r="F17" s="300" t="str">
        <f>IFERROR(INDEX(T_BDD_Références[[UNITE ]],MATCH(T_LIVRAISON_Livraison[[#This Row],[  Référence]],T_BDD_Références[REFERENCE],0),FALSE),"")</f>
        <v/>
      </c>
      <c r="G17" s="301" t="str">
        <f>IFERROR(INDEX(T_BDD_Références[PRIX],MATCH(T_LIVRAISON_Livraison[[#This Row],[  Référence]],T_BDD_Références[REFERENCE],0),FALSE),"")</f>
        <v/>
      </c>
      <c r="H17" s="307"/>
      <c r="I17" s="302" t="str">
        <f>IFERROR(T_LIVRAISON_Livraison[[#This Row],[Unite]]*T_LIVRAISON_Livraison[[#This Row],[Prix]]*T_LIVRAISON_Livraison[[#This Row],[Carton]]*N$4,"")</f>
        <v/>
      </c>
      <c r="J17" s="272" t="b">
        <f t="shared" si="5"/>
        <v>0</v>
      </c>
      <c r="K17" s="315" t="b">
        <f t="shared" si="0"/>
        <v>0</v>
      </c>
      <c r="L17" s="280"/>
      <c r="M17" s="280"/>
      <c r="N17" s="279"/>
      <c r="O17" s="279"/>
      <c r="P17" s="279"/>
      <c r="Q17" s="279"/>
      <c r="R17" s="279"/>
      <c r="S17" s="230"/>
      <c r="T17" s="158" t="e">
        <f>IF(#REF!&lt;&gt;"",#REF!,"")</f>
        <v>#REF!</v>
      </c>
      <c r="U17" s="37"/>
      <c r="V17" s="1"/>
      <c r="W17" s="1"/>
      <c r="X17" s="160" t="str">
        <f t="array" ref="X17">(INDEX($T:$T,MIN(IF(COUNTIF(X$6:X16,$T$7:$T$100)=0,ROW($T$7:$T$100))))&amp;"")</f>
        <v/>
      </c>
      <c r="Y17" s="159" t="str">
        <f t="shared" si="2"/>
        <v/>
      </c>
      <c r="Z17" s="1"/>
      <c r="AA17" s="152" t="e">
        <f>IF(AND(#REF!=AK$5,#REF!&gt;AK17),"attention","")</f>
        <v>#REF!</v>
      </c>
      <c r="AB17" s="152" t="e">
        <f>IF(AND(#REF!=AL$5,#REF!&gt;AL17),"attention","")</f>
        <v>#REF!</v>
      </c>
      <c r="AJ17" s="155" t="str">
        <f>IFERROR(INDEX(T_STOCKS[],MATCH(#REF!,T_STOCKS[REFERENCE],0),8),"")</f>
        <v/>
      </c>
      <c r="AK17" s="155" t="str">
        <f>IFERROR(INDEX(T_STOCKS[],MATCH(#REF!,T_STOCKS[REFERENCE],0),3),"")</f>
        <v/>
      </c>
      <c r="AL17" s="155" t="str">
        <f>IFERROR(INDEX(T_STOCKS[],MATCH(#REF!,T_STOCKS[REFERENCE],0),4),"")</f>
        <v/>
      </c>
      <c r="AM17" s="155" t="str">
        <f>IFERROR(INDEX(T_STOCKS[],MATCH(#REF!,T_STOCKS[REFERENCE],0),5),"")</f>
        <v/>
      </c>
      <c r="AN17" s="155" t="str">
        <f>IFERROR(INDEX(T_STOCKS[],MATCH(#REF!,T_STOCKS[REFERENCE],0),6),"")</f>
        <v/>
      </c>
      <c r="AS17" s="162"/>
    </row>
    <row r="18" spans="1:45" ht="12.75" customHeight="1">
      <c r="A18" s="279"/>
      <c r="B18" s="59" t="str">
        <f>IF(T_LIVRAISON_Livraison[[#This Row],[  Référence]]="","",ROW()-6)</f>
        <v/>
      </c>
      <c r="C18" s="297"/>
      <c r="D18" s="298"/>
      <c r="E18" s="299" t="str">
        <f>IFERROR(INDEX(T_BDD_Références[DESIGNATION],MATCH(T_LIVRAISON_Livraison[[#This Row],[  Référence]],T_BDD_Références[REFERENCE],0),FALSE),"")</f>
        <v/>
      </c>
      <c r="F18" s="300" t="str">
        <f>IFERROR(INDEX(T_BDD_Références[[UNITE ]],MATCH(T_LIVRAISON_Livraison[[#This Row],[  Référence]],T_BDD_Références[REFERENCE],0),FALSE),"")</f>
        <v/>
      </c>
      <c r="G18" s="301" t="str">
        <f>IFERROR(INDEX(T_BDD_Références[PRIX],MATCH(T_LIVRAISON_Livraison[[#This Row],[  Référence]],T_BDD_Références[REFERENCE],0),FALSE),"")</f>
        <v/>
      </c>
      <c r="H18" s="307"/>
      <c r="I18" s="302" t="str">
        <f>IFERROR(T_LIVRAISON_Livraison[[#This Row],[Unite]]*T_LIVRAISON_Livraison[[#This Row],[Prix]]*T_LIVRAISON_Livraison[[#This Row],[Carton]]*N$4,"")</f>
        <v/>
      </c>
      <c r="J18" s="272" t="b">
        <f t="shared" si="5"/>
        <v>0</v>
      </c>
      <c r="K18" s="315" t="b">
        <f t="shared" si="0"/>
        <v>0</v>
      </c>
      <c r="L18" s="280"/>
      <c r="M18" s="280"/>
      <c r="N18" s="279"/>
      <c r="O18" s="279"/>
      <c r="P18" s="279"/>
      <c r="Q18" s="279"/>
      <c r="R18" s="279"/>
      <c r="S18" s="230"/>
      <c r="T18" s="158" t="e">
        <f>IF(#REF!&lt;&gt;"",#REF!,"")</f>
        <v>#REF!</v>
      </c>
      <c r="U18" s="1"/>
      <c r="V18" s="1"/>
      <c r="W18" s="1"/>
      <c r="X18" s="160" t="str">
        <f t="array" ref="X18">(INDEX($T:$T,MIN(IF(COUNTIF(X$6:X17,$T$7:$T$100)=0,ROW($T$7:$T$100))))&amp;"")</f>
        <v/>
      </c>
      <c r="Y18" s="159" t="str">
        <f t="shared" si="2"/>
        <v/>
      </c>
      <c r="Z18" s="1"/>
      <c r="AA18" s="152" t="e">
        <f>IF(AND(#REF!=AK$5,#REF!&gt;AK18),"attention","")</f>
        <v>#REF!</v>
      </c>
      <c r="AB18" s="152" t="e">
        <f>IF(AND(#REF!=AL$5,#REF!&gt;AL18),"attention","")</f>
        <v>#REF!</v>
      </c>
      <c r="AJ18" s="155" t="str">
        <f>IFERROR(INDEX(T_STOCKS[],MATCH(#REF!,T_STOCKS[REFERENCE],0),8),"")</f>
        <v/>
      </c>
      <c r="AK18" s="155" t="str">
        <f>IFERROR(INDEX(T_STOCKS[],MATCH(#REF!,T_STOCKS[REFERENCE],0),3),"")</f>
        <v/>
      </c>
      <c r="AL18" s="155" t="str">
        <f>IFERROR(INDEX(T_STOCKS[],MATCH(#REF!,T_STOCKS[REFERENCE],0),4),"")</f>
        <v/>
      </c>
      <c r="AM18" s="155" t="str">
        <f>IFERROR(INDEX(T_STOCKS[],MATCH(#REF!,T_STOCKS[REFERENCE],0),5),"")</f>
        <v/>
      </c>
      <c r="AN18" s="155" t="str">
        <f>IFERROR(INDEX(T_STOCKS[],MATCH(#REF!,T_STOCKS[REFERENCE],0),6),"")</f>
        <v/>
      </c>
      <c r="AS18" s="162"/>
    </row>
    <row r="19" spans="1:45" ht="12.75" customHeight="1">
      <c r="A19" s="279"/>
      <c r="B19" s="59" t="str">
        <f>IF(T_LIVRAISON_Livraison[[#This Row],[  Référence]]="","",ROW()-6)</f>
        <v/>
      </c>
      <c r="C19" s="297"/>
      <c r="D19" s="298"/>
      <c r="E19" s="299" t="str">
        <f>IFERROR(INDEX(T_BDD_Références[DESIGNATION],MATCH(T_LIVRAISON_Livraison[[#This Row],[  Référence]],T_BDD_Références[REFERENCE],0),FALSE),"")</f>
        <v/>
      </c>
      <c r="F19" s="300" t="str">
        <f>IFERROR(INDEX(T_BDD_Références[[UNITE ]],MATCH(T_LIVRAISON_Livraison[[#This Row],[  Référence]],T_BDD_Références[REFERENCE],0),FALSE),"")</f>
        <v/>
      </c>
      <c r="G19" s="301" t="str">
        <f>IFERROR(INDEX(T_BDD_Références[PRIX],MATCH(T_LIVRAISON_Livraison[[#This Row],[  Référence]],T_BDD_Références[REFERENCE],0),FALSE),"")</f>
        <v/>
      </c>
      <c r="H19" s="307"/>
      <c r="I19" s="302" t="str">
        <f>IFERROR(T_LIVRAISON_Livraison[[#This Row],[Unite]]*T_LIVRAISON_Livraison[[#This Row],[Prix]]*T_LIVRAISON_Livraison[[#This Row],[Carton]]*N$4,"")</f>
        <v/>
      </c>
      <c r="J19" s="272" t="b">
        <f t="shared" si="5"/>
        <v>0</v>
      </c>
      <c r="K19" s="315" t="b">
        <f t="shared" si="0"/>
        <v>0</v>
      </c>
      <c r="L19" s="280"/>
      <c r="M19" s="280"/>
      <c r="N19" s="279"/>
      <c r="O19" s="279"/>
      <c r="P19" s="279"/>
      <c r="Q19" s="279"/>
      <c r="R19" s="279"/>
      <c r="S19" s="230"/>
      <c r="T19" s="158" t="e">
        <f>IF(#REF!&lt;&gt;"",#REF!,"")</f>
        <v>#REF!</v>
      </c>
      <c r="U19" s="1"/>
      <c r="V19" s="1"/>
      <c r="W19" s="1"/>
      <c r="X19" s="160" t="str">
        <f t="array" ref="X19">(INDEX($T:$T,MIN(IF(COUNTIF(X$6:X18,$T$7:$T$100)=0,ROW($T$7:$T$100))))&amp;"")</f>
        <v/>
      </c>
      <c r="Y19" s="159" t="str">
        <f t="shared" si="2"/>
        <v/>
      </c>
      <c r="Z19" s="1"/>
      <c r="AA19" s="152" t="e">
        <f>IF(AND(#REF!=AK$5,#REF!&gt;AK19),"attention","")</f>
        <v>#REF!</v>
      </c>
      <c r="AB19" s="152" t="e">
        <f>IF(AND(#REF!=AL$5,#REF!&gt;AL19),"attention","")</f>
        <v>#REF!</v>
      </c>
      <c r="AJ19" s="155" t="str">
        <f>IFERROR(INDEX(T_STOCKS[],MATCH(#REF!,T_STOCKS[REFERENCE],0),8),"")</f>
        <v/>
      </c>
      <c r="AK19" s="155" t="str">
        <f>IFERROR(INDEX(T_STOCKS[],MATCH(#REF!,T_STOCKS[REFERENCE],0),3),"")</f>
        <v/>
      </c>
      <c r="AL19" s="155" t="str">
        <f>IFERROR(INDEX(T_STOCKS[],MATCH(#REF!,T_STOCKS[REFERENCE],0),4),"")</f>
        <v/>
      </c>
      <c r="AM19" s="155" t="str">
        <f>IFERROR(INDEX(T_STOCKS[],MATCH(#REF!,T_STOCKS[REFERENCE],0),5),"")</f>
        <v/>
      </c>
      <c r="AN19" s="155" t="str">
        <f>IFERROR(INDEX(T_STOCKS[],MATCH(#REF!,T_STOCKS[REFERENCE],0),6),"")</f>
        <v/>
      </c>
      <c r="AS19" s="162"/>
    </row>
    <row r="20" spans="1:45" ht="12.75" customHeight="1">
      <c r="A20" s="279"/>
      <c r="B20" s="59" t="str">
        <f>IF(T_LIVRAISON_Livraison[[#This Row],[  Référence]]="","",ROW()-6)</f>
        <v/>
      </c>
      <c r="C20" s="297"/>
      <c r="D20" s="298"/>
      <c r="E20" s="299" t="str">
        <f>IFERROR(INDEX(T_BDD_Références[DESIGNATION],MATCH(T_LIVRAISON_Livraison[[#This Row],[  Référence]],T_BDD_Références[REFERENCE],0),FALSE),"")</f>
        <v/>
      </c>
      <c r="F20" s="300" t="str">
        <f>IFERROR(INDEX(T_BDD_Références[[UNITE ]],MATCH(T_LIVRAISON_Livraison[[#This Row],[  Référence]],T_BDD_Références[REFERENCE],0),FALSE),"")</f>
        <v/>
      </c>
      <c r="G20" s="301" t="str">
        <f>IFERROR(INDEX(T_BDD_Références[PRIX],MATCH(T_LIVRAISON_Livraison[[#This Row],[  Référence]],T_BDD_Références[REFERENCE],0),FALSE),"")</f>
        <v/>
      </c>
      <c r="H20" s="307"/>
      <c r="I20" s="302" t="str">
        <f>IFERROR(T_LIVRAISON_Livraison[[#This Row],[Unite]]*T_LIVRAISON_Livraison[[#This Row],[Prix]]*T_LIVRAISON_Livraison[[#This Row],[Carton]]*N$4,"")</f>
        <v/>
      </c>
      <c r="J20" s="272" t="b">
        <f t="shared" si="5"/>
        <v>0</v>
      </c>
      <c r="K20" s="315" t="b">
        <f t="shared" si="0"/>
        <v>0</v>
      </c>
      <c r="L20" s="280"/>
      <c r="M20" s="280"/>
      <c r="N20" s="280"/>
      <c r="O20" s="281"/>
      <c r="P20" s="280"/>
      <c r="Q20" s="282"/>
      <c r="R20" s="282"/>
      <c r="S20" s="230"/>
      <c r="T20" s="158" t="e">
        <f>IF(#REF!&lt;&gt;"",#REF!,"")</f>
        <v>#REF!</v>
      </c>
      <c r="U20" s="1"/>
      <c r="V20" s="1"/>
      <c r="W20" s="1"/>
      <c r="X20" s="160" t="str">
        <f t="array" ref="X20">(INDEX($T:$T,MIN(IF(COUNTIF(X$6:X19,$T$7:$T$100)=0,ROW($T$7:$T$100))))&amp;"")</f>
        <v/>
      </c>
      <c r="Y20" s="159" t="str">
        <f t="shared" si="2"/>
        <v/>
      </c>
      <c r="Z20" s="1"/>
      <c r="AA20" s="152" t="e">
        <f>IF(AND(#REF!=AK$5,#REF!&gt;AK20),"attention","")</f>
        <v>#REF!</v>
      </c>
      <c r="AB20" s="152" t="e">
        <f>IF(AND(#REF!=AL$5,#REF!&gt;AL20),"attention","")</f>
        <v>#REF!</v>
      </c>
      <c r="AJ20" s="155" t="str">
        <f>IFERROR(INDEX(T_STOCKS[],MATCH(#REF!,T_STOCKS[REFERENCE],0),8),"")</f>
        <v/>
      </c>
      <c r="AK20" s="155" t="str">
        <f>IFERROR(INDEX(T_STOCKS[],MATCH(#REF!,T_STOCKS[REFERENCE],0),3),"")</f>
        <v/>
      </c>
      <c r="AL20" s="155" t="str">
        <f>IFERROR(INDEX(T_STOCKS[],MATCH(#REF!,T_STOCKS[REFERENCE],0),4),"")</f>
        <v/>
      </c>
      <c r="AM20" s="155" t="str">
        <f>IFERROR(INDEX(T_STOCKS[],MATCH(#REF!,T_STOCKS[REFERENCE],0),5),"")</f>
        <v/>
      </c>
      <c r="AN20" s="155" t="str">
        <f>IFERROR(INDEX(T_STOCKS[],MATCH(#REF!,T_STOCKS[REFERENCE],0),6),"")</f>
        <v/>
      </c>
      <c r="AS20" s="162"/>
    </row>
    <row r="21" spans="1:45" ht="12.75" customHeight="1">
      <c r="A21" s="279"/>
      <c r="B21" s="59" t="str">
        <f>IF(T_LIVRAISON_Livraison[[#This Row],[  Référence]]="","",ROW()-6)</f>
        <v/>
      </c>
      <c r="C21" s="297"/>
      <c r="D21" s="298"/>
      <c r="E21" s="299" t="str">
        <f>IFERROR(INDEX(T_BDD_Références[DESIGNATION],MATCH(T_LIVRAISON_Livraison[[#This Row],[  Référence]],T_BDD_Références[REFERENCE],0),FALSE),"")</f>
        <v/>
      </c>
      <c r="F21" s="300" t="str">
        <f>IFERROR(INDEX(T_BDD_Références[[UNITE ]],MATCH(T_LIVRAISON_Livraison[[#This Row],[  Référence]],T_BDD_Références[REFERENCE],0),FALSE),"")</f>
        <v/>
      </c>
      <c r="G21" s="301" t="str">
        <f>IFERROR(INDEX(T_BDD_Références[PRIX],MATCH(T_LIVRAISON_Livraison[[#This Row],[  Référence]],T_BDD_Références[REFERENCE],0),FALSE),"")</f>
        <v/>
      </c>
      <c r="H21" s="307"/>
      <c r="I21" s="302" t="str">
        <f>IFERROR(T_LIVRAISON_Livraison[[#This Row],[Unite]]*T_LIVRAISON_Livraison[[#This Row],[Prix]]*T_LIVRAISON_Livraison[[#This Row],[Carton]]*N$4,"")</f>
        <v/>
      </c>
      <c r="J21" s="272" t="b">
        <f t="shared" si="5"/>
        <v>0</v>
      </c>
      <c r="K21" s="315" t="b">
        <f t="shared" si="0"/>
        <v>0</v>
      </c>
      <c r="L21" s="280"/>
      <c r="M21" s="280"/>
      <c r="N21" s="280"/>
      <c r="O21" s="280"/>
      <c r="P21" s="280"/>
      <c r="Q21" s="282"/>
      <c r="R21" s="282"/>
      <c r="S21" s="230"/>
      <c r="T21" s="158" t="e">
        <f>IF(#REF!&lt;&gt;"",#REF!,"")</f>
        <v>#REF!</v>
      </c>
      <c r="U21" s="1"/>
      <c r="V21" s="1"/>
      <c r="W21" s="1"/>
      <c r="X21" s="160" t="str">
        <f t="array" ref="X21">(INDEX($T:$T,MIN(IF(COUNTIF(X$6:X20,$T$7:$T$100)=0,ROW($T$7:$T$100))))&amp;"")</f>
        <v/>
      </c>
      <c r="Y21" s="159" t="str">
        <f t="shared" si="2"/>
        <v/>
      </c>
      <c r="Z21" s="1"/>
      <c r="AA21" s="152" t="e">
        <f>IF(AND(#REF!=AK$5,#REF!&gt;AK21),"attention","")</f>
        <v>#REF!</v>
      </c>
      <c r="AB21" s="152" t="e">
        <f>IF(AND(#REF!=AL$5,#REF!&gt;AL21),"attention","")</f>
        <v>#REF!</v>
      </c>
      <c r="AJ21" s="155" t="str">
        <f>IFERROR(INDEX(T_STOCKS[],MATCH(#REF!,T_STOCKS[REFERENCE],0),8),"")</f>
        <v/>
      </c>
      <c r="AK21" s="155" t="str">
        <f>IFERROR(INDEX(T_STOCKS[],MATCH(#REF!,T_STOCKS[REFERENCE],0),3),"")</f>
        <v/>
      </c>
      <c r="AL21" s="155" t="str">
        <f>IFERROR(INDEX(T_STOCKS[],MATCH(#REF!,T_STOCKS[REFERENCE],0),4),"")</f>
        <v/>
      </c>
      <c r="AM21" s="155" t="str">
        <f>IFERROR(INDEX(T_STOCKS[],MATCH(#REF!,T_STOCKS[REFERENCE],0),5),"")</f>
        <v/>
      </c>
      <c r="AN21" s="155" t="str">
        <f>IFERROR(INDEX(T_STOCKS[],MATCH(#REF!,T_STOCKS[REFERENCE],0),6),"")</f>
        <v/>
      </c>
      <c r="AS21" s="162"/>
    </row>
    <row r="22" spans="1:45" ht="12.75" customHeight="1">
      <c r="A22" s="279"/>
      <c r="B22" s="59" t="str">
        <f>IF(T_LIVRAISON_Livraison[[#This Row],[  Référence]]="","",ROW()-6)</f>
        <v/>
      </c>
      <c r="C22" s="297"/>
      <c r="D22" s="298"/>
      <c r="E22" s="299" t="str">
        <f>IFERROR(INDEX(T_BDD_Références[DESIGNATION],MATCH(T_LIVRAISON_Livraison[[#This Row],[  Référence]],T_BDD_Références[REFERENCE],0),FALSE),"")</f>
        <v/>
      </c>
      <c r="F22" s="300" t="str">
        <f>IFERROR(INDEX(T_BDD_Références[[UNITE ]],MATCH(T_LIVRAISON_Livraison[[#This Row],[  Référence]],T_BDD_Références[REFERENCE],0),FALSE),"")</f>
        <v/>
      </c>
      <c r="G22" s="301" t="str">
        <f>IFERROR(INDEX(T_BDD_Références[PRIX],MATCH(T_LIVRAISON_Livraison[[#This Row],[  Référence]],T_BDD_Références[REFERENCE],0),FALSE),"")</f>
        <v/>
      </c>
      <c r="H22" s="307"/>
      <c r="I22" s="302" t="str">
        <f>IFERROR(T_LIVRAISON_Livraison[[#This Row],[Unite]]*T_LIVRAISON_Livraison[[#This Row],[Prix]]*T_LIVRAISON_Livraison[[#This Row],[Carton]]*N$4,"")</f>
        <v/>
      </c>
      <c r="J22" s="272" t="b">
        <f t="shared" si="5"/>
        <v>0</v>
      </c>
      <c r="K22" s="315" t="b">
        <f t="shared" si="0"/>
        <v>0</v>
      </c>
      <c r="L22" s="280"/>
      <c r="M22" s="280"/>
      <c r="N22" s="280"/>
      <c r="O22" s="280"/>
      <c r="P22" s="280"/>
      <c r="Q22" s="282"/>
      <c r="R22" s="282"/>
      <c r="S22" s="230"/>
      <c r="T22" s="158" t="e">
        <f>IF(#REF!&lt;&gt;"",#REF!,"")</f>
        <v>#REF!</v>
      </c>
      <c r="U22" s="1"/>
      <c r="V22" s="1"/>
      <c r="W22" s="1"/>
      <c r="X22" s="160" t="str">
        <f t="array" ref="X22">(INDEX($T:$T,MIN(IF(COUNTIF(X$6:X21,$T$7:$T$100)=0,ROW($T$7:$T$100))))&amp;"")</f>
        <v/>
      </c>
      <c r="Y22" s="159" t="str">
        <f t="shared" si="2"/>
        <v/>
      </c>
      <c r="Z22" s="1"/>
      <c r="AA22" s="152" t="e">
        <f>IF(AND(#REF!=AK$5,#REF!&gt;AK22),"attention","")</f>
        <v>#REF!</v>
      </c>
      <c r="AB22" s="152" t="e">
        <f>IF(AND(#REF!=AL$5,#REF!&gt;AL22),"attention","")</f>
        <v>#REF!</v>
      </c>
      <c r="AJ22" s="155" t="str">
        <f>IFERROR(INDEX(T_STOCKS[],MATCH(#REF!,T_STOCKS[REFERENCE],0),8),"")</f>
        <v/>
      </c>
      <c r="AK22" s="155" t="str">
        <f>IFERROR(INDEX(T_STOCKS[],MATCH(#REF!,T_STOCKS[REFERENCE],0),3),"")</f>
        <v/>
      </c>
      <c r="AL22" s="155" t="str">
        <f>IFERROR(INDEX(T_STOCKS[],MATCH(#REF!,T_STOCKS[REFERENCE],0),4),"")</f>
        <v/>
      </c>
      <c r="AM22" s="155" t="str">
        <f>IFERROR(INDEX(T_STOCKS[],MATCH(#REF!,T_STOCKS[REFERENCE],0),5),"")</f>
        <v/>
      </c>
      <c r="AN22" s="155" t="str">
        <f>IFERROR(INDEX(T_STOCKS[],MATCH(#REF!,T_STOCKS[REFERENCE],0),6),"")</f>
        <v/>
      </c>
      <c r="AS22" s="162"/>
    </row>
    <row r="23" spans="1:45" ht="11.25" customHeight="1">
      <c r="A23" s="279"/>
      <c r="B23" s="59" t="str">
        <f>IF(T_LIVRAISON_Livraison[[#This Row],[  Référence]]="","",ROW()-6)</f>
        <v/>
      </c>
      <c r="C23" s="297"/>
      <c r="D23" s="298"/>
      <c r="E23" s="299" t="str">
        <f>IFERROR(INDEX(T_BDD_Références[DESIGNATION],MATCH(T_LIVRAISON_Livraison[[#This Row],[  Référence]],T_BDD_Références[REFERENCE],0),FALSE),"")</f>
        <v/>
      </c>
      <c r="F23" s="300" t="str">
        <f>IFERROR(INDEX(T_BDD_Références[[UNITE ]],MATCH(T_LIVRAISON_Livraison[[#This Row],[  Référence]],T_BDD_Références[REFERENCE],0),FALSE),"")</f>
        <v/>
      </c>
      <c r="G23" s="301" t="str">
        <f>IFERROR(INDEX(T_BDD_Références[PRIX],MATCH(T_LIVRAISON_Livraison[[#This Row],[  Référence]],T_BDD_Références[REFERENCE],0),FALSE),"")</f>
        <v/>
      </c>
      <c r="H23" s="307"/>
      <c r="I23" s="302" t="str">
        <f>IFERROR(T_LIVRAISON_Livraison[[#This Row],[Unite]]*T_LIVRAISON_Livraison[[#This Row],[Prix]]*T_LIVRAISON_Livraison[[#This Row],[Carton]]*N$4,"")</f>
        <v/>
      </c>
      <c r="J23" s="272" t="b">
        <f t="shared" si="5"/>
        <v>0</v>
      </c>
      <c r="K23" s="315" t="b">
        <f t="shared" si="0"/>
        <v>0</v>
      </c>
      <c r="L23" s="280"/>
      <c r="M23" s="280"/>
      <c r="N23" s="280"/>
      <c r="O23" s="280"/>
      <c r="P23" s="280"/>
      <c r="Q23" s="282"/>
      <c r="R23" s="282"/>
      <c r="S23" s="230"/>
      <c r="T23" s="158" t="e">
        <f>IF(#REF!&lt;&gt;"",#REF!,"")</f>
        <v>#REF!</v>
      </c>
      <c r="U23" s="1"/>
      <c r="V23" s="1"/>
      <c r="W23" s="1"/>
      <c r="X23" s="160" t="str">
        <f t="array" ref="X23">(INDEX($T:$T,MIN(IF(COUNTIF(X$6:X22,$T$7:$T$100)=0,ROW($T$7:$T$100))))&amp;"")</f>
        <v/>
      </c>
      <c r="Y23" s="159" t="str">
        <f t="shared" si="2"/>
        <v/>
      </c>
      <c r="Z23" s="1"/>
      <c r="AA23" s="152" t="e">
        <f>IF(AND(#REF!=AK$5,#REF!&gt;AK23),"attention","")</f>
        <v>#REF!</v>
      </c>
      <c r="AB23" s="152" t="e">
        <f>IF(AND(#REF!=AL$5,#REF!&gt;AL23),"attention","")</f>
        <v>#REF!</v>
      </c>
      <c r="AJ23" s="155" t="str">
        <f>IFERROR(INDEX(T_STOCKS[],MATCH(#REF!,T_STOCKS[REFERENCE],0),8),"")</f>
        <v/>
      </c>
      <c r="AK23" s="155" t="str">
        <f>IFERROR(INDEX(T_STOCKS[],MATCH(#REF!,T_STOCKS[REFERENCE],0),3),"")</f>
        <v/>
      </c>
      <c r="AL23" s="155" t="str">
        <f>IFERROR(INDEX(T_STOCKS[],MATCH(#REF!,T_STOCKS[REFERENCE],0),4),"")</f>
        <v/>
      </c>
      <c r="AM23" s="155" t="str">
        <f>IFERROR(INDEX(T_STOCKS[],MATCH(#REF!,T_STOCKS[REFERENCE],0),5),"")</f>
        <v/>
      </c>
      <c r="AN23" s="155" t="str">
        <f>IFERROR(INDEX(T_STOCKS[],MATCH(#REF!,T_STOCKS[REFERENCE],0),6),"")</f>
        <v/>
      </c>
      <c r="AS23" s="162"/>
    </row>
    <row r="24" spans="1:45" ht="12.75" customHeight="1">
      <c r="A24" s="279"/>
      <c r="B24" s="59" t="str">
        <f>IF(T_LIVRAISON_Livraison[[#This Row],[  Référence]]="","",ROW()-6)</f>
        <v/>
      </c>
      <c r="C24" s="297"/>
      <c r="D24" s="298"/>
      <c r="E24" s="299" t="str">
        <f>IFERROR(INDEX(T_BDD_Références[DESIGNATION],MATCH(T_LIVRAISON_Livraison[[#This Row],[  Référence]],T_BDD_Références[REFERENCE],0),FALSE),"")</f>
        <v/>
      </c>
      <c r="F24" s="300" t="str">
        <f>IFERROR(INDEX(T_BDD_Références[[UNITE ]],MATCH(T_LIVRAISON_Livraison[[#This Row],[  Référence]],T_BDD_Références[REFERENCE],0),FALSE),"")</f>
        <v/>
      </c>
      <c r="G24" s="301" t="str">
        <f>IFERROR(INDEX(T_BDD_Références[PRIX],MATCH(T_LIVRAISON_Livraison[[#This Row],[  Référence]],T_BDD_Références[REFERENCE],0),FALSE),"")</f>
        <v/>
      </c>
      <c r="H24" s="307"/>
      <c r="I24" s="302" t="str">
        <f>IFERROR(T_LIVRAISON_Livraison[[#This Row],[Unite]]*T_LIVRAISON_Livraison[[#This Row],[Prix]]*T_LIVRAISON_Livraison[[#This Row],[Carton]]*N$4,"")</f>
        <v/>
      </c>
      <c r="J24" s="272" t="b">
        <f t="shared" si="5"/>
        <v>0</v>
      </c>
      <c r="K24" s="315" t="b">
        <f t="shared" si="0"/>
        <v>0</v>
      </c>
      <c r="L24" s="280"/>
      <c r="M24" s="280"/>
      <c r="N24" s="280"/>
      <c r="O24" s="280"/>
      <c r="P24" s="280"/>
      <c r="Q24" s="282"/>
      <c r="R24" s="282"/>
      <c r="S24" s="230"/>
      <c r="T24" s="158" t="e">
        <f>IF(#REF!&lt;&gt;"",#REF!,"")</f>
        <v>#REF!</v>
      </c>
      <c r="U24" s="1"/>
      <c r="V24" s="1"/>
      <c r="W24" s="1"/>
      <c r="X24" s="160" t="str">
        <f t="array" ref="X24">(INDEX($T:$T,MIN(IF(COUNTIF(X$6:X23,$T$7:$T$100)=0,ROW($T$7:$T$100))))&amp;"")</f>
        <v/>
      </c>
      <c r="Y24" s="159" t="str">
        <f t="shared" si="2"/>
        <v/>
      </c>
      <c r="Z24" s="1"/>
      <c r="AA24" s="152" t="e">
        <f>IF(AND(#REF!=AK$5,#REF!&gt;AK24),"attention","")</f>
        <v>#REF!</v>
      </c>
      <c r="AB24" s="152" t="e">
        <f>IF(AND(#REF!=AL$5,#REF!&gt;AL24),"attention","")</f>
        <v>#REF!</v>
      </c>
      <c r="AJ24" s="155" t="str">
        <f>IFERROR(INDEX(T_STOCKS[],MATCH(#REF!,T_STOCKS[REFERENCE],0),8),"")</f>
        <v/>
      </c>
      <c r="AK24" s="155" t="str">
        <f>IFERROR(INDEX(T_STOCKS[],MATCH(#REF!,T_STOCKS[REFERENCE],0),3),"")</f>
        <v/>
      </c>
      <c r="AL24" s="155" t="str">
        <f>IFERROR(INDEX(T_STOCKS[],MATCH(#REF!,T_STOCKS[REFERENCE],0),4),"")</f>
        <v/>
      </c>
      <c r="AM24" s="155" t="str">
        <f>IFERROR(INDEX(T_STOCKS[],MATCH(#REF!,T_STOCKS[REFERENCE],0),5),"")</f>
        <v/>
      </c>
      <c r="AN24" s="155" t="str">
        <f>IFERROR(INDEX(T_STOCKS[],MATCH(#REF!,T_STOCKS[REFERENCE],0),6),"")</f>
        <v/>
      </c>
      <c r="AS24" s="162"/>
    </row>
    <row r="25" spans="1:45" ht="12.75" customHeight="1">
      <c r="A25" s="279"/>
      <c r="B25" s="59" t="str">
        <f>IF(T_LIVRAISON_Livraison[[#This Row],[  Référence]]="","",ROW()-6)</f>
        <v/>
      </c>
      <c r="C25" s="297"/>
      <c r="D25" s="298"/>
      <c r="E25" s="299" t="str">
        <f>IFERROR(INDEX(T_BDD_Références[DESIGNATION],MATCH(T_LIVRAISON_Livraison[[#This Row],[  Référence]],T_BDD_Références[REFERENCE],0),FALSE),"")</f>
        <v/>
      </c>
      <c r="F25" s="300" t="str">
        <f>IFERROR(INDEX(T_BDD_Références[[UNITE ]],MATCH(T_LIVRAISON_Livraison[[#This Row],[  Référence]],T_BDD_Références[REFERENCE],0),FALSE),"")</f>
        <v/>
      </c>
      <c r="G25" s="301" t="str">
        <f>IFERROR(INDEX(T_BDD_Références[PRIX],MATCH(T_LIVRAISON_Livraison[[#This Row],[  Référence]],T_BDD_Références[REFERENCE],0),FALSE),"")</f>
        <v/>
      </c>
      <c r="H25" s="307"/>
      <c r="I25" s="302" t="str">
        <f>IFERROR(T_LIVRAISON_Livraison[[#This Row],[Unite]]*T_LIVRAISON_Livraison[[#This Row],[Prix]]*T_LIVRAISON_Livraison[[#This Row],[Carton]]*N$4,"")</f>
        <v/>
      </c>
      <c r="J25" s="272" t="b">
        <f t="shared" si="5"/>
        <v>0</v>
      </c>
      <c r="K25" s="315" t="b">
        <f t="shared" si="0"/>
        <v>0</v>
      </c>
      <c r="L25" s="280"/>
      <c r="M25" s="280"/>
      <c r="N25" s="280"/>
      <c r="O25" s="280"/>
      <c r="P25" s="280"/>
      <c r="Q25" s="282"/>
      <c r="R25" s="282"/>
      <c r="S25" s="230"/>
      <c r="T25" s="158" t="e">
        <f>IF(#REF!&lt;&gt;"",#REF!,"")</f>
        <v>#REF!</v>
      </c>
      <c r="U25" s="1"/>
      <c r="V25" s="1"/>
      <c r="W25" s="1"/>
      <c r="X25" s="160" t="str">
        <f t="array" ref="X25">(INDEX($T:$T,MIN(IF(COUNTIF(X$6:X24,$T$7:$T$100)=0,ROW($T$7:$T$100))))&amp;"")</f>
        <v/>
      </c>
      <c r="Y25" s="159" t="str">
        <f t="shared" si="2"/>
        <v/>
      </c>
      <c r="Z25" s="1"/>
      <c r="AA25" s="152" t="e">
        <f>IF(AND(#REF!=AK$5,#REF!&gt;AK25),"attention","")</f>
        <v>#REF!</v>
      </c>
      <c r="AB25" s="152" t="e">
        <f>IF(AND(#REF!=AL$5,#REF!&gt;AL25),"attention","")</f>
        <v>#REF!</v>
      </c>
      <c r="AJ25" s="155" t="str">
        <f>IFERROR(INDEX(T_STOCKS[],MATCH(#REF!,T_STOCKS[REFERENCE],0),8),"")</f>
        <v/>
      </c>
      <c r="AK25" s="155" t="str">
        <f>IFERROR(INDEX(T_STOCKS[],MATCH(#REF!,T_STOCKS[REFERENCE],0),3),"")</f>
        <v/>
      </c>
      <c r="AL25" s="155" t="str">
        <f>IFERROR(INDEX(T_STOCKS[],MATCH(#REF!,T_STOCKS[REFERENCE],0),4),"")</f>
        <v/>
      </c>
      <c r="AM25" s="155" t="str">
        <f>IFERROR(INDEX(T_STOCKS[],MATCH(#REF!,T_STOCKS[REFERENCE],0),5),"")</f>
        <v/>
      </c>
      <c r="AN25" s="155" t="str">
        <f>IFERROR(INDEX(T_STOCKS[],MATCH(#REF!,T_STOCKS[REFERENCE],0),6),"")</f>
        <v/>
      </c>
      <c r="AS25" s="162"/>
    </row>
    <row r="26" spans="1:45" ht="12.75" customHeight="1">
      <c r="A26" s="279"/>
      <c r="B26" s="59" t="str">
        <f>IF(T_LIVRAISON_Livraison[[#This Row],[  Référence]]="","",ROW()-6)</f>
        <v/>
      </c>
      <c r="C26" s="297"/>
      <c r="D26" s="298"/>
      <c r="E26" s="299" t="str">
        <f>IFERROR(INDEX(T_BDD_Références[DESIGNATION],MATCH(T_LIVRAISON_Livraison[[#This Row],[  Référence]],T_BDD_Références[REFERENCE],0),FALSE),"")</f>
        <v/>
      </c>
      <c r="F26" s="300" t="str">
        <f>IFERROR(INDEX(T_BDD_Références[[UNITE ]],MATCH(T_LIVRAISON_Livraison[[#This Row],[  Référence]],T_BDD_Références[REFERENCE],0),FALSE),"")</f>
        <v/>
      </c>
      <c r="G26" s="301" t="str">
        <f>IFERROR(INDEX(T_BDD_Références[PRIX],MATCH(T_LIVRAISON_Livraison[[#This Row],[  Référence]],T_BDD_Références[REFERENCE],0),FALSE),"")</f>
        <v/>
      </c>
      <c r="H26" s="307"/>
      <c r="I26" s="302" t="str">
        <f>IFERROR(T_LIVRAISON_Livraison[[#This Row],[Unite]]*T_LIVRAISON_Livraison[[#This Row],[Prix]]*T_LIVRAISON_Livraison[[#This Row],[Carton]]*N$4,"")</f>
        <v/>
      </c>
      <c r="J26" s="272" t="b">
        <f t="shared" si="5"/>
        <v>0</v>
      </c>
      <c r="K26" s="315" t="b">
        <f t="shared" si="0"/>
        <v>0</v>
      </c>
      <c r="L26" s="283"/>
      <c r="M26" s="280"/>
      <c r="N26" s="280"/>
      <c r="O26" s="280"/>
      <c r="P26" s="280"/>
      <c r="Q26" s="282"/>
      <c r="R26" s="282"/>
      <c r="S26" s="230"/>
      <c r="T26" s="158" t="e">
        <f>IF(#REF!&lt;&gt;"",#REF!,"")</f>
        <v>#REF!</v>
      </c>
      <c r="U26" s="1"/>
      <c r="V26" s="1"/>
      <c r="W26" s="1"/>
      <c r="X26" s="160" t="str">
        <f t="array" ref="X26">(INDEX($T:$T,MIN(IF(COUNTIF(X$6:X25,$T$7:$T$100)=0,ROW($T$7:$T$100))))&amp;"")</f>
        <v/>
      </c>
      <c r="Y26" s="159" t="str">
        <f t="shared" si="2"/>
        <v/>
      </c>
      <c r="Z26" s="1"/>
      <c r="AA26" s="152" t="e">
        <f>IF(AND(#REF!=AK$5,#REF!&gt;AK26),"attention","")</f>
        <v>#REF!</v>
      </c>
      <c r="AB26" s="152" t="e">
        <f>IF(AND(#REF!=AL$5,#REF!&gt;AL26),"attention","")</f>
        <v>#REF!</v>
      </c>
      <c r="AJ26" s="155" t="str">
        <f>IFERROR(INDEX(T_STOCKS[],MATCH(#REF!,T_STOCKS[REFERENCE],0),8),"")</f>
        <v/>
      </c>
      <c r="AK26" s="155" t="str">
        <f>IFERROR(INDEX(T_STOCKS[],MATCH(#REF!,T_STOCKS[REFERENCE],0),3),"")</f>
        <v/>
      </c>
      <c r="AL26" s="155" t="str">
        <f>IFERROR(INDEX(T_STOCKS[],MATCH(#REF!,T_STOCKS[REFERENCE],0),4),"")</f>
        <v/>
      </c>
      <c r="AM26" s="155" t="str">
        <f>IFERROR(INDEX(T_STOCKS[],MATCH(#REF!,T_STOCKS[REFERENCE],0),5),"")</f>
        <v/>
      </c>
      <c r="AN26" s="155" t="str">
        <f>IFERROR(INDEX(T_STOCKS[],MATCH(#REF!,T_STOCKS[REFERENCE],0),6),"")</f>
        <v/>
      </c>
      <c r="AS26" s="162"/>
    </row>
    <row r="27" spans="1:45" ht="12.75" customHeight="1">
      <c r="A27" s="279"/>
      <c r="B27" s="59" t="str">
        <f>IF(T_LIVRAISON_Livraison[[#This Row],[  Référence]]="","",ROW()-6)</f>
        <v/>
      </c>
      <c r="C27" s="297"/>
      <c r="D27" s="298"/>
      <c r="E27" s="299" t="str">
        <f>IFERROR(INDEX(T_BDD_Références[DESIGNATION],MATCH(T_LIVRAISON_Livraison[[#This Row],[  Référence]],T_BDD_Références[REFERENCE],0),FALSE),"")</f>
        <v/>
      </c>
      <c r="F27" s="300" t="str">
        <f>IFERROR(INDEX(T_BDD_Références[[UNITE ]],MATCH(T_LIVRAISON_Livraison[[#This Row],[  Référence]],T_BDD_Références[REFERENCE],0),FALSE),"")</f>
        <v/>
      </c>
      <c r="G27" s="301" t="str">
        <f>IFERROR(INDEX(T_BDD_Références[PRIX],MATCH(T_LIVRAISON_Livraison[[#This Row],[  Référence]],T_BDD_Références[REFERENCE],0),FALSE),"")</f>
        <v/>
      </c>
      <c r="H27" s="307"/>
      <c r="I27" s="302" t="str">
        <f>IFERROR(T_LIVRAISON_Livraison[[#This Row],[Unite]]*T_LIVRAISON_Livraison[[#This Row],[Prix]]*T_LIVRAISON_Livraison[[#This Row],[Carton]]*N$4,"")</f>
        <v/>
      </c>
      <c r="J27" s="272" t="b">
        <f t="shared" si="5"/>
        <v>0</v>
      </c>
      <c r="K27" s="315" t="b">
        <f t="shared" si="0"/>
        <v>0</v>
      </c>
      <c r="L27" s="280"/>
      <c r="M27" s="280"/>
      <c r="N27" s="280"/>
      <c r="O27" s="280"/>
      <c r="P27" s="280"/>
      <c r="Q27" s="282"/>
      <c r="R27" s="282"/>
      <c r="S27" s="230"/>
      <c r="T27" s="158" t="e">
        <f>IF(#REF!&lt;&gt;"",#REF!,"")</f>
        <v>#REF!</v>
      </c>
      <c r="U27" s="1"/>
      <c r="V27" s="1"/>
      <c r="W27" s="1"/>
      <c r="X27" s="160" t="str">
        <f t="array" ref="X27">(INDEX($T:$T,MIN(IF(COUNTIF(X$6:X26,$T$7:$T$100)=0,ROW($T$7:$T$100))))&amp;"")</f>
        <v/>
      </c>
      <c r="Y27" s="159" t="str">
        <f t="shared" si="2"/>
        <v/>
      </c>
      <c r="Z27" s="1"/>
      <c r="AA27" s="152" t="e">
        <f>IF(AND(#REF!=AK$5,#REF!&gt;AK27),"attention","")</f>
        <v>#REF!</v>
      </c>
      <c r="AB27" s="152" t="e">
        <f>IF(AND(#REF!=AL$5,#REF!&gt;AL27),"attention","")</f>
        <v>#REF!</v>
      </c>
      <c r="AJ27" s="155" t="str">
        <f>IFERROR(INDEX(T_STOCKS[],MATCH(#REF!,T_STOCKS[REFERENCE],0),8),"")</f>
        <v/>
      </c>
      <c r="AK27" s="155" t="str">
        <f>IFERROR(INDEX(T_STOCKS[],MATCH(#REF!,T_STOCKS[REFERENCE],0),3),"")</f>
        <v/>
      </c>
      <c r="AL27" s="155" t="str">
        <f>IFERROR(INDEX(T_STOCKS[],MATCH(#REF!,T_STOCKS[REFERENCE],0),4),"")</f>
        <v/>
      </c>
      <c r="AM27" s="155" t="str">
        <f>IFERROR(INDEX(T_STOCKS[],MATCH(#REF!,T_STOCKS[REFERENCE],0),5),"")</f>
        <v/>
      </c>
      <c r="AN27" s="155" t="str">
        <f>IFERROR(INDEX(T_STOCKS[],MATCH(#REF!,T_STOCKS[REFERENCE],0),6),"")</f>
        <v/>
      </c>
      <c r="AS27" s="162"/>
    </row>
    <row r="28" spans="1:45" ht="12.75" customHeight="1">
      <c r="A28" s="279"/>
      <c r="B28" s="59" t="str">
        <f>IF(T_LIVRAISON_Livraison[[#This Row],[  Référence]]="","",ROW()-6)</f>
        <v/>
      </c>
      <c r="C28" s="297"/>
      <c r="D28" s="298"/>
      <c r="E28" s="299" t="str">
        <f>IFERROR(INDEX(T_BDD_Références[DESIGNATION],MATCH(T_LIVRAISON_Livraison[[#This Row],[  Référence]],T_BDD_Références[REFERENCE],0),FALSE),"")</f>
        <v/>
      </c>
      <c r="F28" s="300" t="str">
        <f>IFERROR(INDEX(T_BDD_Références[[UNITE ]],MATCH(T_LIVRAISON_Livraison[[#This Row],[  Référence]],T_BDD_Références[REFERENCE],0),FALSE),"")</f>
        <v/>
      </c>
      <c r="G28" s="301" t="str">
        <f>IFERROR(INDEX(T_BDD_Références[PRIX],MATCH(T_LIVRAISON_Livraison[[#This Row],[  Référence]],T_BDD_Références[REFERENCE],0),FALSE),"")</f>
        <v/>
      </c>
      <c r="H28" s="307"/>
      <c r="I28" s="302" t="str">
        <f>IFERROR(T_LIVRAISON_Livraison[[#This Row],[Unite]]*T_LIVRAISON_Livraison[[#This Row],[Prix]]*T_LIVRAISON_Livraison[[#This Row],[Carton]]*N$4,"")</f>
        <v/>
      </c>
      <c r="J28" s="272" t="b">
        <f t="shared" si="5"/>
        <v>0</v>
      </c>
      <c r="K28" s="315" t="b">
        <f t="shared" si="0"/>
        <v>0</v>
      </c>
      <c r="L28" s="280"/>
      <c r="M28" s="280"/>
      <c r="N28" s="280"/>
      <c r="O28" s="280"/>
      <c r="P28" s="280"/>
      <c r="Q28" s="282"/>
      <c r="R28" s="282"/>
      <c r="S28" s="230"/>
      <c r="T28" s="158" t="e">
        <f>IF(#REF!&lt;&gt;"",#REF!,"")</f>
        <v>#REF!</v>
      </c>
      <c r="U28" s="1"/>
      <c r="V28" s="1"/>
      <c r="W28" s="1"/>
      <c r="X28" s="160" t="str">
        <f t="array" ref="X28">(INDEX($T:$T,MIN(IF(COUNTIF(X$6:X27,$T$7:$T$100)=0,ROW($T$7:$T$100))))&amp;"")</f>
        <v/>
      </c>
      <c r="Y28" s="159" t="str">
        <f t="shared" si="2"/>
        <v/>
      </c>
      <c r="Z28" s="1"/>
      <c r="AA28" s="152" t="e">
        <f>IF(AND(#REF!=AK$5,#REF!&gt;AK28),"attention","")</f>
        <v>#REF!</v>
      </c>
      <c r="AB28" s="152" t="e">
        <f>IF(AND(#REF!=AL$5,#REF!&gt;AL28),"attention","")</f>
        <v>#REF!</v>
      </c>
      <c r="AJ28" s="155" t="str">
        <f>IFERROR(INDEX(T_STOCKS[],MATCH(#REF!,T_STOCKS[REFERENCE],0),8),"")</f>
        <v/>
      </c>
      <c r="AK28" s="155" t="str">
        <f>IFERROR(INDEX(T_STOCKS[],MATCH(#REF!,T_STOCKS[REFERENCE],0),3),"")</f>
        <v/>
      </c>
      <c r="AL28" s="155" t="str">
        <f>IFERROR(INDEX(T_STOCKS[],MATCH(#REF!,T_STOCKS[REFERENCE],0),4),"")</f>
        <v/>
      </c>
      <c r="AM28" s="155" t="str">
        <f>IFERROR(INDEX(T_STOCKS[],MATCH(#REF!,T_STOCKS[REFERENCE],0),5),"")</f>
        <v/>
      </c>
      <c r="AN28" s="155" t="str">
        <f>IFERROR(INDEX(T_STOCKS[],MATCH(#REF!,T_STOCKS[REFERENCE],0),6),"")</f>
        <v/>
      </c>
      <c r="AS28" s="162"/>
    </row>
    <row r="29" spans="1:45" ht="12.75" customHeight="1">
      <c r="A29" s="279"/>
      <c r="B29" s="59" t="str">
        <f>IF(T_LIVRAISON_Livraison[[#This Row],[  Référence]]="","",ROW()-6)</f>
        <v/>
      </c>
      <c r="C29" s="297"/>
      <c r="D29" s="298"/>
      <c r="E29" s="299" t="str">
        <f>IFERROR(INDEX(T_BDD_Références[DESIGNATION],MATCH(T_LIVRAISON_Livraison[[#This Row],[  Référence]],T_BDD_Références[REFERENCE],0),FALSE),"")</f>
        <v/>
      </c>
      <c r="F29" s="300" t="str">
        <f>IFERROR(INDEX(T_BDD_Références[[UNITE ]],MATCH(T_LIVRAISON_Livraison[[#This Row],[  Référence]],T_BDD_Références[REFERENCE],0),FALSE),"")</f>
        <v/>
      </c>
      <c r="G29" s="301" t="str">
        <f>IFERROR(INDEX(T_BDD_Références[PRIX],MATCH(T_LIVRAISON_Livraison[[#This Row],[  Référence]],T_BDD_Références[REFERENCE],0),FALSE),"")</f>
        <v/>
      </c>
      <c r="H29" s="307"/>
      <c r="I29" s="302" t="str">
        <f>IFERROR(T_LIVRAISON_Livraison[[#This Row],[Unite]]*T_LIVRAISON_Livraison[[#This Row],[Prix]]*T_LIVRAISON_Livraison[[#This Row],[Carton]]*N$4,"")</f>
        <v/>
      </c>
      <c r="J29" s="272" t="b">
        <f t="shared" si="5"/>
        <v>0</v>
      </c>
      <c r="K29" s="315" t="b">
        <f t="shared" si="0"/>
        <v>0</v>
      </c>
      <c r="L29" s="280"/>
      <c r="M29" s="280"/>
      <c r="N29" s="280"/>
      <c r="O29" s="280"/>
      <c r="P29" s="280"/>
      <c r="Q29" s="282"/>
      <c r="R29" s="282"/>
      <c r="S29" s="230"/>
      <c r="T29" s="158" t="e">
        <f>IF(#REF!&lt;&gt;"",#REF!,"")</f>
        <v>#REF!</v>
      </c>
      <c r="U29" s="1"/>
      <c r="V29" s="1"/>
      <c r="W29" s="1"/>
      <c r="X29" s="160" t="str">
        <f t="array" ref="X29">(INDEX($T:$T,MIN(IF(COUNTIF(X$6:X28,$T$7:$T$100)=0,ROW($T$7:$T$100))))&amp;"")</f>
        <v/>
      </c>
      <c r="Y29" s="159" t="str">
        <f t="shared" si="2"/>
        <v/>
      </c>
      <c r="Z29" s="1"/>
      <c r="AA29" s="152" t="e">
        <f>IF(AND(#REF!=AK$5,#REF!&gt;AK29),"attention","")</f>
        <v>#REF!</v>
      </c>
      <c r="AB29" s="152" t="e">
        <f>IF(AND(#REF!=AL$5,#REF!&gt;AL29),"attention","")</f>
        <v>#REF!</v>
      </c>
      <c r="AJ29" s="155" t="str">
        <f>IFERROR(INDEX(T_STOCKS[],MATCH(#REF!,T_STOCKS[REFERENCE],0),8),"")</f>
        <v/>
      </c>
      <c r="AK29" s="155" t="str">
        <f>IFERROR(INDEX(T_STOCKS[],MATCH(#REF!,T_STOCKS[REFERENCE],0),3),"")</f>
        <v/>
      </c>
      <c r="AL29" s="155" t="str">
        <f>IFERROR(INDEX(T_STOCKS[],MATCH(#REF!,T_STOCKS[REFERENCE],0),4),"")</f>
        <v/>
      </c>
      <c r="AM29" s="155" t="str">
        <f>IFERROR(INDEX(T_STOCKS[],MATCH(#REF!,T_STOCKS[REFERENCE],0),5),"")</f>
        <v/>
      </c>
      <c r="AN29" s="155" t="str">
        <f>IFERROR(INDEX(T_STOCKS[],MATCH(#REF!,T_STOCKS[REFERENCE],0),6),"")</f>
        <v/>
      </c>
    </row>
    <row r="30" spans="1:45" ht="12.75" customHeight="1">
      <c r="A30" s="279"/>
      <c r="B30" s="59" t="str">
        <f>IF(T_LIVRAISON_Livraison[[#This Row],[  Référence]]="","",ROW()-6)</f>
        <v/>
      </c>
      <c r="C30" s="297"/>
      <c r="D30" s="298"/>
      <c r="E30" s="299" t="str">
        <f>IFERROR(INDEX(T_BDD_Références[DESIGNATION],MATCH(T_LIVRAISON_Livraison[[#This Row],[  Référence]],T_BDD_Références[REFERENCE],0),FALSE),"")</f>
        <v/>
      </c>
      <c r="F30" s="300" t="str">
        <f>IFERROR(INDEX(T_BDD_Références[[UNITE ]],MATCH(T_LIVRAISON_Livraison[[#This Row],[  Référence]],T_BDD_Références[REFERENCE],0),FALSE),"")</f>
        <v/>
      </c>
      <c r="G30" s="301" t="str">
        <f>IFERROR(INDEX(T_BDD_Références[PRIX],MATCH(T_LIVRAISON_Livraison[[#This Row],[  Référence]],T_BDD_Références[REFERENCE],0),FALSE),"")</f>
        <v/>
      </c>
      <c r="H30" s="307"/>
      <c r="I30" s="302" t="str">
        <f>IFERROR(T_LIVRAISON_Livraison[[#This Row],[Unite]]*T_LIVRAISON_Livraison[[#This Row],[Prix]]*T_LIVRAISON_Livraison[[#This Row],[Carton]]*N$4,"")</f>
        <v/>
      </c>
      <c r="J30" s="272" t="b">
        <f t="shared" si="5"/>
        <v>0</v>
      </c>
      <c r="K30" s="315" t="b">
        <f t="shared" si="0"/>
        <v>0</v>
      </c>
      <c r="L30" s="280"/>
      <c r="M30" s="280"/>
      <c r="N30" s="280"/>
      <c r="O30" s="280"/>
      <c r="P30" s="280"/>
      <c r="Q30" s="282"/>
      <c r="R30" s="282"/>
      <c r="S30" s="230"/>
      <c r="T30" s="158" t="e">
        <f>IF(#REF!&lt;&gt;"",#REF!,"")</f>
        <v>#REF!</v>
      </c>
      <c r="U30" s="1"/>
      <c r="V30" s="1"/>
      <c r="W30" s="1"/>
      <c r="X30" s="160" t="str">
        <f t="array" ref="X30">(INDEX($T:$T,MIN(IF(COUNTIF(X$6:X29,$T$7:$T$100)=0,ROW($T$7:$T$100))))&amp;"")</f>
        <v/>
      </c>
      <c r="Y30" s="159" t="str">
        <f t="shared" si="2"/>
        <v/>
      </c>
      <c r="Z30" s="1"/>
      <c r="AA30" s="152" t="e">
        <f>IF(AND(#REF!=AK$5,#REF!&gt;AK30),"attention","")</f>
        <v>#REF!</v>
      </c>
      <c r="AB30" s="152" t="e">
        <f>IF(AND(#REF!=AL$5,#REF!&gt;AL30),"attention","")</f>
        <v>#REF!</v>
      </c>
      <c r="AJ30" s="155" t="str">
        <f>IFERROR(INDEX(T_STOCKS[],MATCH(#REF!,T_STOCKS[REFERENCE],0),8),"")</f>
        <v/>
      </c>
      <c r="AK30" s="155" t="str">
        <f>IFERROR(INDEX(T_STOCKS[],MATCH(#REF!,T_STOCKS[REFERENCE],0),3),"")</f>
        <v/>
      </c>
      <c r="AL30" s="155" t="str">
        <f>IFERROR(INDEX(T_STOCKS[],MATCH(#REF!,T_STOCKS[REFERENCE],0),4),"")</f>
        <v/>
      </c>
      <c r="AM30" s="155" t="str">
        <f>IFERROR(INDEX(T_STOCKS[],MATCH(#REF!,T_STOCKS[REFERENCE],0),5),"")</f>
        <v/>
      </c>
      <c r="AN30" s="155" t="str">
        <f>IFERROR(INDEX(T_STOCKS[],MATCH(#REF!,T_STOCKS[REFERENCE],0),6),"")</f>
        <v/>
      </c>
    </row>
    <row r="31" spans="1:45" ht="12.75" customHeight="1">
      <c r="A31" s="279"/>
      <c r="B31" s="59" t="str">
        <f>IF(T_LIVRAISON_Livraison[[#This Row],[  Référence]]="","",ROW()-6)</f>
        <v/>
      </c>
      <c r="C31" s="297"/>
      <c r="D31" s="298"/>
      <c r="E31" s="299" t="str">
        <f>IFERROR(INDEX(T_BDD_Références[DESIGNATION],MATCH(T_LIVRAISON_Livraison[[#This Row],[  Référence]],T_BDD_Références[REFERENCE],0),FALSE),"")</f>
        <v/>
      </c>
      <c r="F31" s="300" t="str">
        <f>IFERROR(INDEX(T_BDD_Références[[UNITE ]],MATCH(T_LIVRAISON_Livraison[[#This Row],[  Référence]],T_BDD_Références[REFERENCE],0),FALSE),"")</f>
        <v/>
      </c>
      <c r="G31" s="301" t="str">
        <f>IFERROR(INDEX(T_BDD_Références[PRIX],MATCH(T_LIVRAISON_Livraison[[#This Row],[  Référence]],T_BDD_Références[REFERENCE],0),FALSE),"")</f>
        <v/>
      </c>
      <c r="H31" s="307"/>
      <c r="I31" s="302" t="str">
        <f>IFERROR(T_LIVRAISON_Livraison[[#This Row],[Unite]]*T_LIVRAISON_Livraison[[#This Row],[Prix]]*T_LIVRAISON_Livraison[[#This Row],[Carton]]*N$4,"")</f>
        <v/>
      </c>
      <c r="J31" s="272" t="b">
        <f t="shared" si="5"/>
        <v>0</v>
      </c>
      <c r="K31" s="315" t="b">
        <f t="shared" si="0"/>
        <v>0</v>
      </c>
      <c r="L31" s="280"/>
      <c r="M31" s="280"/>
      <c r="N31" s="280"/>
      <c r="O31" s="280"/>
      <c r="P31" s="280"/>
      <c r="Q31" s="282"/>
      <c r="R31" s="282"/>
      <c r="S31" s="234"/>
      <c r="T31" s="158" t="e">
        <f>IF(#REF!&lt;&gt;"",#REF!,"")</f>
        <v>#REF!</v>
      </c>
      <c r="U31" s="1"/>
      <c r="V31" s="1"/>
      <c r="W31" s="1"/>
      <c r="X31" s="160" t="str">
        <f t="array" ref="X31">(INDEX($T:$T,MIN(IF(COUNTIF(X$6:X30,$T$7:$T$100)=0,ROW($T$7:$T$100))))&amp;"")</f>
        <v/>
      </c>
      <c r="Y31" s="159" t="str">
        <f t="shared" si="2"/>
        <v/>
      </c>
      <c r="Z31" s="1"/>
      <c r="AA31" s="152" t="e">
        <f>IF(AND(#REF!=AK$5,#REF!&gt;AK31),"attention","")</f>
        <v>#REF!</v>
      </c>
      <c r="AB31" s="152" t="e">
        <f>IF(AND(#REF!=AL$5,#REF!&gt;AL31),"attention","")</f>
        <v>#REF!</v>
      </c>
      <c r="AJ31" s="155" t="str">
        <f>IFERROR(INDEX(T_STOCKS[],MATCH(#REF!,T_STOCKS[REFERENCE],0),8),"")</f>
        <v/>
      </c>
      <c r="AK31" s="155" t="str">
        <f>IFERROR(INDEX(T_STOCKS[],MATCH(#REF!,T_STOCKS[REFERENCE],0),3),"")</f>
        <v/>
      </c>
      <c r="AL31" s="155" t="str">
        <f>IFERROR(INDEX(T_STOCKS[],MATCH(#REF!,T_STOCKS[REFERENCE],0),4),"")</f>
        <v/>
      </c>
      <c r="AM31" s="155" t="str">
        <f>IFERROR(INDEX(T_STOCKS[],MATCH(#REF!,T_STOCKS[REFERENCE],0),5),"")</f>
        <v/>
      </c>
      <c r="AN31" s="155" t="str">
        <f>IFERROR(INDEX(T_STOCKS[],MATCH(#REF!,T_STOCKS[REFERENCE],0),6),"")</f>
        <v/>
      </c>
    </row>
    <row r="32" spans="1:45" ht="12.75" customHeight="1">
      <c r="A32" s="230"/>
      <c r="B32" s="59" t="str">
        <f>IF(T_LIVRAISON_Livraison[[#This Row],[  Référence]]="","",ROW()-6)</f>
        <v/>
      </c>
      <c r="C32" s="297"/>
      <c r="D32" s="298"/>
      <c r="E32" s="299" t="str">
        <f>IFERROR(INDEX(T_BDD_Références[DESIGNATION],MATCH(T_LIVRAISON_Livraison[[#This Row],[  Référence]],T_BDD_Références[REFERENCE],0),FALSE),"")</f>
        <v/>
      </c>
      <c r="F32" s="300" t="str">
        <f>IFERROR(INDEX(T_BDD_Références[[UNITE ]],MATCH(T_LIVRAISON_Livraison[[#This Row],[  Référence]],T_BDD_Références[REFERENCE],0),FALSE),"")</f>
        <v/>
      </c>
      <c r="G32" s="301" t="str">
        <f>IFERROR(INDEX(T_BDD_Références[PRIX],MATCH(T_LIVRAISON_Livraison[[#This Row],[  Référence]],T_BDD_Références[REFERENCE],0),FALSE),"")</f>
        <v/>
      </c>
      <c r="H32" s="307"/>
      <c r="I32" s="302" t="str">
        <f>IFERROR(T_LIVRAISON_Livraison[[#This Row],[Unite]]*T_LIVRAISON_Livraison[[#This Row],[Prix]]*T_LIVRAISON_Livraison[[#This Row],[Carton]]*N$4,"")</f>
        <v/>
      </c>
      <c r="J32" s="272" t="b">
        <f t="shared" si="5"/>
        <v>0</v>
      </c>
      <c r="K32" s="315" t="b">
        <f t="shared" si="0"/>
        <v>0</v>
      </c>
      <c r="L32" s="280"/>
      <c r="M32" s="280"/>
      <c r="N32" s="280"/>
      <c r="O32" s="280"/>
      <c r="P32" s="280"/>
      <c r="Q32" s="282"/>
      <c r="R32" s="282"/>
      <c r="S32" s="234"/>
      <c r="T32" s="158" t="e">
        <f>IF(#REF!&lt;&gt;"",#REF!,"")</f>
        <v>#REF!</v>
      </c>
      <c r="U32" s="1"/>
      <c r="V32" s="1"/>
      <c r="W32" s="1"/>
      <c r="X32" s="160" t="str">
        <f t="array" ref="X32">(INDEX($T:$T,MIN(IF(COUNTIF(X$6:X31,$T$7:$T$100)=0,ROW($T$7:$T$100))))&amp;"")</f>
        <v/>
      </c>
      <c r="Y32" s="159" t="str">
        <f t="shared" si="2"/>
        <v/>
      </c>
      <c r="Z32" s="1"/>
      <c r="AA32" s="152" t="e">
        <f>IF(AND(#REF!=AK$5,#REF!&gt;AK32),"attention","")</f>
        <v>#REF!</v>
      </c>
      <c r="AB32" s="152" t="e">
        <f>IF(AND(#REF!=AL$5,#REF!&gt;AL32),"attention","")</f>
        <v>#REF!</v>
      </c>
      <c r="AJ32" s="155" t="str">
        <f>IFERROR(INDEX(T_STOCKS[],MATCH(#REF!,T_STOCKS[REFERENCE],0),8),"")</f>
        <v/>
      </c>
      <c r="AK32" s="155" t="str">
        <f>IFERROR(INDEX(T_STOCKS[],MATCH(#REF!,T_STOCKS[REFERENCE],0),3),"")</f>
        <v/>
      </c>
      <c r="AL32" s="155" t="str">
        <f>IFERROR(INDEX(T_STOCKS[],MATCH(#REF!,T_STOCKS[REFERENCE],0),4),"")</f>
        <v/>
      </c>
      <c r="AM32" s="155" t="str">
        <f>IFERROR(INDEX(T_STOCKS[],MATCH(#REF!,T_STOCKS[REFERENCE],0),5),"")</f>
        <v/>
      </c>
      <c r="AN32" s="155" t="str">
        <f>IFERROR(INDEX(T_STOCKS[],MATCH(#REF!,T_STOCKS[REFERENCE],0),6),"")</f>
        <v/>
      </c>
    </row>
    <row r="33" spans="1:40" ht="12.75" customHeight="1">
      <c r="A33" s="230"/>
      <c r="B33" s="59" t="str">
        <f>IF(T_LIVRAISON_Livraison[[#This Row],[  Référence]]="","",ROW()-6)</f>
        <v/>
      </c>
      <c r="C33" s="297"/>
      <c r="D33" s="298"/>
      <c r="E33" s="299" t="str">
        <f>IFERROR(INDEX(T_BDD_Références[DESIGNATION],MATCH(T_LIVRAISON_Livraison[[#This Row],[  Référence]],T_BDD_Références[REFERENCE],0),FALSE),"")</f>
        <v/>
      </c>
      <c r="F33" s="300" t="str">
        <f>IFERROR(INDEX(T_BDD_Références[[UNITE ]],MATCH(T_LIVRAISON_Livraison[[#This Row],[  Référence]],T_BDD_Références[REFERENCE],0),FALSE),"")</f>
        <v/>
      </c>
      <c r="G33" s="301" t="str">
        <f>IFERROR(INDEX(T_BDD_Références[PRIX],MATCH(T_LIVRAISON_Livraison[[#This Row],[  Référence]],T_BDD_Références[REFERENCE],0),FALSE),"")</f>
        <v/>
      </c>
      <c r="H33" s="307"/>
      <c r="I33" s="302" t="str">
        <f>IFERROR(T_LIVRAISON_Livraison[[#This Row],[Unite]]*T_LIVRAISON_Livraison[[#This Row],[Prix]]*T_LIVRAISON_Livraison[[#This Row],[Carton]]*N$4,"")</f>
        <v/>
      </c>
      <c r="J33" s="272" t="b">
        <f t="shared" si="5"/>
        <v>0</v>
      </c>
      <c r="K33" s="315" t="b">
        <f t="shared" si="0"/>
        <v>0</v>
      </c>
      <c r="L33" s="280"/>
      <c r="M33" s="280"/>
      <c r="N33" s="280"/>
      <c r="O33" s="280"/>
      <c r="P33" s="280"/>
      <c r="Q33" s="282"/>
      <c r="R33" s="282"/>
      <c r="S33" s="234"/>
      <c r="T33" s="158" t="e">
        <f>IF(#REF!&lt;&gt;"",#REF!,"")</f>
        <v>#REF!</v>
      </c>
      <c r="U33" s="1"/>
      <c r="V33" s="1"/>
      <c r="W33" s="1"/>
      <c r="X33" s="160" t="str">
        <f t="array" ref="X33">(INDEX($T:$T,MIN(IF(COUNTIF(X$6:X32,$T$7:$T$100)=0,ROW($T$7:$T$100))))&amp;"")</f>
        <v/>
      </c>
      <c r="Y33" s="159" t="str">
        <f t="shared" si="2"/>
        <v/>
      </c>
      <c r="Z33" s="1"/>
      <c r="AA33" s="152" t="e">
        <f>IF(AND(#REF!=AK$5,#REF!&gt;AK33),"attention","")</f>
        <v>#REF!</v>
      </c>
      <c r="AB33" s="152" t="e">
        <f>IF(AND(#REF!=AL$5,#REF!&gt;AL33),"attention","")</f>
        <v>#REF!</v>
      </c>
      <c r="AJ33" s="155" t="str">
        <f>IFERROR(INDEX(T_STOCKS[],MATCH(#REF!,T_STOCKS[REFERENCE],0),8),"")</f>
        <v/>
      </c>
      <c r="AK33" s="155" t="str">
        <f>IFERROR(INDEX(T_STOCKS[],MATCH(#REF!,T_STOCKS[REFERENCE],0),3),"")</f>
        <v/>
      </c>
      <c r="AL33" s="155" t="str">
        <f>IFERROR(INDEX(T_STOCKS[],MATCH(#REF!,T_STOCKS[REFERENCE],0),4),"")</f>
        <v/>
      </c>
      <c r="AM33" s="155" t="str">
        <f>IFERROR(INDEX(T_STOCKS[],MATCH(#REF!,T_STOCKS[REFERENCE],0),5),"")</f>
        <v/>
      </c>
      <c r="AN33" s="155" t="str">
        <f>IFERROR(INDEX(T_STOCKS[],MATCH(#REF!,T_STOCKS[REFERENCE],0),6),"")</f>
        <v/>
      </c>
    </row>
    <row r="34" spans="1:40" ht="12" customHeight="1">
      <c r="A34" s="230"/>
      <c r="B34" s="59" t="str">
        <f>IF(T_LIVRAISON_Livraison[[#This Row],[  Référence]]="","",ROW()-6)</f>
        <v/>
      </c>
      <c r="C34" s="297"/>
      <c r="D34" s="298"/>
      <c r="E34" s="299" t="str">
        <f>IFERROR(INDEX(T_BDD_Références[DESIGNATION],MATCH(T_LIVRAISON_Livraison[[#This Row],[  Référence]],T_BDD_Références[REFERENCE],0),FALSE),"")</f>
        <v/>
      </c>
      <c r="F34" s="300" t="str">
        <f>IFERROR(INDEX(T_BDD_Références[[UNITE ]],MATCH(T_LIVRAISON_Livraison[[#This Row],[  Référence]],T_BDD_Références[REFERENCE],0),FALSE),"")</f>
        <v/>
      </c>
      <c r="G34" s="301" t="str">
        <f>IFERROR(INDEX(T_BDD_Références[PRIX],MATCH(T_LIVRAISON_Livraison[[#This Row],[  Référence]],T_BDD_Références[REFERENCE],0),FALSE),"")</f>
        <v/>
      </c>
      <c r="H34" s="307"/>
      <c r="I34" s="302" t="str">
        <f>IFERROR(T_LIVRAISON_Livraison[[#This Row],[Unite]]*T_LIVRAISON_Livraison[[#This Row],[Prix]]*T_LIVRAISON_Livraison[[#This Row],[Carton]]*N$4,"")</f>
        <v/>
      </c>
      <c r="J34" s="272" t="b">
        <f t="shared" si="5"/>
        <v>0</v>
      </c>
      <c r="K34" s="315" t="b">
        <f t="shared" si="0"/>
        <v>0</v>
      </c>
      <c r="L34" s="284"/>
      <c r="M34" s="284"/>
      <c r="N34" s="280"/>
      <c r="O34" s="280"/>
      <c r="P34" s="280"/>
      <c r="Q34" s="282"/>
      <c r="R34" s="286"/>
      <c r="S34" s="234"/>
      <c r="T34" s="158" t="e">
        <f>IF(#REF!&lt;&gt;"",#REF!,"")</f>
        <v>#REF!</v>
      </c>
      <c r="U34" s="1"/>
      <c r="V34" s="1"/>
      <c r="W34" s="1"/>
      <c r="X34" s="160" t="str">
        <f t="array" ref="X34">(INDEX($T:$T,MIN(IF(COUNTIF(X$6:X33,$T$7:$T$100)=0,ROW($T$7:$T$100))))&amp;"")</f>
        <v/>
      </c>
      <c r="Y34" s="159" t="str">
        <f t="shared" si="2"/>
        <v/>
      </c>
      <c r="Z34" s="1"/>
      <c r="AA34" s="152" t="e">
        <f>IF(AND(#REF!=AK$5,#REF!&gt;AK34),"attention","")</f>
        <v>#REF!</v>
      </c>
      <c r="AB34" s="152" t="e">
        <f>IF(AND(#REF!=AL$5,#REF!&gt;AL34),"attention","")</f>
        <v>#REF!</v>
      </c>
      <c r="AJ34" s="155" t="str">
        <f>IFERROR(INDEX(T_STOCKS[],MATCH(#REF!,T_STOCKS[REFERENCE],0),8),"")</f>
        <v/>
      </c>
      <c r="AK34" s="155" t="str">
        <f>IFERROR(INDEX(T_STOCKS[],MATCH(#REF!,T_STOCKS[REFERENCE],0),3),"")</f>
        <v/>
      </c>
      <c r="AL34" s="155" t="str">
        <f>IFERROR(INDEX(T_STOCKS[],MATCH(#REF!,T_STOCKS[REFERENCE],0),4),"")</f>
        <v/>
      </c>
      <c r="AM34" s="155" t="str">
        <f>IFERROR(INDEX(T_STOCKS[],MATCH(#REF!,T_STOCKS[REFERENCE],0),5),"")</f>
        <v/>
      </c>
      <c r="AN34" s="155" t="str">
        <f>IFERROR(INDEX(T_STOCKS[],MATCH(#REF!,T_STOCKS[REFERENCE],0),6),"")</f>
        <v/>
      </c>
    </row>
    <row r="35" spans="1:40" ht="12" customHeight="1">
      <c r="A35" s="230"/>
      <c r="B35" s="59" t="str">
        <f>IF(T_LIVRAISON_Livraison[[#This Row],[  Référence]]="","",ROW()-6)</f>
        <v/>
      </c>
      <c r="C35" s="297"/>
      <c r="D35" s="298"/>
      <c r="E35" s="299" t="str">
        <f>IFERROR(INDEX(T_BDD_Références[DESIGNATION],MATCH(T_LIVRAISON_Livraison[[#This Row],[  Référence]],T_BDD_Références[REFERENCE],0),FALSE),"")</f>
        <v/>
      </c>
      <c r="F35" s="300" t="str">
        <f>IFERROR(INDEX(T_BDD_Références[[UNITE ]],MATCH(T_LIVRAISON_Livraison[[#This Row],[  Référence]],T_BDD_Références[REFERENCE],0),FALSE),"")</f>
        <v/>
      </c>
      <c r="G35" s="301" t="str">
        <f>IFERROR(INDEX(T_BDD_Références[PRIX],MATCH(T_LIVRAISON_Livraison[[#This Row],[  Référence]],T_BDD_Références[REFERENCE],0),FALSE),"")</f>
        <v/>
      </c>
      <c r="H35" s="307"/>
      <c r="I35" s="302" t="str">
        <f>IFERROR(T_LIVRAISON_Livraison[[#This Row],[Unite]]*T_LIVRAISON_Livraison[[#This Row],[Prix]]*T_LIVRAISON_Livraison[[#This Row],[Carton]]*N$4,"")</f>
        <v/>
      </c>
      <c r="J35" s="272" t="b">
        <f t="shared" si="5"/>
        <v>0</v>
      </c>
      <c r="K35" s="315" t="b">
        <f t="shared" si="0"/>
        <v>0</v>
      </c>
      <c r="L35" s="284"/>
      <c r="M35" s="285"/>
      <c r="N35" s="280"/>
      <c r="O35" s="280"/>
      <c r="P35" s="280"/>
      <c r="Q35" s="279"/>
      <c r="R35" s="279"/>
      <c r="S35" s="230"/>
      <c r="T35" s="158" t="e">
        <f>IF(#REF!&lt;&gt;"",#REF!,"")</f>
        <v>#REF!</v>
      </c>
      <c r="U35" s="1"/>
      <c r="V35" s="1"/>
      <c r="W35" s="1"/>
      <c r="X35" s="160" t="str">
        <f t="array" ref="X35">(INDEX($T:$T,MIN(IF(COUNTIF(X$6:X34,$T$7:$T$100)=0,ROW($T$7:$T$100))))&amp;"")</f>
        <v/>
      </c>
      <c r="Y35" s="159" t="str">
        <f t="shared" si="2"/>
        <v/>
      </c>
      <c r="Z35" s="1"/>
      <c r="AA35" s="152" t="e">
        <f>IF(AND(#REF!=AK$5,#REF!&gt;AK35),"attention","")</f>
        <v>#REF!</v>
      </c>
      <c r="AB35" s="152" t="e">
        <f>IF(AND(#REF!=AL$5,#REF!&gt;AL35),"attention","")</f>
        <v>#REF!</v>
      </c>
      <c r="AJ35" s="155" t="str">
        <f>IFERROR(INDEX(T_STOCKS[],MATCH(#REF!,T_STOCKS[REFERENCE],0),8),"")</f>
        <v/>
      </c>
      <c r="AK35" s="155" t="str">
        <f>IFERROR(INDEX(T_STOCKS[],MATCH(#REF!,T_STOCKS[REFERENCE],0),3),"")</f>
        <v/>
      </c>
      <c r="AL35" s="155" t="str">
        <f>IFERROR(INDEX(T_STOCKS[],MATCH(#REF!,T_STOCKS[REFERENCE],0),4),"")</f>
        <v/>
      </c>
      <c r="AM35" s="155" t="str">
        <f>IFERROR(INDEX(T_STOCKS[],MATCH(#REF!,T_STOCKS[REFERENCE],0),5),"")</f>
        <v/>
      </c>
      <c r="AN35" s="155" t="str">
        <f>IFERROR(INDEX(T_STOCKS[],MATCH(#REF!,T_STOCKS[REFERENCE],0),6),"")</f>
        <v/>
      </c>
    </row>
    <row r="36" spans="1:40">
      <c r="A36" s="230"/>
      <c r="B36" s="59" t="str">
        <f>IF(T_LIVRAISON_Livraison[[#This Row],[  Référence]]="","",ROW()-6)</f>
        <v/>
      </c>
      <c r="C36" s="297"/>
      <c r="D36" s="298"/>
      <c r="E36" s="299" t="str">
        <f>IFERROR(INDEX(T_BDD_Références[DESIGNATION],MATCH(T_LIVRAISON_Livraison[[#This Row],[  Référence]],T_BDD_Références[REFERENCE],0),FALSE),"")</f>
        <v/>
      </c>
      <c r="F36" s="300" t="str">
        <f>IFERROR(INDEX(T_BDD_Références[[UNITE ]],MATCH(T_LIVRAISON_Livraison[[#This Row],[  Référence]],T_BDD_Références[REFERENCE],0),FALSE),"")</f>
        <v/>
      </c>
      <c r="G36" s="301" t="str">
        <f>IFERROR(INDEX(T_BDD_Références[PRIX],MATCH(T_LIVRAISON_Livraison[[#This Row],[  Référence]],T_BDD_Références[REFERENCE],0),FALSE),"")</f>
        <v/>
      </c>
      <c r="H36" s="307"/>
      <c r="I36" s="302" t="str">
        <f>IFERROR(T_LIVRAISON_Livraison[[#This Row],[Unite]]*T_LIVRAISON_Livraison[[#This Row],[Prix]]*T_LIVRAISON_Livraison[[#This Row],[Carton]]*N$4,"")</f>
        <v/>
      </c>
      <c r="J36" s="272" t="b">
        <f t="shared" si="5"/>
        <v>0</v>
      </c>
      <c r="K36" s="315" t="e">
        <f t="shared" si="0"/>
        <v>#VALUE!</v>
      </c>
      <c r="L36" s="284"/>
      <c r="M36" s="285"/>
      <c r="N36" s="280"/>
      <c r="O36" s="280"/>
      <c r="P36" s="280"/>
      <c r="Q36" s="279"/>
      <c r="R36" s="279"/>
      <c r="S36" s="230"/>
      <c r="T36" s="1"/>
      <c r="U36" s="1"/>
      <c r="V36" s="1"/>
      <c r="W36" s="1"/>
      <c r="X36" s="157"/>
      <c r="Y36" s="2" t="str">
        <f t="shared" si="2"/>
        <v/>
      </c>
      <c r="Z36" s="1"/>
      <c r="AA36" s="152" t="e">
        <f>IF(AND(#REF!=AK$5,#REF!&gt;AK35),"attention","")</f>
        <v>#REF!</v>
      </c>
      <c r="AB36" s="153"/>
      <c r="AJ36" s="155" t="str">
        <f>IFERROR(INDEX(T_STOCKS[],MATCH(#REF!,T_STOCKS[REFERENCE],0),8),"")</f>
        <v/>
      </c>
      <c r="AK36" s="155" t="str">
        <f>IFERROR(INDEX(T_STOCKS[],MATCH(#REF!,T_STOCKS[REFERENCE],0),3),"")</f>
        <v/>
      </c>
      <c r="AL36" s="155" t="str">
        <f>IFERROR(INDEX(T_STOCKS[],MATCH(#REF!,T_STOCKS[REFERENCE],0),4),"")</f>
        <v/>
      </c>
      <c r="AM36" s="155" t="str">
        <f>IFERROR(INDEX(T_STOCKS[],MATCH(#REF!,T_STOCKS[REFERENCE],0),5),"")</f>
        <v/>
      </c>
      <c r="AN36" s="155" t="str">
        <f>IFERROR(INDEX(T_STOCKS[],MATCH(#REF!,T_STOCKS[REFERENCE],0),6),"")</f>
        <v/>
      </c>
    </row>
    <row r="37" spans="1:40" ht="12" customHeight="1">
      <c r="A37" s="230"/>
      <c r="B37" s="250"/>
      <c r="C37" s="236"/>
      <c r="D37" s="238"/>
      <c r="E37" s="242"/>
      <c r="F37" s="243"/>
      <c r="G37" s="239"/>
      <c r="H37" s="239"/>
      <c r="I37" s="239"/>
      <c r="J37" s="273"/>
      <c r="K37" s="316"/>
      <c r="L37" s="279"/>
      <c r="M37" s="279"/>
      <c r="N37" s="279"/>
      <c r="O37" s="279"/>
      <c r="P37" s="279"/>
      <c r="Q37" s="279"/>
      <c r="R37" s="279"/>
      <c r="S37" s="230"/>
      <c r="X37" s="28"/>
      <c r="Y37" s="28"/>
      <c r="AC37" s="29"/>
      <c r="AD37" s="29"/>
      <c r="AE37" s="29"/>
      <c r="AF37" s="29"/>
      <c r="AJ37" s="28"/>
      <c r="AK37" s="28"/>
      <c r="AL37" s="28"/>
      <c r="AM37" s="28"/>
      <c r="AN37" s="28"/>
    </row>
    <row r="38" spans="1:40" s="41" customFormat="1" ht="11.25" customHeight="1">
      <c r="A38" s="231"/>
      <c r="B38" s="251"/>
      <c r="C38" s="252"/>
      <c r="D38" s="253"/>
      <c r="E38" s="242"/>
      <c r="F38" s="331" t="s">
        <v>311</v>
      </c>
      <c r="G38" s="330"/>
      <c r="H38" s="329">
        <f>SUM(T_LIVRAISON_Livraison[Carton])</f>
        <v>0</v>
      </c>
      <c r="I38" s="239"/>
      <c r="J38" s="274"/>
      <c r="K38" s="286"/>
      <c r="L38" s="286"/>
      <c r="M38" s="286"/>
      <c r="N38" s="286"/>
      <c r="O38" s="286"/>
      <c r="P38" s="279"/>
      <c r="Q38" s="279"/>
      <c r="R38" s="279"/>
      <c r="S38" s="230"/>
      <c r="AC38" s="156"/>
      <c r="AD38" s="156"/>
      <c r="AE38" s="156"/>
      <c r="AF38" s="156"/>
    </row>
    <row r="39" spans="1:40" s="41" customFormat="1" ht="13.5" customHeight="1">
      <c r="A39" s="231"/>
      <c r="B39" s="255"/>
      <c r="C39" s="252"/>
      <c r="D39" s="253"/>
      <c r="E39" s="256"/>
      <c r="F39" s="254"/>
      <c r="G39" s="239"/>
      <c r="H39" s="239"/>
      <c r="I39" s="239"/>
      <c r="J39" s="274"/>
      <c r="K39" s="286"/>
      <c r="L39" s="286"/>
      <c r="M39" s="286"/>
      <c r="N39" s="286"/>
      <c r="O39" s="286"/>
      <c r="P39" s="279"/>
      <c r="Q39" s="279"/>
      <c r="R39" s="279"/>
      <c r="S39" s="230"/>
      <c r="AC39" s="156"/>
      <c r="AD39" s="156"/>
      <c r="AE39" s="156"/>
      <c r="AF39" s="156"/>
      <c r="AG39" s="156"/>
    </row>
    <row r="40" spans="1:40" s="41" customFormat="1" ht="12" customHeight="1">
      <c r="A40" s="231"/>
      <c r="B40" s="255"/>
      <c r="C40" s="252"/>
      <c r="D40" s="253"/>
      <c r="E40" s="256"/>
      <c r="F40" s="254"/>
      <c r="G40" s="239"/>
      <c r="H40" s="239"/>
      <c r="I40" s="239"/>
      <c r="J40" s="245"/>
      <c r="K40" s="286"/>
      <c r="L40" s="286"/>
      <c r="M40" s="286"/>
      <c r="N40" s="286"/>
      <c r="O40" s="286"/>
      <c r="P40" s="279"/>
      <c r="Q40" s="279"/>
      <c r="R40" s="279"/>
      <c r="S40" s="230"/>
      <c r="AC40" s="156"/>
      <c r="AD40" s="156"/>
      <c r="AE40" s="156"/>
      <c r="AF40" s="156"/>
      <c r="AG40" s="156"/>
    </row>
    <row r="41" spans="1:40" s="41" customFormat="1" ht="12" customHeight="1">
      <c r="A41" s="231"/>
      <c r="B41" s="255"/>
      <c r="C41" s="252"/>
      <c r="D41" s="253"/>
      <c r="E41" s="256"/>
      <c r="F41" s="234"/>
      <c r="G41" s="239"/>
      <c r="H41" s="239"/>
      <c r="I41" s="239"/>
      <c r="J41" s="245"/>
      <c r="K41" s="286"/>
      <c r="L41" s="286"/>
      <c r="M41" s="286"/>
      <c r="N41" s="286"/>
      <c r="O41" s="286"/>
      <c r="P41" s="279"/>
      <c r="Q41" s="279"/>
      <c r="R41" s="279"/>
      <c r="S41" s="230"/>
      <c r="AC41" s="156"/>
      <c r="AD41" s="156"/>
      <c r="AE41" s="156"/>
      <c r="AF41" s="156"/>
      <c r="AG41" s="156"/>
    </row>
    <row r="42" spans="1:40" s="41" customFormat="1" ht="13.5" customHeight="1">
      <c r="A42" s="231"/>
      <c r="B42" s="255"/>
      <c r="C42" s="252"/>
      <c r="D42" s="253"/>
      <c r="E42" s="239"/>
      <c r="F42" s="234"/>
      <c r="G42" s="234"/>
      <c r="H42" s="231"/>
      <c r="I42" s="231"/>
      <c r="J42" s="245"/>
      <c r="K42" s="286"/>
      <c r="L42" s="286"/>
      <c r="M42" s="286"/>
      <c r="N42" s="286"/>
      <c r="O42" s="286"/>
      <c r="P42" s="279"/>
      <c r="Q42" s="279"/>
      <c r="R42" s="279"/>
      <c r="S42" s="230"/>
      <c r="AC42" s="156"/>
      <c r="AD42" s="156"/>
      <c r="AE42" s="156"/>
      <c r="AF42" s="156"/>
      <c r="AG42" s="156"/>
    </row>
    <row r="43" spans="1:40" ht="13.5" customHeight="1">
      <c r="A43" s="230"/>
      <c r="B43" s="255"/>
      <c r="C43" s="236"/>
      <c r="D43" s="238"/>
      <c r="E43" s="239"/>
      <c r="F43" s="234"/>
      <c r="G43" s="234"/>
      <c r="H43" s="230"/>
      <c r="I43" s="230"/>
      <c r="J43" s="244"/>
      <c r="K43" s="316"/>
      <c r="L43" s="279"/>
      <c r="M43" s="279"/>
      <c r="N43" s="279"/>
      <c r="O43" s="279"/>
      <c r="P43" s="279"/>
      <c r="Q43" s="279"/>
      <c r="R43" s="230"/>
      <c r="S43" s="230"/>
      <c r="X43" s="28"/>
      <c r="Y43" s="28"/>
      <c r="AC43" s="29"/>
      <c r="AD43" s="29"/>
      <c r="AE43" s="29"/>
      <c r="AF43" s="29"/>
      <c r="AG43" s="29"/>
      <c r="AJ43" s="28"/>
      <c r="AK43" s="28"/>
      <c r="AL43" s="28"/>
      <c r="AM43" s="28"/>
      <c r="AN43" s="28"/>
    </row>
    <row r="44" spans="1:40" ht="18.75" customHeight="1">
      <c r="A44" s="230"/>
      <c r="B44" s="255"/>
      <c r="C44" s="410"/>
      <c r="D44" s="410"/>
      <c r="E44" s="410"/>
      <c r="F44" s="410"/>
      <c r="G44" s="410"/>
      <c r="H44" s="410"/>
      <c r="I44" s="410"/>
      <c r="J44" s="244"/>
      <c r="K44" s="316"/>
      <c r="L44" s="279"/>
      <c r="M44" s="279"/>
      <c r="N44" s="279"/>
      <c r="O44" s="279"/>
      <c r="P44" s="279"/>
      <c r="Q44" s="279"/>
      <c r="R44" s="230"/>
      <c r="S44" s="230"/>
      <c r="X44" s="28"/>
      <c r="Y44" s="28"/>
      <c r="AC44" s="29"/>
      <c r="AD44" s="29"/>
      <c r="AE44" s="29"/>
      <c r="AF44" s="29"/>
      <c r="AG44" s="29"/>
      <c r="AJ44" s="28"/>
      <c r="AK44" s="28"/>
      <c r="AL44" s="28"/>
      <c r="AM44" s="28"/>
      <c r="AN44" s="28"/>
    </row>
    <row r="45" spans="1:40" ht="10.5" customHeight="1">
      <c r="A45" s="230"/>
      <c r="B45" s="257"/>
      <c r="C45" s="233"/>
      <c r="D45" s="239"/>
      <c r="E45" s="239"/>
      <c r="F45" s="239"/>
      <c r="G45" s="239"/>
      <c r="H45" s="239"/>
      <c r="I45" s="239"/>
      <c r="J45" s="246"/>
      <c r="K45" s="317"/>
      <c r="L45" s="279"/>
      <c r="M45" s="279"/>
      <c r="N45" s="279"/>
      <c r="O45" s="279"/>
      <c r="P45" s="279"/>
      <c r="Q45" s="279"/>
      <c r="R45" s="230"/>
      <c r="S45" s="230"/>
      <c r="X45" s="28"/>
      <c r="Y45" s="28"/>
      <c r="AC45" s="29"/>
      <c r="AD45" s="29"/>
      <c r="AE45" s="29"/>
      <c r="AF45" s="29"/>
      <c r="AG45" s="29"/>
      <c r="AJ45" s="28"/>
      <c r="AK45" s="28"/>
      <c r="AL45" s="28"/>
      <c r="AM45" s="28"/>
      <c r="AN45" s="28"/>
    </row>
    <row r="46" spans="1:40" ht="10.5" customHeight="1">
      <c r="A46" s="230"/>
      <c r="B46" s="230"/>
      <c r="C46" s="258"/>
      <c r="D46" s="248"/>
      <c r="E46" s="239"/>
      <c r="F46" s="239"/>
      <c r="G46" s="239"/>
      <c r="H46" s="239"/>
      <c r="I46" s="239"/>
      <c r="J46" s="246"/>
      <c r="K46" s="317"/>
      <c r="L46" s="279"/>
      <c r="M46" s="279"/>
      <c r="N46" s="279"/>
      <c r="O46" s="279"/>
      <c r="P46" s="279"/>
      <c r="Q46" s="280"/>
      <c r="R46" s="239"/>
      <c r="S46" s="230"/>
      <c r="X46" s="28"/>
      <c r="Y46" s="28"/>
      <c r="AC46" s="29"/>
      <c r="AD46" s="29"/>
      <c r="AE46" s="29"/>
      <c r="AF46" s="29"/>
      <c r="AG46" s="29"/>
      <c r="AJ46" s="28"/>
      <c r="AK46" s="28"/>
      <c r="AL46" s="28"/>
      <c r="AM46" s="28"/>
      <c r="AN46" s="28"/>
    </row>
    <row r="47" spans="1:40" ht="12" customHeight="1">
      <c r="A47" s="230"/>
      <c r="B47" s="230"/>
      <c r="C47" s="259"/>
      <c r="D47" s="248"/>
      <c r="E47" s="239"/>
      <c r="F47" s="239"/>
      <c r="G47" s="239"/>
      <c r="H47" s="239"/>
      <c r="I47" s="239"/>
      <c r="J47" s="246"/>
      <c r="K47" s="317"/>
      <c r="L47" s="279"/>
      <c r="M47" s="279"/>
      <c r="N47" s="279"/>
      <c r="O47" s="279"/>
      <c r="P47" s="279"/>
      <c r="Q47" s="280"/>
      <c r="R47" s="239"/>
      <c r="S47" s="230"/>
      <c r="X47" s="28"/>
      <c r="Y47" s="28"/>
      <c r="AC47" s="29"/>
      <c r="AD47" s="29"/>
      <c r="AE47" s="29"/>
      <c r="AF47" s="29"/>
      <c r="AG47" s="29"/>
      <c r="AJ47" s="28"/>
      <c r="AK47" s="28"/>
      <c r="AL47" s="28"/>
      <c r="AM47" s="28"/>
      <c r="AN47" s="28"/>
    </row>
    <row r="48" spans="1:40" ht="3.75" customHeight="1">
      <c r="A48" s="230"/>
      <c r="B48" s="260"/>
      <c r="C48" s="261"/>
      <c r="D48" s="256"/>
      <c r="E48" s="262"/>
      <c r="F48" s="263"/>
      <c r="G48" s="264"/>
      <c r="H48" s="264"/>
      <c r="I48" s="265"/>
      <c r="J48" s="247"/>
      <c r="K48" s="318"/>
      <c r="L48" s="280"/>
      <c r="M48" s="280"/>
      <c r="N48" s="280"/>
      <c r="O48" s="280"/>
      <c r="P48" s="280"/>
      <c r="Q48" s="282"/>
      <c r="R48" s="234"/>
      <c r="S48" s="230"/>
      <c r="T48" s="1"/>
      <c r="U48" s="1"/>
      <c r="V48" s="1"/>
      <c r="W48" s="1"/>
      <c r="X48" s="2"/>
      <c r="Y48" s="2"/>
      <c r="Z48" s="1"/>
    </row>
    <row r="49" spans="1:26" ht="11.25" customHeight="1">
      <c r="A49" s="230"/>
      <c r="B49" s="266"/>
      <c r="C49" s="266"/>
      <c r="D49" s="266"/>
      <c r="E49" s="266"/>
      <c r="F49" s="266"/>
      <c r="G49" s="266"/>
      <c r="H49" s="266"/>
      <c r="I49" s="265"/>
      <c r="J49" s="249"/>
      <c r="K49" s="319"/>
      <c r="L49" s="280"/>
      <c r="M49" s="280"/>
      <c r="N49" s="280"/>
      <c r="O49" s="280"/>
      <c r="P49" s="280"/>
      <c r="Q49" s="282"/>
      <c r="R49" s="234"/>
      <c r="S49" s="230"/>
      <c r="T49" s="1"/>
      <c r="U49" s="1"/>
      <c r="V49" s="1"/>
      <c r="W49" s="1"/>
      <c r="X49" s="2"/>
      <c r="Y49" s="2"/>
      <c r="Z49" s="1"/>
    </row>
    <row r="50" spans="1:26" ht="18.75">
      <c r="A50" s="230"/>
      <c r="B50" s="232"/>
      <c r="C50" s="261"/>
      <c r="D50" s="239"/>
      <c r="E50" s="239"/>
      <c r="F50" s="267"/>
      <c r="G50" s="268"/>
      <c r="H50" s="268"/>
      <c r="I50" s="265"/>
      <c r="J50" s="269"/>
      <c r="K50" s="319"/>
      <c r="L50" s="280"/>
      <c r="M50" s="280"/>
      <c r="N50" s="280"/>
      <c r="O50" s="280"/>
      <c r="P50" s="280"/>
      <c r="Q50" s="282"/>
      <c r="R50" s="234"/>
      <c r="S50" s="230"/>
      <c r="T50" s="1"/>
      <c r="U50" s="1"/>
      <c r="V50" s="1"/>
      <c r="W50" s="1"/>
      <c r="X50" s="2"/>
      <c r="Y50" s="2"/>
      <c r="Z50" s="1"/>
    </row>
    <row r="51" spans="1:26">
      <c r="A51" s="230"/>
      <c r="B51" s="232"/>
      <c r="C51" s="241"/>
      <c r="D51" s="239"/>
      <c r="E51" s="239"/>
      <c r="F51" s="239"/>
      <c r="G51" s="234"/>
      <c r="H51" s="239"/>
      <c r="I51" s="265"/>
      <c r="J51" s="233"/>
      <c r="K51" s="319"/>
      <c r="L51" s="280"/>
      <c r="M51" s="280"/>
      <c r="N51" s="280"/>
      <c r="O51" s="280"/>
      <c r="P51" s="280"/>
      <c r="Q51" s="282"/>
      <c r="R51" s="234"/>
      <c r="S51" s="230"/>
      <c r="T51" s="1"/>
      <c r="U51" s="1"/>
      <c r="V51" s="1"/>
      <c r="W51" s="1"/>
      <c r="X51" s="2"/>
      <c r="Y51" s="2"/>
      <c r="Z51" s="1"/>
    </row>
    <row r="52" spans="1:26">
      <c r="A52" s="230"/>
      <c r="B52" s="232"/>
      <c r="C52" s="241"/>
      <c r="D52" s="239"/>
      <c r="E52" s="239"/>
      <c r="F52" s="239"/>
      <c r="G52" s="239"/>
      <c r="H52" s="239"/>
      <c r="I52" s="265"/>
      <c r="J52" s="233"/>
      <c r="K52" s="319"/>
      <c r="L52" s="280"/>
      <c r="M52" s="280"/>
      <c r="N52" s="280"/>
      <c r="O52" s="280"/>
      <c r="P52" s="280"/>
      <c r="Q52" s="282"/>
      <c r="R52" s="234"/>
      <c r="S52" s="230"/>
      <c r="T52" s="1"/>
      <c r="U52" s="1"/>
      <c r="V52" s="1"/>
      <c r="W52" s="1"/>
      <c r="X52" s="2"/>
      <c r="Y52" s="2"/>
      <c r="Z52" s="1"/>
    </row>
    <row r="53" spans="1:26">
      <c r="A53" s="230"/>
      <c r="B53" s="232"/>
      <c r="C53" s="241"/>
      <c r="D53" s="239"/>
      <c r="E53" s="239"/>
      <c r="F53" s="239"/>
      <c r="G53" s="239"/>
      <c r="H53" s="239"/>
      <c r="I53" s="265"/>
      <c r="J53" s="233"/>
      <c r="K53" s="319"/>
      <c r="L53" s="280"/>
      <c r="M53" s="280"/>
      <c r="N53" s="280"/>
      <c r="O53" s="280"/>
      <c r="P53" s="280"/>
      <c r="Q53" s="282"/>
      <c r="R53" s="234"/>
      <c r="S53" s="230"/>
      <c r="T53" s="1"/>
      <c r="U53" s="1"/>
      <c r="V53" s="1"/>
      <c r="W53" s="1"/>
      <c r="X53" s="2"/>
      <c r="Y53" s="2"/>
      <c r="Z53" s="1"/>
    </row>
    <row r="54" spans="1:26">
      <c r="A54" s="230"/>
      <c r="B54" s="232"/>
      <c r="C54" s="241"/>
      <c r="D54" s="239"/>
      <c r="E54" s="239"/>
      <c r="F54" s="239"/>
      <c r="G54" s="239"/>
      <c r="H54" s="239"/>
      <c r="I54" s="265"/>
      <c r="J54" s="233"/>
      <c r="K54" s="319"/>
      <c r="L54" s="280"/>
      <c r="M54" s="280"/>
      <c r="N54" s="280"/>
      <c r="O54" s="280"/>
      <c r="P54" s="280"/>
      <c r="Q54" s="282"/>
      <c r="R54" s="234"/>
      <c r="S54" s="230"/>
      <c r="T54" s="1"/>
      <c r="U54" s="1"/>
      <c r="V54" s="1"/>
      <c r="W54" s="1"/>
      <c r="X54" s="2"/>
      <c r="Y54" s="2"/>
      <c r="Z54" s="1"/>
    </row>
    <row r="55" spans="1:26">
      <c r="A55" s="230"/>
      <c r="B55" s="232"/>
      <c r="C55" s="241"/>
      <c r="D55" s="239"/>
      <c r="E55" s="239"/>
      <c r="F55" s="239"/>
      <c r="G55" s="239"/>
      <c r="H55" s="239"/>
      <c r="I55" s="265"/>
      <c r="J55" s="233"/>
      <c r="K55" s="319"/>
      <c r="L55" s="280"/>
      <c r="M55" s="280"/>
      <c r="N55" s="280"/>
      <c r="O55" s="280"/>
      <c r="P55" s="280"/>
      <c r="Q55" s="282"/>
      <c r="R55" s="234"/>
      <c r="S55" s="230"/>
      <c r="T55" s="1"/>
      <c r="U55" s="1"/>
      <c r="V55" s="1"/>
      <c r="W55" s="1"/>
      <c r="X55" s="2"/>
      <c r="Y55" s="2"/>
      <c r="Z55" s="1"/>
    </row>
    <row r="56" spans="1:26">
      <c r="A56" s="230"/>
      <c r="B56" s="232"/>
      <c r="C56" s="241"/>
      <c r="D56" s="239"/>
      <c r="E56" s="239"/>
      <c r="F56" s="239"/>
      <c r="G56" s="239"/>
      <c r="H56" s="239"/>
      <c r="I56" s="265"/>
      <c r="J56" s="233"/>
      <c r="K56" s="319"/>
      <c r="L56" s="280"/>
      <c r="M56" s="280"/>
      <c r="N56" s="280"/>
      <c r="O56" s="280"/>
      <c r="P56" s="280"/>
      <c r="Q56" s="282"/>
      <c r="R56" s="234"/>
      <c r="S56" s="230"/>
      <c r="T56" s="1"/>
      <c r="U56" s="1"/>
      <c r="V56" s="1"/>
      <c r="W56" s="1"/>
      <c r="X56" s="2"/>
      <c r="Y56" s="2"/>
      <c r="Z56" s="1"/>
    </row>
    <row r="57" spans="1:26" ht="15.75" thickBot="1">
      <c r="A57" s="230"/>
      <c r="B57" s="232"/>
      <c r="C57" s="241"/>
      <c r="D57" s="239"/>
      <c r="E57" s="239"/>
      <c r="F57" s="239"/>
      <c r="G57" s="239"/>
      <c r="H57" s="239"/>
      <c r="I57" s="265"/>
      <c r="J57" s="233"/>
      <c r="K57" s="319"/>
      <c r="L57" s="280"/>
      <c r="M57" s="280"/>
      <c r="N57" s="280"/>
      <c r="O57" s="280"/>
      <c r="P57" s="280"/>
      <c r="Q57" s="282"/>
      <c r="R57" s="234"/>
      <c r="S57" s="230"/>
      <c r="T57" s="1"/>
      <c r="U57" s="1"/>
      <c r="V57" s="1"/>
      <c r="W57" s="1"/>
      <c r="X57" s="2"/>
      <c r="Y57" s="2"/>
      <c r="Z57" s="1"/>
    </row>
    <row r="58" spans="1:26">
      <c r="A58" s="1"/>
      <c r="B58" s="50"/>
      <c r="C58" s="60"/>
      <c r="D58" s="56"/>
      <c r="E58" s="2"/>
      <c r="F58" s="2"/>
      <c r="G58" s="2"/>
      <c r="H58" s="2"/>
      <c r="I58" s="42"/>
      <c r="J58" s="193"/>
      <c r="K58" s="320"/>
      <c r="L58" s="287"/>
      <c r="M58" s="287"/>
      <c r="N58" s="287"/>
      <c r="O58" s="287"/>
      <c r="P58" s="287"/>
      <c r="Q58" s="288"/>
      <c r="R58" s="40"/>
      <c r="S58" s="1"/>
      <c r="T58" s="1"/>
      <c r="U58" s="1"/>
      <c r="V58" s="1"/>
      <c r="W58" s="1"/>
      <c r="X58" s="2"/>
      <c r="Y58" s="2"/>
      <c r="Z58" s="1"/>
    </row>
    <row r="59" spans="1:26">
      <c r="A59" s="1"/>
      <c r="B59" s="50"/>
      <c r="C59" s="61" t="s">
        <v>38</v>
      </c>
      <c r="D59" s="57">
        <f>$K$2</f>
        <v>0</v>
      </c>
      <c r="E59" s="65" t="s">
        <v>4</v>
      </c>
      <c r="F59" s="66">
        <f>IFERROR(INDEX(T_STOCKS[],MATCH(J$2,T_STOCKS[REFERENCE],0),3),"")</f>
        <v>0</v>
      </c>
      <c r="G59" s="2"/>
      <c r="H59" s="42"/>
      <c r="I59" s="42"/>
      <c r="J59" s="193"/>
      <c r="K59" s="320"/>
      <c r="L59" s="287"/>
      <c r="M59" s="287"/>
      <c r="N59" s="287"/>
      <c r="O59" s="287"/>
      <c r="P59" s="287"/>
      <c r="Q59" s="288"/>
      <c r="R59" s="40"/>
      <c r="S59" s="1"/>
      <c r="T59" s="1"/>
      <c r="U59" s="1"/>
      <c r="V59" s="1"/>
      <c r="W59" s="1"/>
      <c r="X59" s="2"/>
      <c r="Y59" s="2"/>
      <c r="Z59" s="1"/>
    </row>
    <row r="60" spans="1:26">
      <c r="A60" s="1"/>
      <c r="B60" s="50"/>
      <c r="C60" s="61" t="str">
        <f>$L$1</f>
        <v>HAY SINAII</v>
      </c>
      <c r="D60" s="57">
        <f>$N$2</f>
        <v>0</v>
      </c>
      <c r="E60" s="65"/>
      <c r="F60" s="66">
        <f>IFERROR(INDEX(T_STOCKS[],MATCH(J$2,T_STOCKS[REFERENCE],0),4),"")</f>
        <v>0</v>
      </c>
      <c r="G60" s="2"/>
      <c r="H60" s="42"/>
      <c r="I60" s="42"/>
      <c r="J60" s="193"/>
      <c r="K60" s="320"/>
      <c r="L60" s="287"/>
      <c r="M60" s="287"/>
      <c r="N60" s="287"/>
      <c r="O60" s="287"/>
      <c r="P60" s="287"/>
      <c r="Q60" s="288"/>
      <c r="R60" s="40"/>
      <c r="S60" s="1"/>
      <c r="T60" s="1"/>
      <c r="U60" s="1"/>
      <c r="V60" s="1"/>
      <c r="W60" s="1"/>
      <c r="X60" s="2"/>
      <c r="Y60" s="2"/>
      <c r="Z60" s="1"/>
    </row>
    <row r="61" spans="1:26" ht="15.75" thickBot="1">
      <c r="A61" s="1"/>
      <c r="B61" s="50"/>
      <c r="C61" s="62" t="s">
        <v>5</v>
      </c>
      <c r="D61" s="57">
        <f>$L$2</f>
        <v>0</v>
      </c>
      <c r="E61" s="65"/>
      <c r="F61" s="66">
        <f>IFERROR(INDEX(T_STOCKS[],MATCH(J$2,T_STOCKS[REFERENCE],0),5),"")</f>
        <v>0</v>
      </c>
      <c r="G61" s="2"/>
      <c r="H61" s="42"/>
      <c r="I61" s="42"/>
      <c r="J61" s="193"/>
      <c r="K61" s="320"/>
      <c r="L61" s="287"/>
      <c r="M61" s="287"/>
      <c r="N61" s="287"/>
      <c r="O61" s="287"/>
      <c r="P61" s="287"/>
      <c r="Q61" s="288"/>
      <c r="R61" s="40"/>
      <c r="S61" s="1"/>
      <c r="T61" s="1"/>
      <c r="U61" s="1"/>
      <c r="V61" s="1"/>
      <c r="W61" s="1"/>
      <c r="X61" s="2"/>
      <c r="Y61" s="2"/>
      <c r="Z61" s="1"/>
    </row>
    <row r="62" spans="1:26">
      <c r="A62" s="1"/>
      <c r="B62" s="50"/>
      <c r="C62" s="61" t="s">
        <v>68</v>
      </c>
      <c r="D62" s="57" t="s">
        <v>74</v>
      </c>
      <c r="E62" s="65"/>
      <c r="F62" s="66">
        <f>IFERROR(INDEX(T_STOCKS[],MATCH(J$2,T_STOCKS[REFERENCE],0),6),"")</f>
        <v>0</v>
      </c>
      <c r="G62" s="2"/>
      <c r="H62" s="42"/>
      <c r="I62" s="42"/>
      <c r="J62" s="193"/>
      <c r="K62" s="321"/>
      <c r="L62" s="2"/>
      <c r="M62" s="2"/>
      <c r="N62" s="2"/>
      <c r="O62" s="2"/>
      <c r="P62" s="2"/>
      <c r="Q62" s="40"/>
      <c r="R62" s="40"/>
      <c r="S62" s="1"/>
      <c r="T62" s="1"/>
      <c r="U62" s="1"/>
      <c r="V62" s="1"/>
      <c r="W62" s="1"/>
      <c r="X62" s="2"/>
      <c r="Y62" s="2"/>
      <c r="Z62" s="1"/>
    </row>
    <row r="63" spans="1:26" ht="15.75" thickBot="1">
      <c r="A63" s="1"/>
      <c r="B63" s="50"/>
      <c r="C63" s="61" t="s">
        <v>75</v>
      </c>
      <c r="D63" s="58">
        <f>$M$2</f>
        <v>0</v>
      </c>
      <c r="E63" s="65"/>
      <c r="F63" s="66">
        <f>IFERROR(INDEX(T_STOCKS[],MATCH(J$2,T_STOCKS[REFERENCE],0),7),"")</f>
        <v>0</v>
      </c>
      <c r="G63" s="2"/>
      <c r="H63" s="42"/>
      <c r="I63" s="42"/>
      <c r="J63" s="193"/>
      <c r="K63" s="321"/>
      <c r="L63" s="2"/>
      <c r="M63" s="2"/>
      <c r="N63" s="2"/>
      <c r="O63" s="2"/>
      <c r="P63" s="2"/>
      <c r="Q63" s="40"/>
      <c r="R63" s="40"/>
      <c r="S63" s="1"/>
      <c r="T63" s="1"/>
      <c r="U63" s="1"/>
      <c r="V63" s="1"/>
      <c r="W63" s="1"/>
      <c r="X63" s="2"/>
      <c r="Y63" s="2"/>
      <c r="Z63" s="1"/>
    </row>
    <row r="64" spans="1:26" ht="15.75" thickBot="1">
      <c r="A64" s="42"/>
      <c r="B64" s="52"/>
      <c r="C64" s="62" t="s">
        <v>65</v>
      </c>
      <c r="D64" s="58"/>
      <c r="E64" s="65" t="s">
        <v>226</v>
      </c>
      <c r="F64" s="66">
        <f>IFERROR(INDEX(T_STOCKS[],MATCH(J$2,T_STOCKS[REFERENCE],0),8),"")</f>
        <v>0</v>
      </c>
      <c r="G64" s="2"/>
      <c r="H64" s="42"/>
      <c r="I64" s="42"/>
      <c r="J64" s="193"/>
      <c r="K64" s="321"/>
      <c r="L64" s="2"/>
      <c r="M64" s="2"/>
      <c r="N64" s="2"/>
      <c r="O64" s="2"/>
      <c r="P64" s="2"/>
      <c r="Q64" s="40"/>
      <c r="R64" s="40"/>
      <c r="S64" s="1"/>
      <c r="T64" s="1"/>
      <c r="U64" s="1"/>
      <c r="V64" s="1"/>
      <c r="W64" s="1"/>
      <c r="X64" s="2"/>
      <c r="Y64" s="2"/>
      <c r="Z64" s="1"/>
    </row>
    <row r="65" spans="1:26">
      <c r="A65" s="42"/>
      <c r="B65" s="52"/>
      <c r="C65" s="63"/>
      <c r="D65" s="42"/>
      <c r="E65" s="42"/>
      <c r="F65" s="42"/>
      <c r="G65" s="2"/>
      <c r="H65" s="42"/>
      <c r="I65" s="42"/>
      <c r="J65" s="193"/>
      <c r="K65" s="321"/>
      <c r="L65" s="2"/>
      <c r="M65" s="2"/>
      <c r="N65" s="2"/>
      <c r="O65" s="2"/>
      <c r="P65" s="2"/>
      <c r="Q65" s="40"/>
      <c r="R65" s="40"/>
      <c r="S65" s="1"/>
      <c r="T65" s="1"/>
      <c r="U65" s="1"/>
      <c r="V65" s="1"/>
      <c r="W65" s="1"/>
      <c r="X65" s="2"/>
      <c r="Y65" s="2"/>
      <c r="Z65" s="1"/>
    </row>
    <row r="66" spans="1:26">
      <c r="A66" s="42"/>
      <c r="B66" s="52"/>
      <c r="C66" s="63"/>
      <c r="D66" s="42"/>
      <c r="E66" s="42"/>
      <c r="F66" s="42"/>
      <c r="G66" s="42"/>
      <c r="H66" s="42"/>
      <c r="I66" s="42"/>
      <c r="J66" s="193"/>
      <c r="K66" s="321"/>
      <c r="L66" s="2"/>
      <c r="M66" s="2"/>
      <c r="N66" s="2"/>
      <c r="O66" s="2"/>
      <c r="P66" s="2"/>
      <c r="Q66" s="40"/>
      <c r="R66" s="40"/>
      <c r="S66" s="1"/>
      <c r="T66" s="1"/>
      <c r="U66" s="1"/>
      <c r="V66" s="1"/>
      <c r="W66" s="1"/>
      <c r="X66" s="2"/>
      <c r="Y66" s="2"/>
      <c r="Z66" s="1"/>
    </row>
  </sheetData>
  <dataConsolidate/>
  <mergeCells count="1">
    <mergeCell ref="C44:I44"/>
  </mergeCells>
  <conditionalFormatting sqref="K1:K2">
    <cfRule type="cellIs" dxfId="143" priority="86" operator="lessThan">
      <formula>0</formula>
    </cfRule>
  </conditionalFormatting>
  <conditionalFormatting sqref="G1">
    <cfRule type="cellIs" dxfId="142" priority="83" operator="equal">
      <formula>"Attention"</formula>
    </cfRule>
  </conditionalFormatting>
  <conditionalFormatting sqref="I2">
    <cfRule type="cellIs" dxfId="141" priority="79" operator="equal">
      <formula>"N° Bon Avoir"</formula>
    </cfRule>
  </conditionalFormatting>
  <conditionalFormatting sqref="I7:I36">
    <cfRule type="cellIs" dxfId="140" priority="78" operator="lessThan">
      <formula>0</formula>
    </cfRule>
  </conditionalFormatting>
  <conditionalFormatting sqref="C7:C36 H7:H36">
    <cfRule type="expression" dxfId="139" priority="75">
      <formula>AND($H$1&gt;1)</formula>
    </cfRule>
  </conditionalFormatting>
  <conditionalFormatting sqref="B7:I36">
    <cfRule type="expression" priority="71">
      <formula>AND($G1&gt;1)</formula>
    </cfRule>
  </conditionalFormatting>
  <conditionalFormatting sqref="E5">
    <cfRule type="cellIs" dxfId="138" priority="3" operator="equal">
      <formula>"Dépassement du Stock"</formula>
    </cfRule>
  </conditionalFormatting>
  <dataValidations disablePrompts="1" count="3">
    <dataValidation type="custom" showInputMessage="1" showErrorMessage="1" error="Client non saisie" sqref="C4" xr:uid="{00000000-0002-0000-0100-000000000000}">
      <formula1>H4&lt;&gt;0</formula1>
    </dataValidation>
    <dataValidation type="custom" errorStyle="warning" allowBlank="1" showInputMessage="1" showErrorMessage="1" error="Attention N° bon VIDE " sqref="H4" xr:uid="{00000000-0002-0000-0100-000001000000}">
      <formula1>C4&lt;&gt;0</formula1>
    </dataValidation>
    <dataValidation type="list" allowBlank="1" showInputMessage="1" showErrorMessage="1" error="ATTENTION " sqref="I2" xr:uid="{00000000-0002-0000-0100-000002000000}">
      <formula1>$AG$1:$AG$3</formula1>
    </dataValidation>
  </dataValidations>
  <pageMargins left="0" right="0" top="0" bottom="0" header="0.19685039370078741" footer="0"/>
  <pageSetup paperSize="9" orientation="portrait" blackAndWhite="1" r:id="rId1"/>
  <drawing r:id="rId2"/>
  <legacyDrawing r:id="rId3"/>
  <controls>
    <mc:AlternateContent xmlns:mc="http://schemas.openxmlformats.org/markup-compatibility/2006">
      <mc:Choice Requires="x14">
        <control shapeId="1048" r:id="rId4" name="ComboBox3">
          <controlPr defaultSize="0" autoLine="0" r:id="rId5">
            <anchor moveWithCells="1">
              <from>
                <xdr:col>3</xdr:col>
                <xdr:colOff>0</xdr:colOff>
                <xdr:row>7</xdr:row>
                <xdr:rowOff>0</xdr:rowOff>
              </from>
              <to>
                <xdr:col>4</xdr:col>
                <xdr:colOff>0</xdr:colOff>
                <xdr:row>8</xdr:row>
                <xdr:rowOff>38100</xdr:rowOff>
              </to>
            </anchor>
          </controlPr>
        </control>
      </mc:Choice>
      <mc:Fallback>
        <control shapeId="1048" r:id="rId4" name="ComboBox3"/>
      </mc:Fallback>
    </mc:AlternateContent>
    <mc:AlternateContent xmlns:mc="http://schemas.openxmlformats.org/markup-compatibility/2006">
      <mc:Choice Requires="x14">
        <control shapeId="1044" r:id="rId6" name="CommandButton1">
          <controlPr defaultSize="0" autoLine="0" autoPict="0" r:id="rId7">
            <anchor moveWithCells="1">
              <from>
                <xdr:col>16</xdr:col>
                <xdr:colOff>19050</xdr:colOff>
                <xdr:row>0</xdr:row>
                <xdr:rowOff>0</xdr:rowOff>
              </from>
              <to>
                <xdr:col>17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1044" r:id="rId6" name="CommandButton1"/>
      </mc:Fallback>
    </mc:AlternateContent>
    <mc:AlternateContent xmlns:mc="http://schemas.openxmlformats.org/markup-compatibility/2006">
      <mc:Choice Requires="x14">
        <control shapeId="1045" r:id="rId8" name="ComboBox1">
          <controlPr autoLine="0" linkedCell="C4" listFillRange="LV_Clients" r:id="rId9">
            <anchor moveWithCells="1">
              <from>
                <xdr:col>2</xdr:col>
                <xdr:colOff>0</xdr:colOff>
                <xdr:row>2</xdr:row>
                <xdr:rowOff>9525</xdr:rowOff>
              </from>
              <to>
                <xdr:col>3</xdr:col>
                <xdr:colOff>409575</xdr:colOff>
                <xdr:row>4</xdr:row>
                <xdr:rowOff>47625</xdr:rowOff>
              </to>
            </anchor>
          </controlPr>
        </control>
      </mc:Choice>
      <mc:Fallback>
        <control shapeId="1045" r:id="rId8" name="ComboBox1"/>
      </mc:Fallback>
    </mc:AlternateContent>
    <mc:AlternateContent xmlns:mc="http://schemas.openxmlformats.org/markup-compatibility/2006">
      <mc:Choice Requires="x14">
        <control shapeId="1046" r:id="rId10" name="ComboBox2">
          <controlPr defaultSize="0" autoLine="0" r:id="rId11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3</xdr:col>
                <xdr:colOff>0</xdr:colOff>
                <xdr:row>7</xdr:row>
                <xdr:rowOff>38100</xdr:rowOff>
              </to>
            </anchor>
          </controlPr>
        </control>
      </mc:Choice>
      <mc:Fallback>
        <control shapeId="1046" r:id="rId10" name="ComboBox2"/>
      </mc:Fallback>
    </mc:AlternateContent>
    <mc:AlternateContent xmlns:mc="http://schemas.openxmlformats.org/markup-compatibility/2006">
      <mc:Choice Requires="x14">
        <control shapeId="1029" r:id="rId12" name="Button 5">
          <controlPr defaultSize="0" print="0" autoFill="0" autoPict="0" macro="[0]!EnregistreLIVRAISON">
            <anchor moveWithCells="1" sizeWithCells="1">
              <from>
                <xdr:col>4</xdr:col>
                <xdr:colOff>38100</xdr:colOff>
                <xdr:row>0</xdr:row>
                <xdr:rowOff>47625</xdr:rowOff>
              </from>
              <to>
                <xdr:col>4</xdr:col>
                <xdr:colOff>1181100</xdr:colOff>
                <xdr:row>0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3" name="Button 19">
          <controlPr defaultSize="0" print="0" autoFill="0" autoPict="0" macro="[0]!NOUVEAUX_LIVRAISON">
            <anchor moveWithCells="1" sizeWithCells="1">
              <from>
                <xdr:col>4</xdr:col>
                <xdr:colOff>1352550</xdr:colOff>
                <xdr:row>0</xdr:row>
                <xdr:rowOff>47625</xdr:rowOff>
              </from>
              <to>
                <xdr:col>7</xdr:col>
                <xdr:colOff>9525</xdr:colOff>
                <xdr:row>0</xdr:row>
                <xdr:rowOff>257175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C00000"/>
  </sheetPr>
  <dimension ref="A1:W6"/>
  <sheetViews>
    <sheetView showGridLines="0" zoomScale="90" zoomScaleNormal="90" workbookViewId="0"/>
  </sheetViews>
  <sheetFormatPr baseColWidth="10" defaultRowHeight="15"/>
  <cols>
    <col min="1" max="1" width="24" style="3" customWidth="1"/>
    <col min="2" max="2" width="11.5703125" style="336" bestFit="1" customWidth="1"/>
    <col min="3" max="3" width="15" style="337" bestFit="1" customWidth="1"/>
    <col min="4" max="4" width="16.85546875" style="3" bestFit="1" customWidth="1"/>
    <col min="5" max="5" width="27.85546875" style="3" bestFit="1" customWidth="1"/>
    <col min="6" max="6" width="7.28515625" style="338" bestFit="1" customWidth="1"/>
    <col min="7" max="7" width="9.42578125" style="338" hidden="1" customWidth="1"/>
    <col min="8" max="8" width="11.42578125" style="3" bestFit="1" customWidth="1"/>
    <col min="9" max="9" width="11" style="338" customWidth="1"/>
    <col min="10" max="10" width="14.140625" style="339" hidden="1" customWidth="1"/>
    <col min="11" max="11" width="10.140625" style="347" customWidth="1"/>
    <col min="12" max="12" width="12.140625" style="348" bestFit="1" customWidth="1"/>
    <col min="13" max="13" width="10.28515625" style="8" bestFit="1" customWidth="1"/>
    <col min="14" max="14" width="8.7109375" style="8" customWidth="1"/>
    <col min="15" max="15" width="11.28515625" style="10" bestFit="1" customWidth="1"/>
    <col min="16" max="16" width="18.42578125" style="349" bestFit="1" customWidth="1"/>
    <col min="17" max="17" width="11.5703125" style="350" customWidth="1"/>
    <col min="18" max="18" width="13.85546875" style="351" bestFit="1" customWidth="1"/>
    <col min="19" max="19" width="11.7109375" style="352" bestFit="1" customWidth="1"/>
    <col min="20" max="20" width="16.7109375" style="353" customWidth="1"/>
    <col min="21" max="21" width="14.140625" style="354" customWidth="1"/>
    <col min="22" max="22" width="26.5703125" style="349" customWidth="1"/>
    <col min="23" max="23" width="8.42578125" style="8" customWidth="1"/>
    <col min="24" max="16384" width="11.42578125" style="8"/>
  </cols>
  <sheetData>
    <row r="1" spans="1:23" ht="24" customHeight="1">
      <c r="A1" s="168" t="s">
        <v>254</v>
      </c>
      <c r="B1" s="332" t="s">
        <v>62</v>
      </c>
      <c r="C1" s="169" t="s">
        <v>56</v>
      </c>
      <c r="D1" s="170" t="s">
        <v>13</v>
      </c>
      <c r="E1" s="170" t="s">
        <v>0</v>
      </c>
      <c r="F1" s="170" t="s">
        <v>20</v>
      </c>
      <c r="G1" s="170" t="s">
        <v>2</v>
      </c>
      <c r="H1" s="170" t="s">
        <v>9</v>
      </c>
      <c r="I1" s="170" t="s">
        <v>10</v>
      </c>
      <c r="J1" s="171" t="s">
        <v>3</v>
      </c>
      <c r="K1" s="333" t="s">
        <v>57</v>
      </c>
      <c r="L1" s="170" t="s">
        <v>28</v>
      </c>
      <c r="M1" s="3" t="s">
        <v>14</v>
      </c>
      <c r="N1" s="3" t="s">
        <v>15</v>
      </c>
      <c r="O1" s="3" t="s">
        <v>16</v>
      </c>
      <c r="P1" s="3" t="s">
        <v>17</v>
      </c>
      <c r="Q1" s="67" t="s">
        <v>53</v>
      </c>
      <c r="R1" s="334" t="s">
        <v>48</v>
      </c>
      <c r="S1" s="335" t="s">
        <v>18</v>
      </c>
      <c r="T1" s="25" t="s">
        <v>32</v>
      </c>
      <c r="U1" s="38" t="s">
        <v>49</v>
      </c>
      <c r="V1" s="39" t="s">
        <v>63</v>
      </c>
      <c r="W1" s="90" t="s">
        <v>235</v>
      </c>
    </row>
    <row r="2" spans="1:23">
      <c r="A2" s="355"/>
      <c r="B2" s="356"/>
      <c r="C2" s="357"/>
      <c r="D2" s="355"/>
      <c r="E2" s="355"/>
      <c r="F2" s="358"/>
      <c r="G2" s="358"/>
      <c r="H2" s="355"/>
      <c r="I2" s="358"/>
      <c r="J2" s="359"/>
      <c r="K2" s="360"/>
      <c r="L2" s="170"/>
      <c r="M2" s="338"/>
      <c r="N2" s="338"/>
      <c r="O2" s="3"/>
      <c r="P2" s="340"/>
      <c r="Q2" s="341"/>
      <c r="R2" s="342"/>
      <c r="S2" s="343"/>
      <c r="T2" s="25"/>
      <c r="U2" s="344"/>
      <c r="V2" s="8"/>
      <c r="W2" s="345" t="str">
        <f>IF(AND(T_LIVRAISONS_Livraisons[[#This Row],[Bon Livr]]='Import bon liv'!$H$4,T_LIVRAISONS_Livraisons[[#This Row],[Nom de clients]]='Import bon liv'!$C$4),ROW(),"")</f>
        <v/>
      </c>
    </row>
    <row r="3" spans="1:23">
      <c r="A3" s="355" t="s">
        <v>59</v>
      </c>
      <c r="B3" s="356">
        <v>44005</v>
      </c>
      <c r="C3" s="357" t="s">
        <v>310</v>
      </c>
      <c r="D3" s="355" t="s">
        <v>320</v>
      </c>
      <c r="E3" s="355" t="s">
        <v>321</v>
      </c>
      <c r="F3" s="358">
        <v>40</v>
      </c>
      <c r="G3" s="359">
        <v>0</v>
      </c>
      <c r="H3" s="355" t="s">
        <v>4</v>
      </c>
      <c r="I3" s="358">
        <v>5</v>
      </c>
      <c r="J3" s="359">
        <v>0</v>
      </c>
      <c r="K3" s="361">
        <v>43862</v>
      </c>
      <c r="L3" s="346">
        <v>43862</v>
      </c>
      <c r="M3" s="338"/>
      <c r="N3" s="338"/>
      <c r="P3" s="340"/>
      <c r="Q3" s="341"/>
      <c r="R3" s="342"/>
      <c r="S3" s="343"/>
      <c r="T3" s="25"/>
      <c r="U3" s="344"/>
      <c r="V3" s="8"/>
      <c r="W3" s="345" t="str">
        <f>IF(AND(T_LIVRAISONS_Livraisons[[#This Row],[Bon Livr]]='Import bon liv'!$H$4,T_LIVRAISONS_Livraisons[[#This Row],[Nom de clients]]='Import bon liv'!$C$4),ROW(),"")</f>
        <v/>
      </c>
    </row>
    <row r="4" spans="1:23">
      <c r="A4" s="355" t="s">
        <v>59</v>
      </c>
      <c r="B4" s="356">
        <v>44005</v>
      </c>
      <c r="C4" s="357" t="s">
        <v>310</v>
      </c>
      <c r="D4" s="355" t="s">
        <v>325</v>
      </c>
      <c r="E4" s="355" t="s">
        <v>327</v>
      </c>
      <c r="F4" s="358">
        <v>60</v>
      </c>
      <c r="G4" s="359">
        <v>0</v>
      </c>
      <c r="H4" s="355" t="s">
        <v>4</v>
      </c>
      <c r="I4" s="358">
        <v>2</v>
      </c>
      <c r="J4" s="359">
        <v>0</v>
      </c>
      <c r="K4" s="361">
        <v>43862</v>
      </c>
      <c r="L4" s="346">
        <v>43862</v>
      </c>
      <c r="M4" s="338"/>
      <c r="N4" s="338"/>
      <c r="P4" s="340"/>
      <c r="Q4" s="341"/>
      <c r="R4" s="342"/>
      <c r="S4" s="343"/>
      <c r="T4" s="25"/>
      <c r="U4" s="344"/>
      <c r="V4" s="8"/>
      <c r="W4" s="345" t="str">
        <f>IF(AND(T_LIVRAISONS_Livraisons[[#This Row],[Bon Livr]]='Import bon liv'!$H$4,T_LIVRAISONS_Livraisons[[#This Row],[Nom de clients]]='Import bon liv'!$C$4),ROW(),"")</f>
        <v/>
      </c>
    </row>
    <row r="5" spans="1:23">
      <c r="A5" s="355" t="s">
        <v>59</v>
      </c>
      <c r="B5" s="356">
        <v>44005</v>
      </c>
      <c r="C5" s="357" t="s">
        <v>310</v>
      </c>
      <c r="D5" s="355" t="s">
        <v>313</v>
      </c>
      <c r="E5" s="355" t="s">
        <v>316</v>
      </c>
      <c r="F5" s="358">
        <v>120</v>
      </c>
      <c r="G5" s="359">
        <v>0</v>
      </c>
      <c r="H5" s="355" t="s">
        <v>4</v>
      </c>
      <c r="I5" s="358">
        <v>5</v>
      </c>
      <c r="J5" s="359">
        <v>0</v>
      </c>
      <c r="K5" s="361">
        <v>43891</v>
      </c>
      <c r="L5" s="346">
        <v>43891</v>
      </c>
      <c r="M5" s="338"/>
      <c r="N5" s="338"/>
      <c r="P5" s="340"/>
      <c r="Q5" s="341"/>
      <c r="R5" s="342"/>
      <c r="S5" s="343"/>
      <c r="T5" s="25"/>
      <c r="U5" s="344"/>
      <c r="V5" s="8"/>
      <c r="W5" s="345" t="str">
        <f>IF(AND(T_LIVRAISONS_Livraisons[[#This Row],[Bon Livr]]='Import bon liv'!$H$4,T_LIVRAISONS_Livraisons[[#This Row],[Nom de clients]]='Import bon liv'!$C$4),ROW(),"")</f>
        <v/>
      </c>
    </row>
    <row r="6" spans="1:23">
      <c r="A6" s="390" t="s">
        <v>59</v>
      </c>
      <c r="B6" s="391">
        <v>44005</v>
      </c>
      <c r="C6" s="392" t="s">
        <v>310</v>
      </c>
      <c r="D6" s="390" t="s">
        <v>312</v>
      </c>
      <c r="E6" s="390" t="s">
        <v>315</v>
      </c>
      <c r="F6" s="393">
        <v>180</v>
      </c>
      <c r="G6" s="394">
        <v>0</v>
      </c>
      <c r="H6" s="390" t="s">
        <v>4</v>
      </c>
      <c r="I6" s="393">
        <v>2</v>
      </c>
      <c r="J6" s="394">
        <v>0</v>
      </c>
      <c r="K6" s="395">
        <v>43891</v>
      </c>
      <c r="L6" s="346">
        <v>43891</v>
      </c>
      <c r="M6" s="338"/>
      <c r="N6" s="338"/>
      <c r="P6" s="340"/>
      <c r="Q6" s="341"/>
      <c r="R6" s="342"/>
      <c r="S6" s="343"/>
      <c r="T6" s="25"/>
      <c r="U6" s="344"/>
      <c r="V6" s="8"/>
      <c r="W6" s="345" t="str">
        <f>IF(AND(T_LIVRAISONS_Livraisons[[#This Row],[Bon Livr]]='Import bon liv'!$H$4,T_LIVRAISONS_Livraisons[[#This Row],[Nom de clients]]='Import bon liv'!$C$4),ROW(),"")</f>
        <v/>
      </c>
    </row>
  </sheetData>
  <dataConsolidate/>
  <conditionalFormatting sqref="C1:C1048576">
    <cfRule type="cellIs" dxfId="126" priority="21" operator="equal">
      <formula>"ENCAISSEMENT"</formula>
    </cfRule>
  </conditionalFormatting>
  <conditionalFormatting sqref="M1:M1048576">
    <cfRule type="cellIs" dxfId="125" priority="2" operator="equal">
      <formula>"VIRMENT"</formula>
    </cfRule>
    <cfRule type="cellIs" dxfId="124" priority="19" operator="equal">
      <formula>"EFFET"</formula>
    </cfRule>
    <cfRule type="cellIs" dxfId="123" priority="20" operator="equal">
      <formula>"CHEQUE"</formula>
    </cfRule>
  </conditionalFormatting>
  <conditionalFormatting sqref="N1:N1048576 P1:P1048576">
    <cfRule type="cellIs" dxfId="122" priority="18" operator="notEqual">
      <formula>0</formula>
    </cfRule>
  </conditionalFormatting>
  <conditionalFormatting sqref="Q1:Q1048576 O1:O1048576">
    <cfRule type="cellIs" dxfId="121" priority="17" operator="greaterThan">
      <formula>0</formula>
    </cfRule>
  </conditionalFormatting>
  <conditionalFormatting sqref="L1:L1048576">
    <cfRule type="cellIs" dxfId="120" priority="16" operator="equal">
      <formula>"Non Paye"</formula>
    </cfRule>
  </conditionalFormatting>
  <conditionalFormatting sqref="K1:K1048576">
    <cfRule type="containsText" dxfId="119" priority="10" operator="containsText" text="Avoir">
      <formula>NOT(ISERROR(SEARCH("Avoir",K1)))</formula>
    </cfRule>
  </conditionalFormatting>
  <conditionalFormatting sqref="A1:J1048576">
    <cfRule type="expression" dxfId="118" priority="9">
      <formula>AND($J1&lt;0)</formula>
    </cfRule>
  </conditionalFormatting>
  <conditionalFormatting sqref="R1:R1048576">
    <cfRule type="cellIs" dxfId="117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>
    <tabColor rgb="FF002060"/>
  </sheetPr>
  <dimension ref="A1:W53"/>
  <sheetViews>
    <sheetView tabSelected="1" topLeftCell="A4" workbookViewId="0">
      <pane ySplit="3" topLeftCell="A7" activePane="bottomLeft" state="frozenSplit"/>
      <selection activeCell="A37" sqref="A37"/>
      <selection pane="bottomLeft" activeCell="J9" sqref="J9"/>
    </sheetView>
  </sheetViews>
  <sheetFormatPr baseColWidth="10" defaultRowHeight="15"/>
  <cols>
    <col min="1" max="1" width="8.42578125" style="32" customWidth="1"/>
    <col min="2" max="2" width="23.85546875" style="28" customWidth="1"/>
    <col min="3" max="3" width="23.5703125" style="47" customWidth="1"/>
    <col min="4" max="4" width="14.85546875" style="29" customWidth="1"/>
    <col min="5" max="5" width="11.5703125" style="200" bestFit="1" customWidth="1"/>
    <col min="6" max="6" width="11.28515625" style="30" customWidth="1"/>
    <col min="7" max="7" width="9.5703125" style="198" customWidth="1"/>
    <col min="8" max="8" width="17.28515625" style="29" hidden="1" customWidth="1"/>
    <col min="9" max="9" width="13.7109375" style="49" bestFit="1" customWidth="1"/>
    <col min="10" max="10" width="12.85546875" style="49" bestFit="1" customWidth="1"/>
    <col min="11" max="11" width="8.5703125" style="33" hidden="1" customWidth="1"/>
    <col min="12" max="12" width="10.28515625" style="33" bestFit="1" customWidth="1"/>
    <col min="13" max="13" width="17.28515625" style="33" customWidth="1"/>
    <col min="14" max="14" width="9.140625" style="33" customWidth="1"/>
    <col min="15" max="15" width="7.42578125" style="33" customWidth="1"/>
    <col min="16" max="16" width="6.5703125" style="33" customWidth="1"/>
    <col min="17" max="17" width="5.5703125" style="33" customWidth="1"/>
    <col min="18" max="16384" width="11.42578125" style="33"/>
  </cols>
  <sheetData>
    <row r="1" spans="1:23" hidden="1">
      <c r="A1" s="26"/>
      <c r="B1" s="1"/>
      <c r="C1" s="45"/>
      <c r="D1" s="2"/>
      <c r="E1" s="199"/>
      <c r="F1" s="19">
        <f>COUNTA(T_MOUVEMENT_Mouvement[Réference])</f>
        <v>1</v>
      </c>
      <c r="G1" s="195"/>
      <c r="H1" s="174"/>
      <c r="I1" s="48"/>
      <c r="J1" s="48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idden="1">
      <c r="A2" s="27"/>
      <c r="B2" s="4"/>
      <c r="C2" s="46"/>
      <c r="D2" s="4"/>
      <c r="E2" s="196"/>
      <c r="F2" s="4"/>
      <c r="G2" s="196"/>
      <c r="H2" s="174"/>
      <c r="I2" s="48"/>
      <c r="J2" s="48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" hidden="1" customHeight="1">
      <c r="A3" s="27"/>
      <c r="B3" s="4"/>
      <c r="C3" s="46"/>
      <c r="D3" s="4"/>
      <c r="E3" s="196"/>
      <c r="F3" s="4"/>
      <c r="G3" s="196"/>
      <c r="H3" s="174"/>
      <c r="I3" s="48"/>
      <c r="J3" s="4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9.5" customHeight="1">
      <c r="A4" s="371"/>
      <c r="B4" s="230"/>
      <c r="C4" s="374"/>
      <c r="D4" s="239"/>
      <c r="E4" s="376"/>
      <c r="F4" s="377"/>
      <c r="G4" s="376"/>
      <c r="H4" s="378"/>
      <c r="I4" s="379"/>
      <c r="J4" s="379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</row>
    <row r="5" spans="1:23" ht="30" customHeight="1">
      <c r="A5" s="372"/>
      <c r="B5" s="373"/>
      <c r="C5" s="375"/>
      <c r="D5" s="412" t="str">
        <f>IF(D7="SORTIE","ATTENTION SAISIE NEGATIVE","")&amp;IF(D8="SORTIE","ATTENTION SAISIE NEGATIVE","")&amp;IF(D9="SORTIE","ATTENTION SAISIE NEGATIVE","")&amp;IF(D10="SORTIE","ATTENTION SAISIE NEGATIVE","")&amp;IF(D11="SORTIE","ATTENTION SAISIE NEGATIVE","")&amp;IF(D12="SORTIE","ATTENTION SAISIE NEGATIVE","")&amp;IF(D13="SORTIE","ATTENTION SAISIE NEGATIVE","")&amp;IF(D14="SORTIE","ATTENTION SAISIE NEGATIVE","")&amp;IF(D15="SORTIE","ATTENTION SAISIE NEGATIVE","")&amp;IF(D16="SORTIE","ATTENTION SAISIE NEGATIVE","")&amp;IF(D17="SORTIE","ATTENTION SAISIE NEGATIVE","")&amp;IF(D18="SORTIE","ATTENTION SAISIE NEGATIVE","")&amp;IF(D19="SORTIE","ATTENTION SAISIE NEGATIVE","")&amp;IF(D20="SORTIE","ATTENTION SAISIE NEGATIVE","")&amp;IF(D21="SORTIE","ATTENTION SAISIE NEGATIVE","")&amp;IF(D22="SORTIE","ATTENTION SAISIE NEGATIVE","")&amp;IF(D23="SORTIE","ATTENTION SAISIE NEGATIVE","")&amp;IF(D24="SORTIE","ATTENTION SAISIE NEGATIVE","")&amp;IF(D25="SORTIE","ATTENTION SAISIE NEGATIVE","")&amp;IF(D26="SORTIE","ATTENTION SAISIE NEGATIVE","")&amp;IF(D27="SORTIE","ATTENTION SAISIE NEGATIVE","")&amp;IF(D28="SORTIE","ATTENTION SAISIE NEGATIVE","")&amp;IF(D29="SORTIE","ATTENTION SAISIE NEGATIVE","")&amp;IF(D30="SORTIE","ATTENTION SAISIE NEGATIVE","")</f>
        <v/>
      </c>
      <c r="E5" s="412"/>
      <c r="F5" s="412"/>
      <c r="G5" s="380"/>
      <c r="H5" s="191"/>
      <c r="I5" s="380"/>
      <c r="J5" s="381"/>
      <c r="K5" s="382"/>
      <c r="L5" s="411" t="s">
        <v>302</v>
      </c>
      <c r="M5" s="411"/>
      <c r="N5" s="214"/>
      <c r="O5" s="214"/>
      <c r="P5" s="214"/>
      <c r="Q5" s="214"/>
      <c r="R5" s="214"/>
      <c r="S5" s="214"/>
      <c r="T5" s="214"/>
      <c r="U5" s="214"/>
      <c r="V5" s="214"/>
      <c r="W5" s="214"/>
    </row>
    <row r="6" spans="1:23" s="178" customFormat="1" ht="12.75" customHeight="1">
      <c r="A6" s="175" t="s">
        <v>11</v>
      </c>
      <c r="B6" s="176" t="s">
        <v>304</v>
      </c>
      <c r="C6" s="179" t="s">
        <v>27</v>
      </c>
      <c r="D6" s="176" t="s">
        <v>29</v>
      </c>
      <c r="E6" s="176" t="s">
        <v>39</v>
      </c>
      <c r="F6" s="176" t="s">
        <v>34</v>
      </c>
      <c r="G6" s="176" t="s">
        <v>296</v>
      </c>
      <c r="H6" s="176" t="s">
        <v>297</v>
      </c>
      <c r="I6" s="180" t="s">
        <v>51</v>
      </c>
      <c r="J6" s="180" t="s">
        <v>303</v>
      </c>
      <c r="K6" s="176" t="s">
        <v>31</v>
      </c>
      <c r="L6" s="177" t="s">
        <v>301</v>
      </c>
      <c r="M6" s="177" t="s">
        <v>305</v>
      </c>
      <c r="N6" s="383"/>
      <c r="O6" s="383"/>
      <c r="P6" s="383"/>
      <c r="Q6" s="383"/>
      <c r="R6" s="383"/>
      <c r="S6" s="383"/>
      <c r="T6" s="383"/>
      <c r="U6" s="383"/>
      <c r="V6" s="383"/>
      <c r="W6" s="383"/>
    </row>
    <row r="7" spans="1:23" ht="18" customHeight="1">
      <c r="A7" s="181">
        <f ca="1">IF(T_MOUVEMENT_Mouvement[[#This Row],[Réference]]="","",TODAY())</f>
        <v>44007</v>
      </c>
      <c r="B7" s="182" t="s">
        <v>313</v>
      </c>
      <c r="C7" s="183" t="str">
        <f>+IFERROR(INDEX(T_BDD_Références[DESIGNATION],MATCH(B7,T_BDD_Références[REFERENCE],0),FALSE),"")</f>
        <v>Seau Plage Vrac  / Carton</v>
      </c>
      <c r="D7" s="408"/>
      <c r="E7" s="409"/>
      <c r="F7" s="188"/>
      <c r="G7" s="197">
        <f>IFERROR(INDEX(T_BDD_Références[[UNITE ]],MATCH(B7,T_BDD_Références[REFERENCE],0),FALSE),"")</f>
        <v>120</v>
      </c>
      <c r="H7" s="192">
        <f t="shared" ref="H7:H30" si="0">E7*G7</f>
        <v>0</v>
      </c>
      <c r="I7" s="185"/>
      <c r="J7" s="189"/>
      <c r="K7" s="184">
        <f>IFERROR(INDEX(T_STOCKS[],MATCH(MOUVEMENT!$B7,T_STOCKS[REFERENCE],0),8),"")</f>
        <v>-20</v>
      </c>
      <c r="L7" s="184">
        <f>IFERROR(INDEX(T_STOCKS[],MATCH(MOUVEMENT!$B7,T_STOCKS[REFERENCE],0),3),"")</f>
        <v>-10</v>
      </c>
      <c r="M7" s="186">
        <f>IFERROR(INDEX(T_STOCKS[],MATCH(MOUVEMENT!$B7,T_STOCKS[REFERENCE],0),4),"")</f>
        <v>-10</v>
      </c>
      <c r="N7" s="214"/>
      <c r="O7" s="214"/>
      <c r="P7" s="214"/>
      <c r="Q7" s="214"/>
      <c r="R7" s="214"/>
      <c r="S7" s="214"/>
      <c r="T7" s="214"/>
      <c r="U7" s="214"/>
      <c r="V7" s="214"/>
      <c r="W7" s="214"/>
    </row>
    <row r="8" spans="1:23" ht="18" customHeight="1">
      <c r="A8" s="181" t="str">
        <f ca="1">IF(T_MOUVEMENT_Mouvement[[#This Row],[Réference]]="","",TODAY())</f>
        <v/>
      </c>
      <c r="B8" s="182"/>
      <c r="C8" s="183" t="str">
        <f>+IFERROR(INDEX(T_BDD_Références[DESIGNATION],MATCH(B8,T_BDD_Références[REFERENCE],0),FALSE),"")</f>
        <v/>
      </c>
      <c r="D8" s="407"/>
      <c r="E8" s="407"/>
      <c r="F8" s="188"/>
      <c r="G8" s="197" t="str">
        <f>IFERROR(INDEX(T_BDD_Références[[UNITE ]],MATCH(B8,T_BDD_Références[REFERENCE],0),FALSE),"")</f>
        <v/>
      </c>
      <c r="H8" s="192" t="e">
        <f t="shared" si="0"/>
        <v>#VALUE!</v>
      </c>
      <c r="I8" s="185"/>
      <c r="J8" s="185"/>
      <c r="K8" s="184">
        <f>IFERROR(INDEX(T_STOCKS[],MATCH(MOUVEMENT!$B8,T_STOCKS[REFERENCE],0),8),"")</f>
        <v>0</v>
      </c>
      <c r="L8" s="184">
        <f>IFERROR(INDEX(T_STOCKS[],MATCH(MOUVEMENT!$B8,T_STOCKS[REFERENCE],0),3),"")</f>
        <v>0</v>
      </c>
      <c r="M8" s="186">
        <f>IFERROR(INDEX(T_STOCKS[],MATCH(MOUVEMENT!$B8,T_STOCKS[REFERENCE],0),4),"")</f>
        <v>0</v>
      </c>
      <c r="N8" s="214"/>
      <c r="O8" s="214"/>
      <c r="P8" s="214"/>
      <c r="Q8" s="214"/>
      <c r="R8" s="214"/>
      <c r="S8" s="214"/>
      <c r="T8" s="214"/>
      <c r="U8" s="214"/>
      <c r="V8" s="214"/>
      <c r="W8" s="214"/>
    </row>
    <row r="9" spans="1:23" ht="18" customHeight="1">
      <c r="A9" s="181" t="str">
        <f ca="1">IF(T_MOUVEMENT_Mouvement[[#This Row],[Réference]]="","",TODAY())</f>
        <v/>
      </c>
      <c r="B9" s="182"/>
      <c r="C9" s="183" t="str">
        <f>+IFERROR(INDEX(T_BDD_Références[DESIGNATION],MATCH(B9,T_BDD_Références[REFERENCE],0),FALSE),"")</f>
        <v/>
      </c>
      <c r="D9" s="190"/>
      <c r="E9" s="184"/>
      <c r="F9" s="188"/>
      <c r="G9" s="197" t="str">
        <f>IFERROR(INDEX(T_BDD_Références[[UNITE ]],MATCH(B9,T_BDD_Références[REFERENCE],0),FALSE),"")</f>
        <v/>
      </c>
      <c r="H9" s="192" t="e">
        <f t="shared" si="0"/>
        <v>#VALUE!</v>
      </c>
      <c r="I9" s="185"/>
      <c r="J9" s="185"/>
      <c r="K9" s="184">
        <f>IFERROR(INDEX(T_STOCKS[],MATCH(MOUVEMENT!$B9,T_STOCKS[REFERENCE],0),8),"")</f>
        <v>0</v>
      </c>
      <c r="L9" s="184">
        <f>IFERROR(INDEX(T_STOCKS[],MATCH(MOUVEMENT!$B9,T_STOCKS[REFERENCE],0),3),"")</f>
        <v>0</v>
      </c>
      <c r="M9" s="186">
        <f>IFERROR(INDEX(T_STOCKS[],MATCH(MOUVEMENT!$B9,T_STOCKS[REFERENCE],0),4),"")</f>
        <v>0</v>
      </c>
      <c r="N9" s="214"/>
      <c r="O9" s="214"/>
      <c r="P9" s="214"/>
      <c r="Q9" s="214"/>
      <c r="R9" s="214"/>
      <c r="S9" s="214"/>
      <c r="T9" s="214"/>
      <c r="U9" s="214"/>
      <c r="V9" s="214"/>
      <c r="W9" s="214"/>
    </row>
    <row r="10" spans="1:23" ht="18" customHeight="1">
      <c r="A10" s="181" t="str">
        <f ca="1">IF(T_MOUVEMENT_Mouvement[[#This Row],[Réference]]="","",TODAY())</f>
        <v/>
      </c>
      <c r="B10" s="182"/>
      <c r="C10" s="183" t="str">
        <f>+IFERROR(INDEX(T_BDD_Références[DESIGNATION],MATCH(B10,T_BDD_Références[REFERENCE],0),FALSE),"")</f>
        <v/>
      </c>
      <c r="D10" s="190"/>
      <c r="E10" s="184"/>
      <c r="F10" s="188"/>
      <c r="G10" s="197" t="str">
        <f>IFERROR(INDEX(T_BDD_Références[[UNITE ]],MATCH(B10,T_BDD_Références[REFERENCE],0),FALSE),"")</f>
        <v/>
      </c>
      <c r="H10" s="192" t="e">
        <f t="shared" si="0"/>
        <v>#VALUE!</v>
      </c>
      <c r="I10" s="185"/>
      <c r="J10" s="185"/>
      <c r="K10" s="184">
        <f>IFERROR(INDEX(T_STOCKS[],MATCH(MOUVEMENT!$B10,T_STOCKS[REFERENCE],0),8),"")</f>
        <v>0</v>
      </c>
      <c r="L10" s="184">
        <f>IFERROR(INDEX(T_STOCKS[],MATCH(MOUVEMENT!$B10,T_STOCKS[REFERENCE],0),3),"")</f>
        <v>0</v>
      </c>
      <c r="M10" s="186">
        <f>IFERROR(INDEX(T_STOCKS[],MATCH(MOUVEMENT!$B10,T_STOCKS[REFERENCE],0),4),"")</f>
        <v>0</v>
      </c>
      <c r="N10" s="214"/>
      <c r="O10" s="214"/>
      <c r="P10" s="214"/>
      <c r="Q10" s="214"/>
      <c r="R10" s="214"/>
      <c r="S10" s="214"/>
      <c r="T10" s="214"/>
      <c r="U10" s="214"/>
      <c r="V10" s="214"/>
      <c r="W10" s="214"/>
    </row>
    <row r="11" spans="1:23" s="187" customFormat="1" ht="18" customHeight="1">
      <c r="A11" s="181" t="str">
        <f ca="1">IF(T_MOUVEMENT_Mouvement[[#This Row],[Réference]]="","",TODAY())</f>
        <v/>
      </c>
      <c r="B11" s="182"/>
      <c r="C11" s="183" t="str">
        <f>+IFERROR(INDEX(T_BDD_Références[DESIGNATION],MATCH(B11,T_BDD_Références[REFERENCE],0),FALSE),"")</f>
        <v/>
      </c>
      <c r="D11" s="190"/>
      <c r="E11" s="184"/>
      <c r="F11" s="188"/>
      <c r="G11" s="197" t="str">
        <f>IFERROR(INDEX(T_BDD_Références[[UNITE ]],MATCH(B11,T_BDD_Références[REFERENCE],0),FALSE),"")</f>
        <v/>
      </c>
      <c r="H11" s="192" t="e">
        <f t="shared" si="0"/>
        <v>#VALUE!</v>
      </c>
      <c r="I11" s="185"/>
      <c r="J11" s="185"/>
      <c r="K11" s="184">
        <f>IFERROR(INDEX(T_STOCKS[],MATCH(MOUVEMENT!$B11,T_STOCKS[REFERENCE],0),8),"")</f>
        <v>0</v>
      </c>
      <c r="L11" s="184">
        <f>IFERROR(INDEX(T_STOCKS[],MATCH(MOUVEMENT!$B11,T_STOCKS[REFERENCE],0),3),"")</f>
        <v>0</v>
      </c>
      <c r="M11" s="186">
        <f>IFERROR(INDEX(T_STOCKS[],MATCH(MOUVEMENT!$B11,T_STOCKS[REFERENCE],0),4),"")</f>
        <v>0</v>
      </c>
      <c r="N11" s="384"/>
      <c r="O11" s="384"/>
      <c r="P11" s="384"/>
      <c r="Q11" s="384"/>
      <c r="R11" s="384"/>
      <c r="S11" s="384"/>
      <c r="T11" s="384"/>
      <c r="U11" s="384"/>
      <c r="V11" s="384"/>
      <c r="W11" s="384"/>
    </row>
    <row r="12" spans="1:23" s="187" customFormat="1" ht="18" customHeight="1">
      <c r="A12" s="181" t="str">
        <f ca="1">IF(T_MOUVEMENT_Mouvement[[#This Row],[Réference]]="","",TODAY())</f>
        <v/>
      </c>
      <c r="B12" s="182"/>
      <c r="C12" s="183" t="str">
        <f>+IFERROR(INDEX(T_BDD_Références[DESIGNATION],MATCH(B12,T_BDD_Références[REFERENCE],0),FALSE),"")</f>
        <v/>
      </c>
      <c r="D12" s="190"/>
      <c r="E12" s="184"/>
      <c r="F12" s="188"/>
      <c r="G12" s="197" t="str">
        <f>IFERROR(INDEX(T_BDD_Références[[UNITE ]],MATCH(B12,T_BDD_Références[REFERENCE],0),FALSE),"")</f>
        <v/>
      </c>
      <c r="H12" s="192" t="e">
        <f t="shared" si="0"/>
        <v>#VALUE!</v>
      </c>
      <c r="I12" s="185"/>
      <c r="J12" s="185"/>
      <c r="K12" s="184">
        <f>IFERROR(INDEX(T_STOCKS[],MATCH(MOUVEMENT!$B12,T_STOCKS[REFERENCE],0),8),"")</f>
        <v>0</v>
      </c>
      <c r="L12" s="184">
        <f>IFERROR(INDEX(T_STOCKS[],MATCH(MOUVEMENT!$B12,T_STOCKS[REFERENCE],0),3),"")</f>
        <v>0</v>
      </c>
      <c r="M12" s="186">
        <f>IFERROR(INDEX(T_STOCKS[],MATCH(MOUVEMENT!$B12,T_STOCKS[REFERENCE],0),4),"")</f>
        <v>0</v>
      </c>
      <c r="N12" s="384"/>
      <c r="O12" s="384"/>
      <c r="P12" s="384"/>
      <c r="Q12" s="384"/>
      <c r="R12" s="384"/>
      <c r="S12" s="384"/>
      <c r="T12" s="384"/>
      <c r="U12" s="384"/>
      <c r="V12" s="384"/>
      <c r="W12" s="384"/>
    </row>
    <row r="13" spans="1:23" s="187" customFormat="1" ht="18" customHeight="1">
      <c r="A13" s="181" t="str">
        <f ca="1">IF(T_MOUVEMENT_Mouvement[[#This Row],[Réference]]="","",TODAY())</f>
        <v/>
      </c>
      <c r="B13" s="182"/>
      <c r="C13" s="183" t="str">
        <f>+IFERROR(INDEX(T_BDD_Références[DESIGNATION],MATCH(B13,T_BDD_Références[REFERENCE],0),FALSE),"")</f>
        <v/>
      </c>
      <c r="D13" s="190"/>
      <c r="E13" s="184"/>
      <c r="F13" s="188"/>
      <c r="G13" s="197" t="str">
        <f>IFERROR(INDEX(T_BDD_Références[[UNITE ]],MATCH(B13,T_BDD_Références[REFERENCE],0),FALSE),"")</f>
        <v/>
      </c>
      <c r="H13" s="192" t="e">
        <f t="shared" si="0"/>
        <v>#VALUE!</v>
      </c>
      <c r="I13" s="185"/>
      <c r="J13" s="185"/>
      <c r="K13" s="184">
        <f>IFERROR(INDEX(T_STOCKS[],MATCH(MOUVEMENT!$B13,T_STOCKS[REFERENCE],0),8),"")</f>
        <v>0</v>
      </c>
      <c r="L13" s="184">
        <f>IFERROR(INDEX(T_STOCKS[],MATCH(MOUVEMENT!$B13,T_STOCKS[REFERENCE],0),3),"")</f>
        <v>0</v>
      </c>
      <c r="M13" s="186">
        <f>IFERROR(INDEX(T_STOCKS[],MATCH(MOUVEMENT!$B13,T_STOCKS[REFERENCE],0),4),"")</f>
        <v>0</v>
      </c>
      <c r="N13" s="384"/>
      <c r="O13" s="384"/>
      <c r="P13" s="384"/>
      <c r="Q13" s="384"/>
      <c r="R13" s="384"/>
      <c r="S13" s="384"/>
      <c r="T13" s="384"/>
      <c r="U13" s="384"/>
      <c r="V13" s="384"/>
      <c r="W13" s="384"/>
    </row>
    <row r="14" spans="1:23" s="187" customFormat="1" ht="18" customHeight="1">
      <c r="A14" s="181" t="str">
        <f ca="1">IF(T_MOUVEMENT_Mouvement[[#This Row],[Réference]]="","",TODAY())</f>
        <v/>
      </c>
      <c r="B14" s="182"/>
      <c r="C14" s="183" t="str">
        <f>+IFERROR(INDEX(T_BDD_Références[DESIGNATION],MATCH(B14,T_BDD_Références[REFERENCE],0),FALSE),"")</f>
        <v/>
      </c>
      <c r="D14" s="190"/>
      <c r="E14" s="184"/>
      <c r="F14" s="188"/>
      <c r="G14" s="197" t="str">
        <f>IFERROR(INDEX(T_BDD_Références[[UNITE ]],MATCH(B14,T_BDD_Références[REFERENCE],0),FALSE),"")</f>
        <v/>
      </c>
      <c r="H14" s="192" t="e">
        <f t="shared" si="0"/>
        <v>#VALUE!</v>
      </c>
      <c r="I14" s="185"/>
      <c r="J14" s="185"/>
      <c r="K14" s="184">
        <f>IFERROR(INDEX(T_STOCKS[],MATCH(MOUVEMENT!$B14,T_STOCKS[REFERENCE],0),8),"")</f>
        <v>0</v>
      </c>
      <c r="L14" s="184">
        <f>IFERROR(INDEX(T_STOCKS[],MATCH(MOUVEMENT!$B14,T_STOCKS[REFERENCE],0),3),"")</f>
        <v>0</v>
      </c>
      <c r="M14" s="186">
        <f>IFERROR(INDEX(T_STOCKS[],MATCH(MOUVEMENT!$B14,T_STOCKS[REFERENCE],0),4),"")</f>
        <v>0</v>
      </c>
      <c r="N14" s="384"/>
      <c r="O14" s="384"/>
      <c r="P14" s="384"/>
      <c r="Q14" s="384"/>
      <c r="R14" s="384"/>
      <c r="S14" s="384"/>
      <c r="T14" s="384"/>
      <c r="U14" s="384"/>
      <c r="V14" s="384"/>
      <c r="W14" s="384"/>
    </row>
    <row r="15" spans="1:23" s="187" customFormat="1" ht="18" customHeight="1">
      <c r="A15" s="181" t="s">
        <v>45</v>
      </c>
      <c r="B15" s="182"/>
      <c r="C15" s="183" t="str">
        <f>+IFERROR(INDEX(T_BDD_Références[DESIGNATION],MATCH(B15,T_BDD_Références[REFERENCE],0),FALSE),"")</f>
        <v/>
      </c>
      <c r="D15" s="190"/>
      <c r="E15" s="184"/>
      <c r="F15" s="188"/>
      <c r="G15" s="197" t="str">
        <f>IFERROR(INDEX(T_BDD_Références[[UNITE ]],MATCH(B15,T_BDD_Références[REFERENCE],0),FALSE),"")</f>
        <v/>
      </c>
      <c r="H15" s="192" t="e">
        <f t="shared" si="0"/>
        <v>#VALUE!</v>
      </c>
      <c r="I15" s="185"/>
      <c r="J15" s="185"/>
      <c r="K15" s="184">
        <f>IFERROR(INDEX(T_STOCKS[],MATCH(MOUVEMENT!$B15,T_STOCKS[REFERENCE],0),8),"")</f>
        <v>0</v>
      </c>
      <c r="L15" s="184">
        <f>IFERROR(INDEX(T_STOCKS[],MATCH(MOUVEMENT!$B15,T_STOCKS[REFERENCE],0),3),"")</f>
        <v>0</v>
      </c>
      <c r="M15" s="186">
        <f>IFERROR(INDEX(T_STOCKS[],MATCH(MOUVEMENT!$B15,T_STOCKS[REFERENCE],0),4),"")</f>
        <v>0</v>
      </c>
      <c r="N15" s="384"/>
      <c r="O15" s="384"/>
      <c r="P15" s="384"/>
      <c r="Q15" s="384"/>
      <c r="R15" s="384"/>
      <c r="S15" s="384"/>
      <c r="T15" s="384"/>
      <c r="U15" s="384"/>
      <c r="V15" s="384"/>
      <c r="W15" s="384"/>
    </row>
    <row r="16" spans="1:23" s="187" customFormat="1" ht="18" customHeight="1">
      <c r="A16" s="181" t="str">
        <f ca="1">IF(T_MOUVEMENT_Mouvement[[#This Row],[Réference]]="","",TODAY())</f>
        <v/>
      </c>
      <c r="B16" s="182"/>
      <c r="C16" s="183" t="str">
        <f>+IFERROR(INDEX(T_BDD_Références[DESIGNATION],MATCH(B16,T_BDD_Références[REFERENCE],0),FALSE),"")</f>
        <v/>
      </c>
      <c r="D16" s="190"/>
      <c r="E16" s="184"/>
      <c r="F16" s="188"/>
      <c r="G16" s="197" t="str">
        <f>IFERROR(INDEX(T_BDD_Références[[UNITE ]],MATCH(B16,T_BDD_Références[REFERENCE],0),FALSE),"")</f>
        <v/>
      </c>
      <c r="H16" s="192" t="e">
        <f t="shared" si="0"/>
        <v>#VALUE!</v>
      </c>
      <c r="I16" s="185"/>
      <c r="J16" s="185"/>
      <c r="K16" s="184">
        <f>IFERROR(INDEX(T_STOCKS[],MATCH(MOUVEMENT!$B16,T_STOCKS[REFERENCE],0),8),"")</f>
        <v>0</v>
      </c>
      <c r="L16" s="184">
        <f>IFERROR(INDEX(T_STOCKS[],MATCH(MOUVEMENT!$B16,T_STOCKS[REFERENCE],0),3),"")</f>
        <v>0</v>
      </c>
      <c r="M16" s="186">
        <f>IFERROR(INDEX(T_STOCKS[],MATCH(MOUVEMENT!$B16,T_STOCKS[REFERENCE],0),4),"")</f>
        <v>0</v>
      </c>
      <c r="N16" s="384"/>
      <c r="O16" s="384"/>
      <c r="P16" s="384"/>
      <c r="Q16" s="384"/>
      <c r="R16" s="384"/>
      <c r="S16" s="384"/>
      <c r="T16" s="384"/>
      <c r="U16" s="384"/>
      <c r="V16" s="384"/>
      <c r="W16" s="384"/>
    </row>
    <row r="17" spans="1:23" s="187" customFormat="1" ht="18" customHeight="1">
      <c r="A17" s="181" t="str">
        <f ca="1">IF(T_MOUVEMENT_Mouvement[[#This Row],[Réference]]="","",TODAY())</f>
        <v/>
      </c>
      <c r="B17" s="182"/>
      <c r="C17" s="183" t="str">
        <f>+IFERROR(INDEX(T_BDD_Références[DESIGNATION],MATCH(B17,T_BDD_Références[REFERENCE],0),FALSE),"")</f>
        <v/>
      </c>
      <c r="D17" s="190"/>
      <c r="E17" s="184"/>
      <c r="F17" s="188"/>
      <c r="G17" s="197" t="str">
        <f>IFERROR(INDEX(T_BDD_Références[[UNITE ]],MATCH(B17,T_BDD_Références[REFERENCE],0),FALSE),"")</f>
        <v/>
      </c>
      <c r="H17" s="192" t="e">
        <f t="shared" si="0"/>
        <v>#VALUE!</v>
      </c>
      <c r="I17" s="185"/>
      <c r="J17" s="185"/>
      <c r="K17" s="184">
        <f>IFERROR(INDEX(T_STOCKS[],MATCH(MOUVEMENT!$B17,T_STOCKS[REFERENCE],0),8),"")</f>
        <v>0</v>
      </c>
      <c r="L17" s="184">
        <f>IFERROR(INDEX(T_STOCKS[],MATCH(MOUVEMENT!$B17,T_STOCKS[REFERENCE],0),3),"")</f>
        <v>0</v>
      </c>
      <c r="M17" s="186">
        <f>IFERROR(INDEX(T_STOCKS[],MATCH(MOUVEMENT!$B17,T_STOCKS[REFERENCE],0),4),"")</f>
        <v>0</v>
      </c>
      <c r="N17" s="384"/>
      <c r="O17" s="384"/>
      <c r="P17" s="384"/>
      <c r="Q17" s="384"/>
      <c r="R17" s="384"/>
      <c r="S17" s="384"/>
      <c r="T17" s="384"/>
      <c r="U17" s="384"/>
      <c r="V17" s="384"/>
      <c r="W17" s="384"/>
    </row>
    <row r="18" spans="1:23" s="187" customFormat="1" ht="18" customHeight="1">
      <c r="A18" s="181" t="str">
        <f ca="1">IF(T_MOUVEMENT_Mouvement[[#This Row],[Réference]]="","",TODAY())</f>
        <v/>
      </c>
      <c r="B18" s="182"/>
      <c r="C18" s="183" t="str">
        <f>+IFERROR(INDEX(T_BDD_Références[DESIGNATION],MATCH(B18,T_BDD_Références[REFERENCE],0),FALSE),"")</f>
        <v/>
      </c>
      <c r="D18" s="190"/>
      <c r="E18" s="184"/>
      <c r="F18" s="188"/>
      <c r="G18" s="197" t="str">
        <f>IFERROR(INDEX(T_BDD_Références[[UNITE ]],MATCH(B18,T_BDD_Références[REFERENCE],0),FALSE),"")</f>
        <v/>
      </c>
      <c r="H18" s="192" t="e">
        <f t="shared" si="0"/>
        <v>#VALUE!</v>
      </c>
      <c r="I18" s="185"/>
      <c r="J18" s="185"/>
      <c r="K18" s="184">
        <f>IFERROR(INDEX(T_STOCKS[],MATCH(MOUVEMENT!$B18,T_STOCKS[REFERENCE],0),8),"")</f>
        <v>0</v>
      </c>
      <c r="L18" s="184">
        <f>IFERROR(INDEX(T_STOCKS[],MATCH(MOUVEMENT!$B18,T_STOCKS[REFERENCE],0),3),"")</f>
        <v>0</v>
      </c>
      <c r="M18" s="186">
        <f>IFERROR(INDEX(T_STOCKS[],MATCH(MOUVEMENT!$B18,T_STOCKS[REFERENCE],0),4),"")</f>
        <v>0</v>
      </c>
      <c r="N18" s="384"/>
      <c r="O18" s="384"/>
      <c r="P18" s="384"/>
      <c r="Q18" s="384"/>
      <c r="R18" s="384"/>
      <c r="S18" s="384"/>
      <c r="T18" s="384"/>
      <c r="U18" s="384"/>
      <c r="V18" s="384"/>
      <c r="W18" s="384"/>
    </row>
    <row r="19" spans="1:23" s="187" customFormat="1" ht="18" customHeight="1">
      <c r="A19" s="181" t="str">
        <f ca="1">IF(T_MOUVEMENT_Mouvement[[#This Row],[Réference]]="","",TODAY())</f>
        <v/>
      </c>
      <c r="B19" s="182"/>
      <c r="C19" s="183" t="str">
        <f>+IFERROR(INDEX(T_BDD_Références[DESIGNATION],MATCH(B19,T_BDD_Références[REFERENCE],0),FALSE),"")</f>
        <v/>
      </c>
      <c r="D19" s="190"/>
      <c r="E19" s="184"/>
      <c r="F19" s="188"/>
      <c r="G19" s="197" t="str">
        <f>IFERROR(INDEX(T_BDD_Références[[UNITE ]],MATCH(B19,T_BDD_Références[REFERENCE],0),FALSE),"")</f>
        <v/>
      </c>
      <c r="H19" s="192" t="e">
        <f t="shared" si="0"/>
        <v>#VALUE!</v>
      </c>
      <c r="I19" s="185"/>
      <c r="J19" s="185"/>
      <c r="K19" s="184">
        <f>IFERROR(INDEX(T_STOCKS[],MATCH(MOUVEMENT!$B19,T_STOCKS[REFERENCE],0),8),"")</f>
        <v>0</v>
      </c>
      <c r="L19" s="184">
        <f>IFERROR(INDEX(T_STOCKS[],MATCH(MOUVEMENT!$B19,T_STOCKS[REFERENCE],0),3),"")</f>
        <v>0</v>
      </c>
      <c r="M19" s="186">
        <f>IFERROR(INDEX(T_STOCKS[],MATCH(MOUVEMENT!$B19,T_STOCKS[REFERENCE],0),4),"")</f>
        <v>0</v>
      </c>
      <c r="N19" s="384"/>
      <c r="O19" s="384"/>
      <c r="P19" s="384"/>
      <c r="Q19" s="384"/>
      <c r="R19" s="384"/>
      <c r="S19" s="384"/>
      <c r="T19" s="384"/>
      <c r="U19" s="384"/>
      <c r="V19" s="384"/>
      <c r="W19" s="384"/>
    </row>
    <row r="20" spans="1:23" s="187" customFormat="1" ht="18" customHeight="1">
      <c r="A20" s="181" t="str">
        <f ca="1">IF(T_MOUVEMENT_Mouvement[[#This Row],[Réference]]="","",TODAY())</f>
        <v/>
      </c>
      <c r="B20" s="182"/>
      <c r="C20" s="183" t="str">
        <f>+IFERROR(INDEX(T_BDD_Références[DESIGNATION],MATCH(B20,T_BDD_Références[REFERENCE],0),FALSE),"")</f>
        <v/>
      </c>
      <c r="D20" s="190"/>
      <c r="E20" s="184"/>
      <c r="F20" s="188"/>
      <c r="G20" s="197" t="str">
        <f>IFERROR(INDEX(T_BDD_Références[[UNITE ]],MATCH(B20,T_BDD_Références[REFERENCE],0),FALSE),"")</f>
        <v/>
      </c>
      <c r="H20" s="192" t="e">
        <f t="shared" si="0"/>
        <v>#VALUE!</v>
      </c>
      <c r="I20" s="185"/>
      <c r="J20" s="185"/>
      <c r="K20" s="184">
        <f>IFERROR(INDEX(T_STOCKS[],MATCH(MOUVEMENT!$B20,T_STOCKS[REFERENCE],0),8),"")</f>
        <v>0</v>
      </c>
      <c r="L20" s="184">
        <f>IFERROR(INDEX(T_STOCKS[],MATCH(MOUVEMENT!$B20,T_STOCKS[REFERENCE],0),3),"")</f>
        <v>0</v>
      </c>
      <c r="M20" s="186">
        <f>IFERROR(INDEX(T_STOCKS[],MATCH(MOUVEMENT!$B20,T_STOCKS[REFERENCE],0),4),"")</f>
        <v>0</v>
      </c>
      <c r="N20" s="384"/>
      <c r="O20" s="384"/>
      <c r="P20" s="384"/>
      <c r="Q20" s="384"/>
      <c r="R20" s="384"/>
      <c r="S20" s="384"/>
      <c r="T20" s="384"/>
      <c r="U20" s="384"/>
      <c r="V20" s="384"/>
      <c r="W20" s="384"/>
    </row>
    <row r="21" spans="1:23" s="187" customFormat="1" ht="18" customHeight="1">
      <c r="A21" s="181" t="str">
        <f ca="1">IF(T_MOUVEMENT_Mouvement[[#This Row],[Réference]]="","",TODAY())</f>
        <v/>
      </c>
      <c r="B21" s="182"/>
      <c r="C21" s="183" t="str">
        <f>+IFERROR(INDEX(T_BDD_Références[DESIGNATION],MATCH(B21,T_BDD_Références[REFERENCE],0),FALSE),"")</f>
        <v/>
      </c>
      <c r="D21" s="190"/>
      <c r="E21" s="184"/>
      <c r="F21" s="188"/>
      <c r="G21" s="197" t="str">
        <f>IFERROR(INDEX(T_BDD_Références[[UNITE ]],MATCH(B21,T_BDD_Références[REFERENCE],0),FALSE),"")</f>
        <v/>
      </c>
      <c r="H21" s="192" t="e">
        <f t="shared" si="0"/>
        <v>#VALUE!</v>
      </c>
      <c r="I21" s="185"/>
      <c r="J21" s="185"/>
      <c r="K21" s="184">
        <f>IFERROR(INDEX(T_STOCKS[],MATCH(MOUVEMENT!$B21,T_STOCKS[REFERENCE],0),8),"")</f>
        <v>0</v>
      </c>
      <c r="L21" s="184">
        <f>IFERROR(INDEX(T_STOCKS[],MATCH(MOUVEMENT!$B21,T_STOCKS[REFERENCE],0),3),"")</f>
        <v>0</v>
      </c>
      <c r="M21" s="186">
        <f>IFERROR(INDEX(T_STOCKS[],MATCH(MOUVEMENT!$B21,T_STOCKS[REFERENCE],0),4),"")</f>
        <v>0</v>
      </c>
      <c r="N21" s="384"/>
      <c r="O21" s="384"/>
      <c r="P21" s="384"/>
      <c r="Q21" s="384"/>
      <c r="R21" s="384"/>
      <c r="S21" s="384"/>
      <c r="T21" s="384"/>
      <c r="U21" s="384"/>
      <c r="V21" s="384"/>
      <c r="W21" s="384"/>
    </row>
    <row r="22" spans="1:23" s="187" customFormat="1" ht="18" customHeight="1">
      <c r="A22" s="181" t="str">
        <f ca="1">IF(T_MOUVEMENT_Mouvement[[#This Row],[Réference]]="","",TODAY())</f>
        <v/>
      </c>
      <c r="B22" s="182"/>
      <c r="C22" s="183" t="str">
        <f>+IFERROR(INDEX(T_BDD_Références[DESIGNATION],MATCH(B22,T_BDD_Références[REFERENCE],0),FALSE),"")</f>
        <v/>
      </c>
      <c r="D22" s="190"/>
      <c r="E22" s="184"/>
      <c r="F22" s="188"/>
      <c r="G22" s="197" t="str">
        <f>IFERROR(INDEX(T_BDD_Références[[UNITE ]],MATCH(B22,T_BDD_Références[REFERENCE],0),FALSE),"")</f>
        <v/>
      </c>
      <c r="H22" s="192" t="e">
        <f t="shared" si="0"/>
        <v>#VALUE!</v>
      </c>
      <c r="I22" s="185"/>
      <c r="J22" s="185"/>
      <c r="K22" s="184">
        <f>IFERROR(INDEX(T_STOCKS[],MATCH(MOUVEMENT!$B22,T_STOCKS[REFERENCE],0),8),"")</f>
        <v>0</v>
      </c>
      <c r="L22" s="184">
        <f>IFERROR(INDEX(T_STOCKS[],MATCH(MOUVEMENT!$B22,T_STOCKS[REFERENCE],0),3),"")</f>
        <v>0</v>
      </c>
      <c r="M22" s="186">
        <f>IFERROR(INDEX(T_STOCKS[],MATCH(MOUVEMENT!$B22,T_STOCKS[REFERENCE],0),4),"")</f>
        <v>0</v>
      </c>
      <c r="N22" s="384"/>
      <c r="O22" s="384"/>
      <c r="P22" s="384"/>
      <c r="Q22" s="384"/>
      <c r="R22" s="384"/>
      <c r="S22" s="384"/>
      <c r="T22" s="384"/>
      <c r="U22" s="384"/>
      <c r="V22" s="384"/>
      <c r="W22" s="384"/>
    </row>
    <row r="23" spans="1:23" s="187" customFormat="1" ht="18" customHeight="1">
      <c r="A23" s="181" t="str">
        <f ca="1">IF(T_MOUVEMENT_Mouvement[[#This Row],[Réference]]="","",TODAY())</f>
        <v/>
      </c>
      <c r="B23" s="182"/>
      <c r="C23" s="183" t="str">
        <f>+IFERROR(INDEX(T_BDD_Références[DESIGNATION],MATCH(B23,T_BDD_Références[REFERENCE],0),FALSE),"")</f>
        <v/>
      </c>
      <c r="D23" s="190"/>
      <c r="E23" s="184"/>
      <c r="F23" s="188"/>
      <c r="G23" s="197" t="str">
        <f>IFERROR(INDEX(T_BDD_Références[[UNITE ]],MATCH(B23,T_BDD_Références[REFERENCE],0),FALSE),"")</f>
        <v/>
      </c>
      <c r="H23" s="192" t="e">
        <f t="shared" si="0"/>
        <v>#VALUE!</v>
      </c>
      <c r="I23" s="185"/>
      <c r="J23" s="185"/>
      <c r="K23" s="184">
        <f>IFERROR(INDEX(T_STOCKS[],MATCH(MOUVEMENT!$B23,T_STOCKS[REFERENCE],0),8),"")</f>
        <v>0</v>
      </c>
      <c r="L23" s="184">
        <f>IFERROR(INDEX(T_STOCKS[],MATCH(MOUVEMENT!$B23,T_STOCKS[REFERENCE],0),3),"")</f>
        <v>0</v>
      </c>
      <c r="M23" s="186">
        <f>IFERROR(INDEX(T_STOCKS[],MATCH(MOUVEMENT!$B23,T_STOCKS[REFERENCE],0),4),"")</f>
        <v>0</v>
      </c>
      <c r="N23" s="384"/>
      <c r="O23" s="384"/>
      <c r="P23" s="384"/>
      <c r="Q23" s="384"/>
      <c r="R23" s="384"/>
      <c r="S23" s="384"/>
      <c r="T23" s="384"/>
      <c r="U23" s="384"/>
      <c r="V23" s="384"/>
      <c r="W23" s="384"/>
    </row>
    <row r="24" spans="1:23" s="187" customFormat="1" ht="18" customHeight="1">
      <c r="A24" s="181" t="str">
        <f ca="1">IF(T_MOUVEMENT_Mouvement[[#This Row],[Réference]]="","",TODAY())</f>
        <v/>
      </c>
      <c r="B24" s="182"/>
      <c r="C24" s="183" t="str">
        <f>+IFERROR(INDEX(T_BDD_Références[DESIGNATION],MATCH(B24,T_BDD_Références[REFERENCE],0),FALSE),"")</f>
        <v/>
      </c>
      <c r="D24" s="190"/>
      <c r="E24" s="184"/>
      <c r="F24" s="188"/>
      <c r="G24" s="197" t="str">
        <f>IFERROR(INDEX(T_BDD_Références[[UNITE ]],MATCH(B24,T_BDD_Références[REFERENCE],0),FALSE),"")</f>
        <v/>
      </c>
      <c r="H24" s="192" t="e">
        <f t="shared" si="0"/>
        <v>#VALUE!</v>
      </c>
      <c r="I24" s="185"/>
      <c r="J24" s="185"/>
      <c r="K24" s="184">
        <f>IFERROR(INDEX(T_STOCKS[],MATCH(MOUVEMENT!$B24,T_STOCKS[REFERENCE],0),8),"")</f>
        <v>0</v>
      </c>
      <c r="L24" s="184">
        <f>IFERROR(INDEX(T_STOCKS[],MATCH(MOUVEMENT!$B24,T_STOCKS[REFERENCE],0),3),"")</f>
        <v>0</v>
      </c>
      <c r="M24" s="186">
        <f>IFERROR(INDEX(T_STOCKS[],MATCH(MOUVEMENT!$B24,T_STOCKS[REFERENCE],0),4),"")</f>
        <v>0</v>
      </c>
      <c r="N24" s="384"/>
      <c r="O24" s="384"/>
      <c r="P24" s="384"/>
      <c r="Q24" s="384"/>
      <c r="R24" s="384"/>
      <c r="S24" s="384"/>
      <c r="T24" s="384"/>
      <c r="U24" s="384"/>
      <c r="V24" s="384"/>
      <c r="W24" s="384"/>
    </row>
    <row r="25" spans="1:23" s="187" customFormat="1" ht="18" customHeight="1">
      <c r="A25" s="181" t="str">
        <f ca="1">IF(T_MOUVEMENT_Mouvement[[#This Row],[Réference]]="","",TODAY())</f>
        <v/>
      </c>
      <c r="B25" s="182"/>
      <c r="C25" s="183" t="str">
        <f>+IFERROR(INDEX(T_BDD_Références[DESIGNATION],MATCH(B25,T_BDD_Références[REFERENCE],0),FALSE),"")</f>
        <v/>
      </c>
      <c r="D25" s="190"/>
      <c r="E25" s="184"/>
      <c r="F25" s="188"/>
      <c r="G25" s="197" t="str">
        <f>IFERROR(INDEX(T_BDD_Références[[UNITE ]],MATCH(B25,T_BDD_Références[REFERENCE],0),FALSE),"")</f>
        <v/>
      </c>
      <c r="H25" s="192" t="e">
        <f t="shared" si="0"/>
        <v>#VALUE!</v>
      </c>
      <c r="I25" s="185"/>
      <c r="J25" s="185"/>
      <c r="K25" s="184">
        <f>IFERROR(INDEX(T_STOCKS[],MATCH(MOUVEMENT!$B25,T_STOCKS[REFERENCE],0),8),"")</f>
        <v>0</v>
      </c>
      <c r="L25" s="184">
        <f>IFERROR(INDEX(T_STOCKS[],MATCH(MOUVEMENT!$B25,T_STOCKS[REFERENCE],0),3),"")</f>
        <v>0</v>
      </c>
      <c r="M25" s="186">
        <f>IFERROR(INDEX(T_STOCKS[],MATCH(MOUVEMENT!$B25,T_STOCKS[REFERENCE],0),4),"")</f>
        <v>0</v>
      </c>
      <c r="N25" s="384"/>
      <c r="O25" s="384"/>
      <c r="P25" s="384"/>
      <c r="Q25" s="384"/>
      <c r="R25" s="384"/>
      <c r="S25" s="384"/>
      <c r="T25" s="384"/>
      <c r="U25" s="384"/>
      <c r="V25" s="384"/>
      <c r="W25" s="384"/>
    </row>
    <row r="26" spans="1:23" s="187" customFormat="1" ht="18" customHeight="1">
      <c r="A26" s="181" t="str">
        <f ca="1">IF(T_MOUVEMENT_Mouvement[[#This Row],[Réference]]="","",TODAY())</f>
        <v/>
      </c>
      <c r="B26" s="182"/>
      <c r="C26" s="183" t="str">
        <f>+IFERROR(INDEX(T_BDD_Références[DESIGNATION],MATCH(B26,T_BDD_Références[REFERENCE],0),FALSE),"")</f>
        <v/>
      </c>
      <c r="D26" s="190"/>
      <c r="E26" s="184"/>
      <c r="F26" s="188"/>
      <c r="G26" s="197" t="str">
        <f>IFERROR(INDEX(T_BDD_Références[[UNITE ]],MATCH(B26,T_BDD_Références[REFERENCE],0),FALSE),"")</f>
        <v/>
      </c>
      <c r="H26" s="192" t="e">
        <f t="shared" si="0"/>
        <v>#VALUE!</v>
      </c>
      <c r="I26" s="185"/>
      <c r="J26" s="185"/>
      <c r="K26" s="184">
        <f>IFERROR(INDEX(T_STOCKS[],MATCH(MOUVEMENT!$B26,T_STOCKS[REFERENCE],0),8),"")</f>
        <v>0</v>
      </c>
      <c r="L26" s="184">
        <f>IFERROR(INDEX(T_STOCKS[],MATCH(MOUVEMENT!$B26,T_STOCKS[REFERENCE],0),3),"")</f>
        <v>0</v>
      </c>
      <c r="M26" s="186">
        <f>IFERROR(INDEX(T_STOCKS[],MATCH(MOUVEMENT!$B26,T_STOCKS[REFERENCE],0),4),"")</f>
        <v>0</v>
      </c>
      <c r="N26" s="384"/>
      <c r="O26" s="384"/>
      <c r="P26" s="384"/>
      <c r="Q26" s="384"/>
      <c r="R26" s="384"/>
      <c r="S26" s="384"/>
      <c r="T26" s="384"/>
      <c r="U26" s="384"/>
      <c r="V26" s="384"/>
      <c r="W26" s="384"/>
    </row>
    <row r="27" spans="1:23" s="187" customFormat="1">
      <c r="A27" s="181" t="str">
        <f ca="1">IF(T_MOUVEMENT_Mouvement[[#This Row],[Réference]]="","",TODAY())</f>
        <v/>
      </c>
      <c r="B27" s="182"/>
      <c r="C27" s="183" t="str">
        <f>+IFERROR(INDEX(T_BDD_Références[DESIGNATION],MATCH(B27,T_BDD_Références[REFERENCE],0),FALSE),"")</f>
        <v/>
      </c>
      <c r="D27" s="190"/>
      <c r="E27" s="184"/>
      <c r="F27" s="188"/>
      <c r="G27" s="197" t="str">
        <f>IFERROR(INDEX(T_BDD_Références[[UNITE ]],MATCH(B27,T_BDD_Références[REFERENCE],0),FALSE),"")</f>
        <v/>
      </c>
      <c r="H27" s="192" t="e">
        <f t="shared" si="0"/>
        <v>#VALUE!</v>
      </c>
      <c r="I27" s="185"/>
      <c r="J27" s="185"/>
      <c r="K27" s="184">
        <f>IFERROR(INDEX(T_STOCKS[],MATCH(MOUVEMENT!$B27,T_STOCKS[REFERENCE],0),8),"")</f>
        <v>0</v>
      </c>
      <c r="L27" s="184">
        <f>IFERROR(INDEX(T_STOCKS[],MATCH(MOUVEMENT!$B27,T_STOCKS[REFERENCE],0),3),"")</f>
        <v>0</v>
      </c>
      <c r="M27" s="186">
        <f>IFERROR(INDEX(T_STOCKS[],MATCH(MOUVEMENT!$B27,T_STOCKS[REFERENCE],0),4),"")</f>
        <v>0</v>
      </c>
      <c r="N27" s="384"/>
      <c r="O27" s="384"/>
      <c r="P27" s="384"/>
      <c r="Q27" s="384"/>
      <c r="R27" s="384"/>
      <c r="S27" s="384"/>
      <c r="T27" s="384"/>
      <c r="U27" s="384"/>
      <c r="V27" s="384"/>
      <c r="W27" s="384"/>
    </row>
    <row r="28" spans="1:23" s="187" customFormat="1">
      <c r="A28" s="181" t="str">
        <f ca="1">IF(T_MOUVEMENT_Mouvement[[#This Row],[Réference]]="","",TODAY())</f>
        <v/>
      </c>
      <c r="B28" s="182"/>
      <c r="C28" s="183" t="str">
        <f>+IFERROR(INDEX(T_BDD_Références[DESIGNATION],MATCH(B28,T_BDD_Références[REFERENCE],0),FALSE),"")</f>
        <v/>
      </c>
      <c r="D28" s="190"/>
      <c r="E28" s="184"/>
      <c r="F28" s="188"/>
      <c r="G28" s="197" t="str">
        <f>IFERROR(INDEX(T_BDD_Références[[UNITE ]],MATCH(B28,T_BDD_Références[REFERENCE],0),FALSE),"")</f>
        <v/>
      </c>
      <c r="H28" s="192" t="e">
        <f t="shared" si="0"/>
        <v>#VALUE!</v>
      </c>
      <c r="I28" s="185"/>
      <c r="J28" s="185"/>
      <c r="K28" s="184">
        <f>IFERROR(INDEX(T_STOCKS[],MATCH(MOUVEMENT!$B28,T_STOCKS[REFERENCE],0),8),"")</f>
        <v>0</v>
      </c>
      <c r="L28" s="184">
        <f>IFERROR(INDEX(T_STOCKS[],MATCH(MOUVEMENT!$B28,T_STOCKS[REFERENCE],0),3),"")</f>
        <v>0</v>
      </c>
      <c r="M28" s="186">
        <f>IFERROR(INDEX(T_STOCKS[],MATCH(MOUVEMENT!$B28,T_STOCKS[REFERENCE],0),4),"")</f>
        <v>0</v>
      </c>
      <c r="N28" s="384"/>
      <c r="O28" s="384"/>
      <c r="P28" s="384"/>
      <c r="Q28" s="384"/>
      <c r="R28" s="384"/>
      <c r="S28" s="384"/>
      <c r="T28" s="384"/>
      <c r="U28" s="384"/>
      <c r="V28" s="384"/>
      <c r="W28" s="384"/>
    </row>
    <row r="29" spans="1:23" s="187" customFormat="1">
      <c r="A29" s="181" t="str">
        <f ca="1">IF(T_MOUVEMENT_Mouvement[[#This Row],[Réference]]="","",TODAY())</f>
        <v/>
      </c>
      <c r="B29" s="182"/>
      <c r="C29" s="183" t="str">
        <f>+IFERROR(INDEX(T_BDD_Références[DESIGNATION],MATCH(B29,T_BDD_Références[REFERENCE],0),FALSE),"")</f>
        <v/>
      </c>
      <c r="D29" s="190"/>
      <c r="E29" s="184"/>
      <c r="F29" s="188"/>
      <c r="G29" s="197" t="str">
        <f>IFERROR(INDEX(T_BDD_Références[[UNITE ]],MATCH(B29,T_BDD_Références[REFERENCE],0),FALSE),"")</f>
        <v/>
      </c>
      <c r="H29" s="192" t="e">
        <f t="shared" si="0"/>
        <v>#VALUE!</v>
      </c>
      <c r="I29" s="185"/>
      <c r="J29" s="185"/>
      <c r="K29" s="184">
        <f>IFERROR(INDEX(T_STOCKS[],MATCH(MOUVEMENT!$B29,T_STOCKS[REFERENCE],0),8),"")</f>
        <v>0</v>
      </c>
      <c r="L29" s="184">
        <f>IFERROR(INDEX(T_STOCKS[],MATCH(MOUVEMENT!$B29,T_STOCKS[REFERENCE],0),3),"")</f>
        <v>0</v>
      </c>
      <c r="M29" s="186">
        <f>IFERROR(INDEX(T_STOCKS[],MATCH(MOUVEMENT!$B29,T_STOCKS[REFERENCE],0),4),"")</f>
        <v>0</v>
      </c>
      <c r="N29" s="384"/>
      <c r="O29" s="384"/>
      <c r="P29" s="384"/>
      <c r="Q29" s="384"/>
      <c r="R29" s="384"/>
      <c r="S29" s="384"/>
      <c r="T29" s="384"/>
      <c r="U29" s="384"/>
      <c r="V29" s="384"/>
      <c r="W29" s="384"/>
    </row>
    <row r="30" spans="1:23" s="187" customFormat="1">
      <c r="A30" s="181" t="str">
        <f ca="1">IF(T_MOUVEMENT_Mouvement[[#This Row],[Réference]]="","",TODAY())</f>
        <v/>
      </c>
      <c r="B30" s="182"/>
      <c r="C30" s="183" t="str">
        <f>+IFERROR(INDEX(T_BDD_Références[DESIGNATION],MATCH(B30,T_BDD_Références[REFERENCE],0),FALSE),"")</f>
        <v/>
      </c>
      <c r="D30" s="190"/>
      <c r="E30" s="184"/>
      <c r="F30" s="188"/>
      <c r="G30" s="197" t="str">
        <f>IFERROR(INDEX(T_BDD_Références[[UNITE ]],MATCH(B30,T_BDD_Références[REFERENCE],0),FALSE),"")</f>
        <v/>
      </c>
      <c r="H30" s="192" t="e">
        <f t="shared" si="0"/>
        <v>#VALUE!</v>
      </c>
      <c r="I30" s="185"/>
      <c r="J30" s="185"/>
      <c r="K30" s="184">
        <f>IFERROR(INDEX(T_STOCKS[],MATCH(MOUVEMENT!$B30,T_STOCKS[REFERENCE],0),8),"")</f>
        <v>0</v>
      </c>
      <c r="L30" s="184">
        <f>IFERROR(INDEX(T_STOCKS[],MATCH(MOUVEMENT!$B30,T_STOCKS[REFERENCE],0),3),"")</f>
        <v>0</v>
      </c>
      <c r="M30" s="186">
        <f>IFERROR(INDEX(T_STOCKS[],MATCH(MOUVEMENT!$B30,T_STOCKS[REFERENCE],0),4),"")</f>
        <v>0</v>
      </c>
      <c r="N30" s="384"/>
      <c r="O30" s="384"/>
      <c r="P30" s="384"/>
      <c r="Q30" s="384"/>
      <c r="R30" s="384"/>
      <c r="S30" s="384"/>
      <c r="T30" s="384"/>
      <c r="U30" s="384"/>
      <c r="V30" s="384"/>
      <c r="W30" s="384"/>
    </row>
    <row r="31" spans="1:23">
      <c r="A31" s="371"/>
      <c r="B31" s="230"/>
      <c r="C31" s="374"/>
      <c r="D31" s="239"/>
      <c r="E31" s="376"/>
      <c r="F31" s="377"/>
      <c r="G31" s="385"/>
      <c r="H31" s="214"/>
      <c r="I31" s="386"/>
      <c r="J31" s="386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</row>
    <row r="32" spans="1:23">
      <c r="A32" s="371"/>
      <c r="B32" s="230"/>
      <c r="C32" s="374"/>
      <c r="D32" s="239"/>
      <c r="E32" s="376"/>
      <c r="F32" s="377"/>
      <c r="G32" s="385"/>
      <c r="H32" s="387">
        <f>E32*G32</f>
        <v>0</v>
      </c>
      <c r="I32" s="386"/>
      <c r="J32" s="386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</row>
    <row r="33" spans="1:23">
      <c r="A33" s="371"/>
      <c r="B33" s="230"/>
      <c r="C33" s="374"/>
      <c r="D33" s="239"/>
      <c r="E33" s="376"/>
      <c r="F33" s="377"/>
      <c r="G33" s="385"/>
      <c r="H33" s="239"/>
      <c r="I33" s="386"/>
      <c r="J33" s="386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</row>
    <row r="34" spans="1:23">
      <c r="A34" s="371"/>
      <c r="B34" s="230"/>
      <c r="C34" s="374"/>
      <c r="D34" s="239"/>
      <c r="E34" s="376"/>
      <c r="F34" s="377"/>
      <c r="G34" s="385"/>
      <c r="H34" s="239"/>
      <c r="I34" s="386"/>
      <c r="J34" s="386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</row>
    <row r="35" spans="1:23">
      <c r="A35" s="371"/>
      <c r="B35" s="230"/>
      <c r="C35" s="374"/>
      <c r="D35" s="239"/>
      <c r="E35" s="376"/>
      <c r="F35" s="377"/>
      <c r="G35" s="385"/>
      <c r="H35" s="239"/>
      <c r="I35" s="386"/>
      <c r="J35" s="386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4"/>
    </row>
    <row r="36" spans="1:23">
      <c r="A36" s="371"/>
      <c r="B36" s="230"/>
      <c r="C36" s="374"/>
      <c r="D36" s="239"/>
      <c r="E36" s="376"/>
      <c r="F36" s="377"/>
      <c r="G36" s="385"/>
      <c r="H36" s="239"/>
      <c r="I36" s="386"/>
      <c r="J36" s="386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</row>
    <row r="37" spans="1:23">
      <c r="A37" s="371"/>
      <c r="B37" s="230"/>
      <c r="C37" s="374"/>
      <c r="D37" s="239"/>
      <c r="E37" s="376"/>
      <c r="F37" s="377"/>
      <c r="G37" s="385"/>
      <c r="H37" s="239"/>
      <c r="I37" s="386"/>
      <c r="J37" s="386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</row>
    <row r="38" spans="1:23">
      <c r="A38" s="371"/>
      <c r="B38" s="230"/>
      <c r="C38" s="374"/>
      <c r="D38" s="239"/>
      <c r="E38" s="376"/>
      <c r="F38" s="377"/>
      <c r="G38" s="385"/>
      <c r="H38" s="239"/>
      <c r="I38" s="386"/>
      <c r="J38" s="386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</row>
    <row r="39" spans="1:23">
      <c r="A39" s="371"/>
      <c r="B39" s="230"/>
      <c r="C39" s="374"/>
      <c r="D39" s="239"/>
      <c r="E39" s="376"/>
      <c r="F39" s="377"/>
      <c r="G39" s="385"/>
      <c r="H39" s="239"/>
      <c r="I39" s="386"/>
      <c r="J39" s="386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</row>
    <row r="40" spans="1:23">
      <c r="A40" s="371"/>
      <c r="B40" s="230"/>
      <c r="C40" s="374"/>
      <c r="D40" s="239"/>
      <c r="E40" s="376"/>
      <c r="F40" s="239"/>
      <c r="G40" s="376"/>
      <c r="H40" s="239"/>
      <c r="I40" s="239"/>
      <c r="J40" s="386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</row>
    <row r="41" spans="1:23">
      <c r="A41" s="371"/>
      <c r="B41" s="230"/>
      <c r="C41" s="374"/>
      <c r="D41" s="239"/>
      <c r="E41" s="388"/>
      <c r="F41" s="377"/>
      <c r="G41" s="385"/>
      <c r="H41" s="239"/>
      <c r="I41" s="386"/>
      <c r="J41" s="386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</row>
    <row r="42" spans="1:23">
      <c r="A42" s="371"/>
      <c r="B42" s="230"/>
      <c r="C42" s="374"/>
      <c r="D42" s="239"/>
      <c r="E42" s="388"/>
      <c r="F42" s="377"/>
      <c r="G42" s="385"/>
      <c r="H42" s="239"/>
      <c r="I42" s="386"/>
      <c r="J42" s="386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</row>
    <row r="43" spans="1:23">
      <c r="A43" s="371"/>
      <c r="B43" s="230"/>
      <c r="C43" s="374"/>
      <c r="D43" s="239"/>
      <c r="E43" s="388"/>
      <c r="F43" s="377"/>
      <c r="G43" s="385"/>
      <c r="H43" s="239"/>
      <c r="I43" s="386"/>
      <c r="J43" s="386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</row>
    <row r="44" spans="1:23">
      <c r="A44" s="371"/>
      <c r="B44" s="230"/>
      <c r="C44" s="374"/>
      <c r="D44" s="239"/>
      <c r="E44" s="388"/>
      <c r="F44" s="377"/>
      <c r="G44" s="385"/>
      <c r="H44" s="239"/>
      <c r="I44" s="386"/>
      <c r="J44" s="386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</row>
    <row r="45" spans="1:23">
      <c r="A45" s="371"/>
      <c r="B45" s="230"/>
      <c r="C45" s="374"/>
      <c r="D45" s="239"/>
      <c r="E45" s="388"/>
      <c r="F45" s="377"/>
      <c r="G45" s="385"/>
      <c r="H45" s="239"/>
      <c r="I45" s="386"/>
      <c r="J45" s="386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</row>
    <row r="46" spans="1:23">
      <c r="A46" s="371"/>
      <c r="B46" s="230"/>
      <c r="C46" s="374"/>
      <c r="D46" s="239"/>
      <c r="E46" s="388"/>
      <c r="F46" s="377"/>
      <c r="G46" s="385"/>
      <c r="H46" s="239"/>
      <c r="I46" s="386"/>
      <c r="J46" s="386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</row>
    <row r="47" spans="1:23">
      <c r="A47" s="371"/>
      <c r="B47" s="230"/>
      <c r="C47" s="374"/>
      <c r="D47" s="239"/>
      <c r="E47" s="376"/>
      <c r="F47" s="377"/>
      <c r="G47" s="385"/>
      <c r="H47" s="239"/>
      <c r="I47" s="386"/>
      <c r="J47" s="386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</row>
    <row r="48" spans="1:23">
      <c r="A48" s="371"/>
      <c r="B48" s="230"/>
      <c r="C48" s="374"/>
      <c r="D48" s="239"/>
      <c r="E48" s="376"/>
      <c r="F48" s="377"/>
      <c r="G48" s="385"/>
      <c r="H48" s="239"/>
      <c r="I48" s="386"/>
      <c r="J48" s="386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</row>
    <row r="49" spans="1:23">
      <c r="A49" s="371"/>
      <c r="B49" s="230"/>
      <c r="C49" s="374"/>
      <c r="D49" s="239"/>
      <c r="E49" s="376"/>
      <c r="F49" s="377"/>
      <c r="G49" s="385"/>
      <c r="H49" s="239"/>
      <c r="I49" s="386"/>
      <c r="J49" s="386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</row>
    <row r="50" spans="1:23">
      <c r="A50" s="371"/>
      <c r="B50" s="230"/>
      <c r="C50" s="374"/>
      <c r="D50" s="239"/>
      <c r="E50" s="376"/>
      <c r="F50" s="377"/>
      <c r="G50" s="385"/>
      <c r="H50" s="239"/>
      <c r="I50" s="386"/>
      <c r="J50" s="386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</row>
    <row r="51" spans="1:23">
      <c r="A51" s="371"/>
      <c r="B51" s="230"/>
      <c r="C51" s="374"/>
      <c r="D51" s="239"/>
      <c r="E51" s="376"/>
      <c r="F51" s="377"/>
      <c r="G51" s="385"/>
      <c r="H51" s="239"/>
      <c r="I51" s="386"/>
      <c r="J51" s="386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14"/>
      <c r="V51" s="214"/>
      <c r="W51" s="214"/>
    </row>
    <row r="52" spans="1:23">
      <c r="A52" s="371"/>
      <c r="B52" s="230"/>
      <c r="C52" s="374"/>
      <c r="D52" s="239"/>
      <c r="E52" s="376"/>
      <c r="F52" s="377"/>
      <c r="G52" s="385"/>
      <c r="H52" s="239"/>
      <c r="I52" s="386"/>
      <c r="J52" s="386"/>
      <c r="K52" s="214"/>
      <c r="L52" s="214"/>
      <c r="M52" s="214"/>
      <c r="N52" s="214"/>
      <c r="O52" s="214"/>
      <c r="P52" s="214"/>
      <c r="Q52" s="214"/>
      <c r="R52" s="214"/>
      <c r="S52" s="214"/>
      <c r="T52" s="214"/>
      <c r="U52" s="214"/>
      <c r="V52" s="214"/>
      <c r="W52" s="214"/>
    </row>
    <row r="53" spans="1:23">
      <c r="A53" s="371"/>
      <c r="B53" s="230"/>
      <c r="C53" s="374"/>
      <c r="D53" s="239"/>
      <c r="E53" s="376"/>
      <c r="F53" s="377"/>
      <c r="G53" s="385"/>
      <c r="H53" s="239"/>
      <c r="I53" s="386"/>
      <c r="J53" s="386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</row>
  </sheetData>
  <mergeCells count="2">
    <mergeCell ref="L5:M5"/>
    <mergeCell ref="D5:F5"/>
  </mergeCells>
  <conditionalFormatting sqref="F7:F30">
    <cfRule type="expression" dxfId="90" priority="18">
      <formula>AND(B7&lt;&gt;"",F7="")</formula>
    </cfRule>
  </conditionalFormatting>
  <conditionalFormatting sqref="I7:M30 E8:E30">
    <cfRule type="expression" dxfId="89" priority="19">
      <formula>E7=0</formula>
    </cfRule>
  </conditionalFormatting>
  <conditionalFormatting sqref="J7:J30">
    <cfRule type="expression" dxfId="88" priority="21">
      <formula>AND(E7="TRANSFERT",J7="")</formula>
    </cfRule>
  </conditionalFormatting>
  <conditionalFormatting sqref="D5">
    <cfRule type="cellIs" dxfId="87" priority="11" operator="equal">
      <formula>"ATTENTION SAISIE NEGATIVE"</formula>
    </cfRule>
  </conditionalFormatting>
  <dataValidations count="3">
    <dataValidation type="list" allowBlank="1" showInputMessage="1" showErrorMessage="1" sqref="D7:D30" xr:uid="{00000000-0002-0000-0300-000000000000}">
      <formula1>LV_Mouvement</formula1>
    </dataValidation>
    <dataValidation type="list" allowBlank="1" showInputMessage="1" showErrorMessage="1" sqref="F7:F30" xr:uid="{00000000-0002-0000-0300-000001000000}">
      <formula1>LV_Dépots</formula1>
    </dataValidation>
    <dataValidation type="list" allowBlank="1" showInputMessage="1" showErrorMessage="1" sqref="B7:B30" xr:uid="{00000000-0002-0000-0300-000002000000}">
      <formula1>listederoulanteproduits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EnregistreMOUVEMENT">
                <anchor moveWithCells="1" sizeWithCells="1">
                  <from>
                    <xdr:col>2</xdr:col>
                    <xdr:colOff>285750</xdr:colOff>
                    <xdr:row>3</xdr:row>
                    <xdr:rowOff>228600</xdr:rowOff>
                  </from>
                  <to>
                    <xdr:col>2</xdr:col>
                    <xdr:colOff>1438275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002060"/>
  </sheetPr>
  <dimension ref="A1:Y76"/>
  <sheetViews>
    <sheetView workbookViewId="0">
      <pane ySplit="1" topLeftCell="A2" activePane="bottomLeft" state="frozenSplit"/>
      <selection activeCell="A37" sqref="A37"/>
      <selection pane="bottomLeft"/>
    </sheetView>
  </sheetViews>
  <sheetFormatPr baseColWidth="10" defaultRowHeight="15"/>
  <cols>
    <col min="1" max="1" width="16.42578125" style="202" customWidth="1"/>
    <col min="2" max="2" width="20" style="203" bestFit="1" customWidth="1"/>
    <col min="3" max="3" width="25" style="203" bestFit="1" customWidth="1"/>
    <col min="4" max="4" width="16.5703125" style="201" bestFit="1" customWidth="1"/>
    <col min="5" max="5" width="14.85546875" style="201" bestFit="1" customWidth="1"/>
    <col min="6" max="6" width="12.42578125" style="201" bestFit="1" customWidth="1"/>
    <col min="7" max="7" width="11" style="201" customWidth="1"/>
    <col min="8" max="8" width="17.42578125" style="201" customWidth="1"/>
    <col min="9" max="9" width="16.42578125" style="201" bestFit="1" customWidth="1"/>
    <col min="10" max="10" width="13.7109375" style="201" bestFit="1" customWidth="1"/>
    <col min="11" max="16384" width="11.42578125" style="33"/>
  </cols>
  <sheetData>
    <row r="1" spans="1:25" ht="24.75" customHeight="1">
      <c r="A1" s="204" t="s">
        <v>253</v>
      </c>
      <c r="B1" s="205" t="s">
        <v>30</v>
      </c>
      <c r="C1" s="205" t="s">
        <v>27</v>
      </c>
      <c r="D1" s="206" t="s">
        <v>29</v>
      </c>
      <c r="E1" s="206" t="s">
        <v>35</v>
      </c>
      <c r="F1" s="206" t="s">
        <v>37</v>
      </c>
      <c r="G1" s="205" t="s">
        <v>298</v>
      </c>
      <c r="H1" s="205" t="s">
        <v>297</v>
      </c>
      <c r="I1" s="205" t="s">
        <v>51</v>
      </c>
      <c r="J1" s="207" t="s">
        <v>52</v>
      </c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4"/>
    </row>
    <row r="2" spans="1:25" ht="14.25" customHeight="1">
      <c r="A2" s="208"/>
      <c r="B2" s="209"/>
      <c r="C2" s="210"/>
      <c r="D2" s="211"/>
      <c r="E2" s="211"/>
      <c r="F2" s="211"/>
      <c r="G2" s="212"/>
      <c r="H2" s="211"/>
      <c r="I2" s="211"/>
      <c r="J2" s="213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4"/>
    </row>
    <row r="3" spans="1:25">
      <c r="A3" s="215"/>
      <c r="B3" s="216"/>
      <c r="C3" s="216"/>
      <c r="D3" s="217"/>
      <c r="E3" s="217"/>
      <c r="F3" s="217"/>
      <c r="G3" s="217"/>
      <c r="H3" s="217"/>
      <c r="I3" s="217"/>
      <c r="J3" s="217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</row>
    <row r="4" spans="1:25">
      <c r="A4" s="215"/>
      <c r="B4" s="216"/>
      <c r="C4" s="216"/>
      <c r="D4" s="217"/>
      <c r="E4" s="217"/>
      <c r="F4" s="217"/>
      <c r="G4" s="217"/>
      <c r="H4" s="217"/>
      <c r="I4" s="217"/>
      <c r="J4" s="217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</row>
    <row r="5" spans="1:25">
      <c r="A5" s="215"/>
      <c r="B5" s="216"/>
      <c r="C5" s="216"/>
      <c r="D5" s="217"/>
      <c r="E5" s="217"/>
      <c r="F5" s="217"/>
      <c r="G5" s="217"/>
      <c r="H5" s="217"/>
      <c r="I5" s="217"/>
      <c r="J5" s="217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</row>
    <row r="6" spans="1:25">
      <c r="A6" s="215"/>
      <c r="B6" s="216"/>
      <c r="C6" s="216"/>
      <c r="D6" s="217"/>
      <c r="E6" s="217"/>
      <c r="F6" s="217"/>
      <c r="G6" s="217"/>
      <c r="H6" s="217"/>
      <c r="I6" s="217"/>
      <c r="J6" s="217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</row>
    <row r="7" spans="1:25">
      <c r="A7" s="215"/>
      <c r="B7" s="216"/>
      <c r="C7" s="216"/>
      <c r="D7" s="217"/>
      <c r="E7" s="217"/>
      <c r="F7" s="217"/>
      <c r="G7" s="217"/>
      <c r="H7" s="217"/>
      <c r="I7" s="217"/>
      <c r="J7" s="217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25">
      <c r="A8" s="215"/>
      <c r="B8" s="216"/>
      <c r="C8" s="216"/>
      <c r="D8" s="217"/>
      <c r="E8" s="217"/>
      <c r="F8" s="217"/>
      <c r="G8" s="217"/>
      <c r="H8" s="217"/>
      <c r="I8" s="217"/>
      <c r="J8" s="217"/>
      <c r="K8" s="214"/>
      <c r="L8" s="214"/>
      <c r="M8" s="214"/>
      <c r="N8" s="214"/>
      <c r="O8" s="214"/>
      <c r="P8" s="214"/>
      <c r="Q8" s="214"/>
      <c r="R8" s="214"/>
      <c r="S8" s="214"/>
      <c r="T8" s="214"/>
      <c r="U8" s="214"/>
      <c r="V8" s="214"/>
      <c r="W8" s="214"/>
      <c r="X8" s="214"/>
    </row>
    <row r="9" spans="1:25">
      <c r="A9" s="215"/>
      <c r="B9" s="216"/>
      <c r="C9" s="216"/>
      <c r="D9" s="217"/>
      <c r="E9" s="217"/>
      <c r="F9" s="217"/>
      <c r="G9" s="217"/>
      <c r="H9" s="217"/>
      <c r="I9" s="217"/>
      <c r="J9" s="217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</row>
    <row r="10" spans="1:25">
      <c r="A10" s="215"/>
      <c r="B10" s="216"/>
      <c r="C10" s="216"/>
      <c r="D10" s="217"/>
      <c r="E10" s="217"/>
      <c r="F10" s="217"/>
      <c r="G10" s="217"/>
      <c r="H10" s="217"/>
      <c r="I10" s="217"/>
      <c r="J10" s="217"/>
      <c r="K10" s="214"/>
      <c r="L10" s="214"/>
      <c r="M10" s="214"/>
      <c r="N10" s="214"/>
      <c r="O10" s="214"/>
      <c r="P10" s="214"/>
      <c r="Q10" s="214"/>
      <c r="R10" s="214"/>
      <c r="S10" s="214"/>
      <c r="T10" s="214"/>
      <c r="U10" s="214"/>
      <c r="V10" s="214"/>
      <c r="W10" s="214"/>
      <c r="X10" s="214"/>
    </row>
    <row r="11" spans="1:25">
      <c r="A11" s="215"/>
      <c r="B11" s="216"/>
      <c r="C11" s="216"/>
      <c r="D11" s="217"/>
      <c r="E11" s="217"/>
      <c r="F11" s="217"/>
      <c r="G11" s="217"/>
      <c r="H11" s="217"/>
      <c r="I11" s="217"/>
      <c r="J11" s="217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4"/>
      <c r="W11" s="214"/>
      <c r="X11" s="214"/>
    </row>
    <row r="12" spans="1:25">
      <c r="A12" s="215"/>
      <c r="B12" s="216"/>
      <c r="C12" s="216"/>
      <c r="D12" s="217"/>
      <c r="E12" s="217"/>
      <c r="F12" s="217"/>
      <c r="G12" s="217"/>
      <c r="H12" s="217"/>
      <c r="I12" s="217"/>
      <c r="J12" s="217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</row>
    <row r="13" spans="1:25">
      <c r="A13" s="215"/>
      <c r="B13" s="216"/>
      <c r="C13" s="216"/>
      <c r="D13" s="217"/>
      <c r="E13" s="217"/>
      <c r="F13" s="217"/>
      <c r="G13" s="217"/>
      <c r="H13" s="217"/>
      <c r="I13" s="217"/>
      <c r="J13" s="217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4"/>
      <c r="W13" s="214"/>
      <c r="X13" s="214"/>
    </row>
    <row r="14" spans="1:25">
      <c r="A14" s="215"/>
      <c r="B14" s="216"/>
      <c r="C14" s="216"/>
      <c r="D14" s="217"/>
      <c r="E14" s="217"/>
      <c r="F14" s="217"/>
      <c r="G14" s="217"/>
      <c r="H14" s="217"/>
      <c r="I14" s="217"/>
      <c r="J14" s="217"/>
      <c r="K14" s="214"/>
      <c r="L14" s="214"/>
      <c r="M14" s="214"/>
      <c r="N14" s="214"/>
      <c r="O14" s="214"/>
      <c r="P14" s="214"/>
      <c r="Q14" s="214"/>
      <c r="R14" s="214"/>
      <c r="S14" s="214"/>
      <c r="T14" s="214"/>
      <c r="U14" s="214"/>
      <c r="V14" s="214"/>
      <c r="W14" s="214"/>
      <c r="X14" s="214"/>
    </row>
    <row r="15" spans="1:25">
      <c r="A15" s="215"/>
      <c r="B15" s="216"/>
      <c r="C15" s="216"/>
      <c r="D15" s="217"/>
      <c r="E15" s="217"/>
      <c r="F15" s="217"/>
      <c r="G15" s="217"/>
      <c r="H15" s="217"/>
      <c r="I15" s="217"/>
      <c r="J15" s="217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</row>
    <row r="16" spans="1:25">
      <c r="A16" s="215"/>
      <c r="B16" s="216"/>
      <c r="C16" s="216"/>
      <c r="D16" s="217"/>
      <c r="E16" s="217"/>
      <c r="F16" s="217"/>
      <c r="G16" s="217"/>
      <c r="H16" s="217"/>
      <c r="I16" s="217"/>
      <c r="J16" s="217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4"/>
      <c r="W16" s="214"/>
      <c r="X16" s="214"/>
    </row>
    <row r="17" spans="1:24">
      <c r="A17" s="215"/>
      <c r="B17" s="216"/>
      <c r="C17" s="216"/>
      <c r="D17" s="217"/>
      <c r="E17" s="217"/>
      <c r="F17" s="217"/>
      <c r="G17" s="217"/>
      <c r="H17" s="217"/>
      <c r="I17" s="217"/>
      <c r="J17" s="217"/>
      <c r="K17" s="214"/>
      <c r="L17" s="214"/>
      <c r="M17" s="214"/>
      <c r="N17" s="214"/>
      <c r="O17" s="214"/>
      <c r="P17" s="214"/>
      <c r="Q17" s="214"/>
      <c r="R17" s="214"/>
      <c r="S17" s="214"/>
      <c r="T17" s="214"/>
      <c r="U17" s="214"/>
      <c r="V17" s="214"/>
      <c r="W17" s="214"/>
      <c r="X17" s="214"/>
    </row>
    <row r="18" spans="1:24">
      <c r="A18" s="215"/>
      <c r="B18" s="216"/>
      <c r="C18" s="216"/>
      <c r="D18" s="217"/>
      <c r="E18" s="217"/>
      <c r="F18" s="217"/>
      <c r="G18" s="217"/>
      <c r="H18" s="217"/>
      <c r="I18" s="217"/>
      <c r="J18" s="217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4"/>
      <c r="W18" s="214"/>
      <c r="X18" s="214"/>
    </row>
    <row r="19" spans="1:24">
      <c r="A19" s="215"/>
      <c r="B19" s="216"/>
      <c r="C19" s="216"/>
      <c r="D19" s="217"/>
      <c r="E19" s="217"/>
      <c r="F19" s="217"/>
      <c r="G19" s="217"/>
      <c r="H19" s="217"/>
      <c r="I19" s="217"/>
      <c r="J19" s="217"/>
      <c r="K19" s="214"/>
      <c r="L19" s="214"/>
      <c r="M19" s="214"/>
      <c r="N19" s="214"/>
      <c r="O19" s="214"/>
      <c r="P19" s="214"/>
      <c r="Q19" s="214"/>
      <c r="R19" s="214"/>
      <c r="S19" s="214"/>
      <c r="T19" s="214"/>
      <c r="U19" s="214"/>
      <c r="V19" s="214"/>
      <c r="W19" s="214"/>
      <c r="X19" s="214"/>
    </row>
    <row r="20" spans="1:24">
      <c r="A20" s="215"/>
      <c r="B20" s="216"/>
      <c r="C20" s="216"/>
      <c r="D20" s="217"/>
      <c r="E20" s="217"/>
      <c r="F20" s="217"/>
      <c r="G20" s="217"/>
      <c r="H20" s="217"/>
      <c r="I20" s="217"/>
      <c r="J20" s="217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</row>
    <row r="21" spans="1:24">
      <c r="A21" s="215"/>
      <c r="B21" s="216"/>
      <c r="C21" s="216"/>
      <c r="D21" s="217"/>
      <c r="E21" s="217"/>
      <c r="F21" s="217"/>
      <c r="G21" s="217"/>
      <c r="H21" s="217"/>
      <c r="I21" s="217"/>
      <c r="J21" s="217"/>
      <c r="K21" s="214"/>
      <c r="L21" s="214"/>
      <c r="M21" s="214"/>
      <c r="N21" s="214"/>
      <c r="O21" s="214"/>
      <c r="P21" s="214"/>
      <c r="Q21" s="214"/>
      <c r="R21" s="214"/>
      <c r="S21" s="214"/>
      <c r="T21" s="214"/>
      <c r="U21" s="214"/>
      <c r="V21" s="214"/>
      <c r="W21" s="214"/>
      <c r="X21" s="214"/>
    </row>
    <row r="22" spans="1:24">
      <c r="A22" s="215"/>
      <c r="B22" s="216"/>
      <c r="C22" s="216"/>
      <c r="D22" s="217"/>
      <c r="E22" s="217"/>
      <c r="F22" s="217"/>
      <c r="G22" s="217"/>
      <c r="H22" s="217"/>
      <c r="I22" s="217"/>
      <c r="J22" s="217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14"/>
      <c r="X22" s="214"/>
    </row>
    <row r="23" spans="1:24">
      <c r="A23" s="215"/>
      <c r="B23" s="216"/>
      <c r="C23" s="216"/>
      <c r="D23" s="217"/>
      <c r="E23" s="217"/>
      <c r="F23" s="217"/>
      <c r="G23" s="217"/>
      <c r="H23" s="217"/>
      <c r="I23" s="217"/>
      <c r="J23" s="217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4"/>
      <c r="X23" s="214"/>
    </row>
    <row r="24" spans="1:24">
      <c r="A24" s="215"/>
      <c r="B24" s="216"/>
      <c r="C24" s="216"/>
      <c r="D24" s="217"/>
      <c r="E24" s="217"/>
      <c r="F24" s="217"/>
      <c r="G24" s="217"/>
      <c r="H24" s="217"/>
      <c r="I24" s="217"/>
      <c r="J24" s="217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4"/>
      <c r="W24" s="214"/>
      <c r="X24" s="214"/>
    </row>
    <row r="25" spans="1:24">
      <c r="A25" s="215"/>
      <c r="B25" s="216"/>
      <c r="C25" s="216"/>
      <c r="D25" s="217"/>
      <c r="E25" s="217"/>
      <c r="F25" s="217"/>
      <c r="G25" s="217"/>
      <c r="H25" s="217"/>
      <c r="I25" s="217"/>
      <c r="J25" s="217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</row>
    <row r="26" spans="1:24">
      <c r="A26" s="215"/>
      <c r="B26" s="216"/>
      <c r="C26" s="216"/>
      <c r="D26" s="217"/>
      <c r="E26" s="217"/>
      <c r="F26" s="217"/>
      <c r="G26" s="217"/>
      <c r="H26" s="217"/>
      <c r="I26" s="217"/>
      <c r="J26" s="217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4"/>
      <c r="X26" s="214"/>
    </row>
    <row r="27" spans="1:24">
      <c r="A27" s="215"/>
      <c r="B27" s="216"/>
      <c r="C27" s="216"/>
      <c r="D27" s="217"/>
      <c r="E27" s="217"/>
      <c r="F27" s="217"/>
      <c r="G27" s="217"/>
      <c r="H27" s="217"/>
      <c r="I27" s="217"/>
      <c r="J27" s="217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</row>
    <row r="28" spans="1:24">
      <c r="A28" s="215"/>
      <c r="B28" s="216"/>
      <c r="C28" s="216"/>
      <c r="D28" s="217"/>
      <c r="E28" s="217"/>
      <c r="F28" s="217"/>
      <c r="G28" s="217"/>
      <c r="H28" s="217"/>
      <c r="I28" s="217"/>
      <c r="J28" s="217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</row>
    <row r="29" spans="1:24">
      <c r="A29" s="215"/>
      <c r="B29" s="216"/>
      <c r="C29" s="216"/>
      <c r="D29" s="217"/>
      <c r="E29" s="217"/>
      <c r="F29" s="217"/>
      <c r="G29" s="217"/>
      <c r="H29" s="217"/>
      <c r="I29" s="217"/>
      <c r="J29" s="217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</row>
    <row r="30" spans="1:24">
      <c r="A30" s="215"/>
      <c r="B30" s="216"/>
      <c r="C30" s="216"/>
      <c r="D30" s="217"/>
      <c r="E30" s="217"/>
      <c r="F30" s="217"/>
      <c r="G30" s="217"/>
      <c r="H30" s="217"/>
      <c r="I30" s="217"/>
      <c r="J30" s="217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</row>
    <row r="31" spans="1:24">
      <c r="A31" s="215"/>
      <c r="B31" s="216"/>
      <c r="C31" s="216"/>
      <c r="D31" s="217"/>
      <c r="E31" s="217"/>
      <c r="F31" s="217"/>
      <c r="G31" s="217"/>
      <c r="H31" s="217"/>
      <c r="I31" s="217"/>
      <c r="J31" s="217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</row>
    <row r="32" spans="1:24">
      <c r="A32" s="215"/>
      <c r="B32" s="216"/>
      <c r="C32" s="216"/>
      <c r="D32" s="217"/>
      <c r="E32" s="217"/>
      <c r="F32" s="217"/>
      <c r="G32" s="217"/>
      <c r="H32" s="217"/>
      <c r="I32" s="217"/>
      <c r="J32" s="217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</row>
    <row r="33" spans="1:24">
      <c r="A33" s="215"/>
      <c r="B33" s="216"/>
      <c r="C33" s="216"/>
      <c r="D33" s="217"/>
      <c r="E33" s="217"/>
      <c r="F33" s="217"/>
      <c r="G33" s="217"/>
      <c r="H33" s="217"/>
      <c r="I33" s="217"/>
      <c r="J33" s="217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</row>
    <row r="34" spans="1:24">
      <c r="A34" s="215"/>
      <c r="B34" s="216"/>
      <c r="C34" s="216"/>
      <c r="D34" s="217"/>
      <c r="E34" s="217"/>
      <c r="F34" s="217"/>
      <c r="G34" s="217"/>
      <c r="H34" s="217"/>
      <c r="I34" s="217"/>
      <c r="J34" s="217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</row>
    <row r="35" spans="1:24">
      <c r="A35" s="215"/>
      <c r="B35" s="216"/>
      <c r="C35" s="216"/>
      <c r="D35" s="217"/>
      <c r="E35" s="217"/>
      <c r="F35" s="217"/>
      <c r="G35" s="217"/>
      <c r="H35" s="217"/>
      <c r="I35" s="217"/>
      <c r="J35" s="217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4"/>
      <c r="X35" s="214"/>
    </row>
    <row r="36" spans="1:24">
      <c r="A36" s="215"/>
      <c r="B36" s="216"/>
      <c r="C36" s="216"/>
      <c r="D36" s="217"/>
      <c r="E36" s="217"/>
      <c r="F36" s="217"/>
      <c r="G36" s="217"/>
      <c r="H36" s="217"/>
      <c r="I36" s="217"/>
      <c r="J36" s="217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</row>
    <row r="37" spans="1:24">
      <c r="A37" s="215"/>
      <c r="B37" s="216"/>
      <c r="C37" s="216"/>
      <c r="D37" s="217"/>
      <c r="E37" s="217"/>
      <c r="F37" s="217"/>
      <c r="G37" s="217"/>
      <c r="H37" s="217"/>
      <c r="I37" s="217"/>
      <c r="J37" s="217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</row>
    <row r="38" spans="1:24">
      <c r="A38" s="215"/>
      <c r="B38" s="216"/>
      <c r="C38" s="216"/>
      <c r="D38" s="217"/>
      <c r="E38" s="217"/>
      <c r="F38" s="217"/>
      <c r="G38" s="217"/>
      <c r="H38" s="217"/>
      <c r="I38" s="217"/>
      <c r="J38" s="217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</row>
    <row r="39" spans="1:24">
      <c r="A39" s="215"/>
      <c r="B39" s="216"/>
      <c r="C39" s="216"/>
      <c r="D39" s="217"/>
      <c r="E39" s="217"/>
      <c r="F39" s="217"/>
      <c r="G39" s="217"/>
      <c r="H39" s="217"/>
      <c r="I39" s="217"/>
      <c r="J39" s="217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</row>
    <row r="40" spans="1:24">
      <c r="A40" s="215"/>
      <c r="B40" s="216"/>
      <c r="C40" s="216"/>
      <c r="D40" s="217"/>
      <c r="E40" s="217"/>
      <c r="F40" s="217"/>
      <c r="G40" s="217"/>
      <c r="H40" s="217"/>
      <c r="I40" s="217"/>
      <c r="J40" s="217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</row>
    <row r="41" spans="1:24">
      <c r="A41" s="215"/>
      <c r="B41" s="216"/>
      <c r="C41" s="216"/>
      <c r="D41" s="217"/>
      <c r="E41" s="217"/>
      <c r="F41" s="217"/>
      <c r="G41" s="217"/>
      <c r="H41" s="217"/>
      <c r="I41" s="217"/>
      <c r="J41" s="217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</row>
    <row r="42" spans="1:24">
      <c r="A42" s="215"/>
      <c r="B42" s="216"/>
      <c r="C42" s="216"/>
      <c r="D42" s="217"/>
      <c r="E42" s="217"/>
      <c r="F42" s="217"/>
      <c r="G42" s="217"/>
      <c r="H42" s="217"/>
      <c r="I42" s="217"/>
      <c r="J42" s="217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</row>
    <row r="43" spans="1:24">
      <c r="A43" s="215"/>
      <c r="B43" s="216"/>
      <c r="C43" s="216"/>
      <c r="D43" s="217"/>
      <c r="E43" s="217"/>
      <c r="F43" s="217"/>
      <c r="G43" s="217"/>
      <c r="H43" s="217"/>
      <c r="I43" s="217"/>
      <c r="J43" s="217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</row>
    <row r="44" spans="1:24">
      <c r="A44" s="215"/>
      <c r="B44" s="216"/>
      <c r="C44" s="216"/>
      <c r="D44" s="217"/>
      <c r="E44" s="217"/>
      <c r="F44" s="217"/>
      <c r="G44" s="217"/>
      <c r="H44" s="217"/>
      <c r="I44" s="217"/>
      <c r="J44" s="217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4"/>
    </row>
    <row r="45" spans="1:24">
      <c r="A45" s="215"/>
      <c r="B45" s="216"/>
      <c r="C45" s="216"/>
      <c r="D45" s="217"/>
      <c r="E45" s="217"/>
      <c r="F45" s="217"/>
      <c r="G45" s="217"/>
      <c r="H45" s="217"/>
      <c r="I45" s="217"/>
      <c r="J45" s="217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</row>
    <row r="46" spans="1:24">
      <c r="A46" s="215"/>
      <c r="B46" s="216"/>
      <c r="C46" s="216"/>
      <c r="D46" s="217"/>
      <c r="E46" s="217"/>
      <c r="F46" s="217"/>
      <c r="G46" s="217"/>
      <c r="H46" s="217"/>
      <c r="I46" s="217"/>
      <c r="J46" s="217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</row>
    <row r="47" spans="1:24">
      <c r="A47" s="215"/>
      <c r="B47" s="216"/>
      <c r="C47" s="216"/>
      <c r="D47" s="217"/>
      <c r="E47" s="217"/>
      <c r="F47" s="217"/>
      <c r="G47" s="217"/>
      <c r="H47" s="217"/>
      <c r="I47" s="217"/>
      <c r="J47" s="217"/>
      <c r="K47" s="214"/>
      <c r="L47" s="214"/>
      <c r="M47" s="214"/>
      <c r="N47" s="214"/>
      <c r="O47" s="214"/>
      <c r="P47" s="214"/>
      <c r="Q47" s="214"/>
      <c r="R47" s="214"/>
      <c r="S47" s="214"/>
      <c r="T47" s="214"/>
      <c r="U47" s="214"/>
      <c r="V47" s="214"/>
      <c r="W47" s="214"/>
      <c r="X47" s="214"/>
    </row>
    <row r="48" spans="1:24">
      <c r="A48" s="215"/>
      <c r="B48" s="216"/>
      <c r="C48" s="216"/>
      <c r="D48" s="217"/>
      <c r="E48" s="217"/>
      <c r="F48" s="217"/>
      <c r="G48" s="217"/>
      <c r="H48" s="217"/>
      <c r="I48" s="217"/>
      <c r="J48" s="217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</row>
    <row r="49" spans="1:24">
      <c r="A49" s="215"/>
      <c r="B49" s="216"/>
      <c r="C49" s="216"/>
      <c r="D49" s="217"/>
      <c r="E49" s="217"/>
      <c r="F49" s="217"/>
      <c r="G49" s="217"/>
      <c r="H49" s="217"/>
      <c r="I49" s="217"/>
      <c r="J49" s="217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</row>
    <row r="50" spans="1:24">
      <c r="A50" s="215"/>
      <c r="B50" s="216"/>
      <c r="C50" s="216"/>
      <c r="D50" s="217"/>
      <c r="E50" s="217"/>
      <c r="F50" s="217"/>
      <c r="G50" s="217"/>
      <c r="H50" s="217"/>
      <c r="I50" s="217"/>
      <c r="J50" s="217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</row>
    <row r="51" spans="1:24">
      <c r="A51" s="215"/>
      <c r="B51" s="216"/>
      <c r="C51" s="216"/>
      <c r="D51" s="217"/>
      <c r="E51" s="217"/>
      <c r="F51" s="217"/>
      <c r="G51" s="217"/>
      <c r="H51" s="217"/>
      <c r="I51" s="217"/>
      <c r="J51" s="217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14"/>
      <c r="V51" s="214"/>
      <c r="W51" s="214"/>
      <c r="X51" s="214"/>
    </row>
    <row r="52" spans="1:24">
      <c r="A52" s="215"/>
      <c r="B52" s="216"/>
      <c r="C52" s="216"/>
      <c r="D52" s="217"/>
      <c r="E52" s="217"/>
      <c r="F52" s="217"/>
      <c r="G52" s="217"/>
      <c r="H52" s="217"/>
      <c r="I52" s="217"/>
      <c r="J52" s="217"/>
      <c r="K52" s="214"/>
      <c r="L52" s="214"/>
      <c r="M52" s="214"/>
      <c r="N52" s="214"/>
      <c r="O52" s="214"/>
      <c r="P52" s="214"/>
      <c r="Q52" s="214"/>
      <c r="R52" s="214"/>
      <c r="S52" s="214"/>
      <c r="T52" s="214"/>
      <c r="U52" s="214"/>
      <c r="V52" s="214"/>
      <c r="W52" s="214"/>
      <c r="X52" s="214"/>
    </row>
    <row r="53" spans="1:24">
      <c r="A53" s="215"/>
      <c r="B53" s="216"/>
      <c r="C53" s="216"/>
      <c r="D53" s="217"/>
      <c r="E53" s="217"/>
      <c r="F53" s="217"/>
      <c r="G53" s="217"/>
      <c r="H53" s="217"/>
      <c r="I53" s="217"/>
      <c r="J53" s="217"/>
      <c r="K53" s="214"/>
      <c r="L53" s="214"/>
      <c r="M53" s="214"/>
      <c r="N53" s="214"/>
      <c r="O53" s="214"/>
      <c r="P53" s="214"/>
      <c r="Q53" s="214"/>
      <c r="R53" s="214"/>
      <c r="S53" s="214"/>
      <c r="T53" s="214"/>
      <c r="U53" s="214"/>
      <c r="V53" s="214"/>
      <c r="W53" s="214"/>
      <c r="X53" s="214"/>
    </row>
    <row r="54" spans="1:24">
      <c r="A54" s="215"/>
      <c r="B54" s="216"/>
      <c r="C54" s="216"/>
      <c r="D54" s="217"/>
      <c r="E54" s="217"/>
      <c r="F54" s="217"/>
      <c r="G54" s="217"/>
      <c r="H54" s="217"/>
      <c r="I54" s="217"/>
      <c r="J54" s="217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</row>
    <row r="55" spans="1:24">
      <c r="A55" s="215"/>
      <c r="B55" s="216"/>
      <c r="C55" s="216"/>
      <c r="D55" s="217"/>
      <c r="E55" s="217"/>
      <c r="F55" s="217"/>
      <c r="G55" s="217"/>
      <c r="H55" s="217"/>
      <c r="I55" s="217"/>
      <c r="J55" s="217"/>
      <c r="K55" s="214"/>
      <c r="L55" s="214"/>
      <c r="M55" s="214"/>
      <c r="N55" s="214"/>
      <c r="O55" s="214"/>
      <c r="P55" s="214"/>
      <c r="Q55" s="214"/>
      <c r="R55" s="214"/>
      <c r="S55" s="214"/>
      <c r="T55" s="214"/>
      <c r="U55" s="214"/>
      <c r="V55" s="214"/>
      <c r="W55" s="214"/>
      <c r="X55" s="214"/>
    </row>
    <row r="56" spans="1:24">
      <c r="A56" s="215"/>
      <c r="B56" s="216"/>
      <c r="C56" s="216"/>
      <c r="D56" s="217"/>
      <c r="E56" s="217"/>
      <c r="F56" s="217"/>
      <c r="G56" s="217"/>
      <c r="H56" s="217"/>
      <c r="I56" s="217"/>
      <c r="J56" s="217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214"/>
    </row>
    <row r="57" spans="1:24">
      <c r="A57" s="215"/>
      <c r="B57" s="216"/>
      <c r="C57" s="216"/>
      <c r="D57" s="217"/>
      <c r="E57" s="217"/>
      <c r="F57" s="217"/>
      <c r="G57" s="217"/>
      <c r="H57" s="217"/>
      <c r="I57" s="217"/>
      <c r="J57" s="217"/>
      <c r="K57" s="214"/>
      <c r="L57" s="214"/>
      <c r="M57" s="214"/>
      <c r="N57" s="214"/>
      <c r="O57" s="214"/>
      <c r="P57" s="214"/>
      <c r="Q57" s="214"/>
      <c r="R57" s="214"/>
      <c r="S57" s="214"/>
      <c r="T57" s="214"/>
      <c r="U57" s="214"/>
      <c r="V57" s="214"/>
      <c r="W57" s="214"/>
      <c r="X57" s="214"/>
    </row>
    <row r="58" spans="1:24">
      <c r="A58" s="215"/>
      <c r="B58" s="216"/>
      <c r="C58" s="216"/>
      <c r="D58" s="217"/>
      <c r="E58" s="217"/>
      <c r="F58" s="217"/>
      <c r="G58" s="217"/>
      <c r="H58" s="217"/>
      <c r="I58" s="217"/>
      <c r="J58" s="217"/>
      <c r="K58" s="214"/>
      <c r="L58" s="214"/>
      <c r="M58" s="214"/>
      <c r="N58" s="214"/>
      <c r="O58" s="214"/>
      <c r="P58" s="214"/>
      <c r="Q58" s="214"/>
      <c r="R58" s="214"/>
      <c r="S58" s="214"/>
      <c r="T58" s="214"/>
      <c r="U58" s="214"/>
      <c r="V58" s="214"/>
      <c r="W58" s="214"/>
      <c r="X58" s="214"/>
    </row>
    <row r="59" spans="1:24">
      <c r="A59" s="215"/>
      <c r="B59" s="216"/>
      <c r="C59" s="216"/>
      <c r="D59" s="217"/>
      <c r="E59" s="217"/>
      <c r="F59" s="217"/>
      <c r="G59" s="217"/>
      <c r="H59" s="217"/>
      <c r="I59" s="217"/>
      <c r="J59" s="217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</row>
    <row r="60" spans="1:24">
      <c r="A60" s="215"/>
      <c r="B60" s="216"/>
      <c r="C60" s="216"/>
      <c r="D60" s="217"/>
      <c r="E60" s="217"/>
      <c r="F60" s="217"/>
      <c r="G60" s="217"/>
      <c r="H60" s="217"/>
      <c r="I60" s="217"/>
      <c r="J60" s="217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214"/>
      <c r="X60" s="214"/>
    </row>
    <row r="61" spans="1:24">
      <c r="A61" s="215"/>
      <c r="B61" s="216"/>
      <c r="C61" s="216"/>
      <c r="D61" s="217"/>
      <c r="E61" s="217"/>
      <c r="F61" s="217"/>
      <c r="G61" s="217"/>
      <c r="H61" s="217"/>
      <c r="I61" s="217"/>
      <c r="J61" s="217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</row>
    <row r="62" spans="1:24">
      <c r="A62" s="215"/>
      <c r="B62" s="216"/>
      <c r="C62" s="216"/>
      <c r="D62" s="217"/>
      <c r="E62" s="217"/>
      <c r="F62" s="217"/>
      <c r="G62" s="217"/>
      <c r="H62" s="217"/>
      <c r="I62" s="217"/>
      <c r="J62" s="217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214"/>
      <c r="X62" s="214"/>
    </row>
    <row r="63" spans="1:24">
      <c r="A63" s="215"/>
      <c r="B63" s="216"/>
      <c r="C63" s="216"/>
      <c r="D63" s="217"/>
      <c r="E63" s="217"/>
      <c r="F63" s="217"/>
      <c r="G63" s="217"/>
      <c r="H63" s="217"/>
      <c r="I63" s="217"/>
      <c r="J63" s="217"/>
      <c r="K63" s="214"/>
      <c r="L63" s="214"/>
      <c r="M63" s="214"/>
      <c r="N63" s="214"/>
      <c r="O63" s="214"/>
      <c r="P63" s="214"/>
      <c r="Q63" s="214"/>
      <c r="R63" s="214"/>
      <c r="S63" s="214"/>
      <c r="T63" s="214"/>
      <c r="U63" s="214"/>
      <c r="V63" s="214"/>
      <c r="W63" s="214"/>
      <c r="X63" s="214"/>
    </row>
    <row r="64" spans="1:24">
      <c r="A64" s="215"/>
      <c r="B64" s="216"/>
      <c r="C64" s="216"/>
      <c r="D64" s="217"/>
      <c r="E64" s="217"/>
      <c r="F64" s="217"/>
      <c r="G64" s="217"/>
      <c r="H64" s="217"/>
      <c r="I64" s="217"/>
      <c r="J64" s="217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14"/>
      <c r="V64" s="214"/>
      <c r="W64" s="214"/>
      <c r="X64" s="214"/>
    </row>
    <row r="65" spans="1:24">
      <c r="A65" s="215"/>
      <c r="B65" s="216"/>
      <c r="C65" s="216"/>
      <c r="D65" s="217"/>
      <c r="E65" s="217"/>
      <c r="F65" s="217"/>
      <c r="G65" s="217"/>
      <c r="H65" s="217"/>
      <c r="I65" s="217"/>
      <c r="J65" s="217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214"/>
      <c r="X65" s="214"/>
    </row>
    <row r="66" spans="1:24">
      <c r="A66" s="215"/>
      <c r="B66" s="216"/>
      <c r="C66" s="216"/>
      <c r="D66" s="217"/>
      <c r="E66" s="217"/>
      <c r="F66" s="217"/>
      <c r="G66" s="217"/>
      <c r="H66" s="217"/>
      <c r="I66" s="217"/>
      <c r="J66" s="217"/>
      <c r="K66" s="214"/>
      <c r="L66" s="214"/>
      <c r="M66" s="214"/>
      <c r="N66" s="214"/>
      <c r="O66" s="214"/>
      <c r="P66" s="214"/>
      <c r="Q66" s="214"/>
      <c r="R66" s="214"/>
      <c r="S66" s="214"/>
      <c r="T66" s="214"/>
      <c r="U66" s="214"/>
      <c r="V66" s="214"/>
      <c r="W66" s="214"/>
      <c r="X66" s="214"/>
    </row>
    <row r="67" spans="1:24">
      <c r="A67" s="215"/>
      <c r="B67" s="216"/>
      <c r="C67" s="216"/>
      <c r="D67" s="217"/>
      <c r="E67" s="217"/>
      <c r="F67" s="217"/>
      <c r="G67" s="217"/>
      <c r="H67" s="217"/>
      <c r="I67" s="217"/>
      <c r="J67" s="217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214"/>
      <c r="X67" s="214"/>
    </row>
    <row r="68" spans="1:24">
      <c r="A68" s="215"/>
      <c r="B68" s="216"/>
      <c r="C68" s="216"/>
      <c r="D68" s="217"/>
      <c r="E68" s="217"/>
      <c r="F68" s="217"/>
      <c r="G68" s="217"/>
      <c r="H68" s="217"/>
      <c r="I68" s="217"/>
      <c r="J68" s="217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</row>
    <row r="69" spans="1:24">
      <c r="A69" s="215"/>
      <c r="B69" s="216"/>
      <c r="C69" s="216"/>
      <c r="D69" s="217"/>
      <c r="E69" s="217"/>
      <c r="F69" s="217"/>
      <c r="G69" s="217"/>
      <c r="H69" s="217"/>
      <c r="I69" s="217"/>
      <c r="J69" s="217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214"/>
      <c r="X69" s="214"/>
    </row>
    <row r="70" spans="1:24">
      <c r="A70" s="215"/>
      <c r="B70" s="216"/>
      <c r="C70" s="216"/>
      <c r="D70" s="217"/>
      <c r="E70" s="217"/>
      <c r="F70" s="217"/>
      <c r="G70" s="217"/>
      <c r="H70" s="217"/>
      <c r="I70" s="217"/>
      <c r="J70" s="217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</row>
    <row r="71" spans="1:24">
      <c r="A71" s="215"/>
      <c r="B71" s="216"/>
      <c r="C71" s="216"/>
      <c r="D71" s="217"/>
      <c r="E71" s="217"/>
      <c r="F71" s="217"/>
      <c r="G71" s="217"/>
      <c r="H71" s="217"/>
      <c r="I71" s="217"/>
      <c r="J71" s="217"/>
      <c r="K71" s="214"/>
      <c r="L71" s="214"/>
      <c r="M71" s="214"/>
      <c r="N71" s="214"/>
      <c r="O71" s="214"/>
      <c r="P71" s="214"/>
      <c r="Q71" s="214"/>
      <c r="R71" s="214"/>
      <c r="S71" s="214"/>
      <c r="T71" s="214"/>
      <c r="U71" s="214"/>
      <c r="V71" s="214"/>
      <c r="W71" s="214"/>
      <c r="X71" s="214"/>
    </row>
    <row r="72" spans="1:24">
      <c r="A72" s="215"/>
      <c r="B72" s="216"/>
      <c r="C72" s="216"/>
      <c r="D72" s="217"/>
      <c r="E72" s="217"/>
      <c r="F72" s="217"/>
      <c r="G72" s="217"/>
      <c r="H72" s="217"/>
      <c r="I72" s="217"/>
      <c r="J72" s="217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  <c r="W72" s="214"/>
      <c r="X72" s="214"/>
    </row>
    <row r="73" spans="1:24">
      <c r="A73" s="215"/>
      <c r="B73" s="216"/>
      <c r="C73" s="216"/>
      <c r="D73" s="217"/>
      <c r="E73" s="217"/>
      <c r="F73" s="217"/>
      <c r="G73" s="217"/>
      <c r="H73" s="217"/>
      <c r="I73" s="217"/>
      <c r="J73" s="217"/>
      <c r="K73" s="214"/>
      <c r="L73" s="214"/>
      <c r="M73" s="214"/>
      <c r="N73" s="214"/>
      <c r="O73" s="214"/>
      <c r="P73" s="214"/>
      <c r="Q73" s="214"/>
      <c r="R73" s="214"/>
      <c r="S73" s="214"/>
      <c r="T73" s="214"/>
      <c r="U73" s="214"/>
      <c r="V73" s="214"/>
      <c r="W73" s="214"/>
      <c r="X73" s="214"/>
    </row>
    <row r="74" spans="1:24">
      <c r="A74" s="215"/>
      <c r="B74" s="216"/>
      <c r="C74" s="216"/>
      <c r="D74" s="217"/>
      <c r="E74" s="217"/>
      <c r="F74" s="217"/>
      <c r="G74" s="217"/>
      <c r="H74" s="217"/>
      <c r="I74" s="217"/>
      <c r="J74" s="217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14"/>
      <c r="V74" s="214"/>
      <c r="W74" s="214"/>
      <c r="X74" s="214"/>
    </row>
    <row r="75" spans="1:24">
      <c r="A75" s="215"/>
      <c r="B75" s="216"/>
      <c r="C75" s="216"/>
      <c r="D75" s="217"/>
      <c r="E75" s="217"/>
      <c r="F75" s="217"/>
      <c r="G75" s="217"/>
      <c r="H75" s="217"/>
      <c r="I75" s="217"/>
      <c r="J75" s="217"/>
      <c r="K75" s="214"/>
      <c r="L75" s="214"/>
      <c r="M75" s="214"/>
      <c r="N75" s="214"/>
      <c r="O75" s="214"/>
      <c r="P75" s="214"/>
      <c r="Q75" s="214"/>
      <c r="R75" s="214"/>
      <c r="S75" s="214"/>
      <c r="T75" s="214"/>
      <c r="U75" s="214"/>
      <c r="V75" s="214"/>
      <c r="W75" s="214"/>
      <c r="X75" s="214"/>
    </row>
    <row r="76" spans="1:24">
      <c r="A76" s="215"/>
      <c r="B76" s="216"/>
      <c r="C76" s="216"/>
      <c r="D76" s="217"/>
      <c r="E76" s="217"/>
      <c r="F76" s="217"/>
      <c r="G76" s="217"/>
      <c r="H76" s="217"/>
      <c r="I76" s="217"/>
      <c r="J76" s="217"/>
      <c r="K76" s="214"/>
      <c r="L76" s="214"/>
      <c r="M76" s="214"/>
      <c r="N76" s="214"/>
      <c r="O76" s="214"/>
      <c r="P76" s="214"/>
      <c r="Q76" s="214"/>
      <c r="R76" s="214"/>
      <c r="S76" s="214"/>
      <c r="T76" s="214"/>
      <c r="U76" s="214"/>
      <c r="V76" s="214"/>
      <c r="W76" s="214"/>
      <c r="X76" s="214"/>
    </row>
  </sheetData>
  <conditionalFormatting sqref="E1:E1048576">
    <cfRule type="cellIs" dxfId="70" priority="3" operator="lessThanOrEqual">
      <formula>-1</formula>
    </cfRule>
  </conditionalFormatting>
  <conditionalFormatting sqref="D1:D1048576">
    <cfRule type="cellIs" dxfId="69" priority="2" operator="equal">
      <formula>"SORTIE"</formula>
    </cfRule>
  </conditionalFormatting>
  <conditionalFormatting sqref="H1:H1048576">
    <cfRule type="cellIs" dxfId="68" priority="1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C00000"/>
  </sheetPr>
  <dimension ref="A1:Z902"/>
  <sheetViews>
    <sheetView showGridLines="0" topLeftCell="B3" workbookViewId="0">
      <pane ySplit="1" topLeftCell="A4" activePane="bottomLeft" state="frozenSplit"/>
      <selection activeCell="A37" sqref="A37"/>
      <selection pane="bottomLeft"/>
    </sheetView>
  </sheetViews>
  <sheetFormatPr baseColWidth="10" defaultRowHeight="15"/>
  <cols>
    <col min="1" max="1" width="10" style="11" customWidth="1"/>
    <col min="2" max="2" width="22.7109375" style="11" bestFit="1" customWidth="1"/>
    <col min="3" max="3" width="50.140625" style="11" customWidth="1"/>
    <col min="4" max="4" width="4" style="363" customWidth="1"/>
    <col min="5" max="5" width="20" style="24" bestFit="1" customWidth="1"/>
    <col min="6" max="6" width="27.5703125" style="24" customWidth="1"/>
    <col min="7" max="7" width="11.42578125" style="12" bestFit="1" customWidth="1"/>
    <col min="8" max="8" width="8.7109375" style="23" hidden="1" customWidth="1"/>
    <col min="9" max="9" width="2.42578125" style="365" customWidth="1"/>
    <col min="10" max="10" width="10.42578125" style="12" bestFit="1" customWidth="1"/>
    <col min="11" max="11" width="2.42578125" style="365" customWidth="1"/>
    <col min="12" max="12" width="14.5703125" style="12" bestFit="1" customWidth="1"/>
    <col min="13" max="13" width="2.42578125" style="365" customWidth="1"/>
    <col min="14" max="14" width="16.42578125" style="11" bestFit="1" customWidth="1"/>
    <col min="15" max="15" width="2" style="363" customWidth="1"/>
    <col min="16" max="16" width="6.140625" style="363" customWidth="1"/>
    <col min="17" max="18" width="11.42578125" style="363" customWidth="1"/>
    <col min="19" max="19" width="11.42578125" style="365" customWidth="1"/>
    <col min="20" max="23" width="11.42578125" style="363" customWidth="1"/>
    <col min="24" max="24" width="11.42578125" style="363"/>
    <col min="25" max="16384" width="11.42578125" style="11"/>
  </cols>
  <sheetData>
    <row r="1" spans="1:26">
      <c r="A1" s="6"/>
      <c r="B1" s="6"/>
      <c r="C1" s="6"/>
      <c r="E1" s="13"/>
      <c r="F1" s="13"/>
      <c r="G1" s="7"/>
      <c r="H1" s="21"/>
      <c r="J1" s="7"/>
      <c r="L1" s="7"/>
      <c r="N1" s="6"/>
      <c r="Y1" s="6"/>
      <c r="Z1" s="6"/>
    </row>
    <row r="2" spans="1:26" ht="18" customHeight="1">
      <c r="A2" s="6"/>
      <c r="B2" s="6"/>
      <c r="C2" s="6"/>
      <c r="E2" s="13"/>
      <c r="F2" s="13"/>
      <c r="G2" s="7"/>
      <c r="H2" s="21"/>
      <c r="J2" s="7"/>
      <c r="L2" s="7"/>
      <c r="N2" s="6"/>
      <c r="Y2" s="6"/>
      <c r="Z2" s="6"/>
    </row>
    <row r="3" spans="1:26" ht="51" customHeight="1">
      <c r="A3" s="363"/>
      <c r="B3" s="8" t="s">
        <v>33</v>
      </c>
      <c r="C3" s="8" t="s">
        <v>26</v>
      </c>
      <c r="D3" s="365" t="s">
        <v>259</v>
      </c>
      <c r="E3" s="10" t="s">
        <v>6</v>
      </c>
      <c r="F3" s="10" t="s">
        <v>7</v>
      </c>
      <c r="G3" s="5" t="s">
        <v>8</v>
      </c>
      <c r="H3" s="22" t="s">
        <v>309</v>
      </c>
      <c r="I3" s="366"/>
      <c r="J3" s="10" t="s">
        <v>12</v>
      </c>
      <c r="K3" s="366"/>
      <c r="L3" s="10" t="s">
        <v>21</v>
      </c>
      <c r="M3" s="366"/>
      <c r="N3" s="5" t="s">
        <v>40</v>
      </c>
      <c r="S3" s="363"/>
      <c r="Y3" s="6"/>
      <c r="Z3" s="6"/>
    </row>
    <row r="4" spans="1:26">
      <c r="A4" s="363"/>
      <c r="B4" s="11" t="s">
        <v>59</v>
      </c>
      <c r="E4" s="24" t="s">
        <v>312</v>
      </c>
      <c r="F4" s="24" t="s">
        <v>315</v>
      </c>
      <c r="G4" s="12">
        <v>180</v>
      </c>
      <c r="H4" s="23">
        <v>0</v>
      </c>
      <c r="I4" s="363"/>
      <c r="J4" s="12" t="s">
        <v>4</v>
      </c>
      <c r="K4" s="363"/>
      <c r="L4" s="12" t="s">
        <v>19</v>
      </c>
      <c r="M4" s="363"/>
      <c r="N4" s="12" t="s">
        <v>36</v>
      </c>
      <c r="P4" s="370"/>
      <c r="S4" s="363"/>
      <c r="Y4" s="6"/>
      <c r="Z4" s="6"/>
    </row>
    <row r="5" spans="1:26">
      <c r="A5" s="363"/>
      <c r="B5" s="11" t="s">
        <v>46</v>
      </c>
      <c r="E5" s="24" t="s">
        <v>313</v>
      </c>
      <c r="F5" s="24" t="s">
        <v>316</v>
      </c>
      <c r="G5" s="12">
        <v>120</v>
      </c>
      <c r="H5" s="23">
        <v>0</v>
      </c>
      <c r="I5" s="363"/>
      <c r="K5" s="363"/>
      <c r="L5" s="12" t="s">
        <v>22</v>
      </c>
      <c r="M5" s="363"/>
      <c r="N5" s="12" t="s">
        <v>295</v>
      </c>
      <c r="P5" s="370"/>
      <c r="S5" s="363"/>
      <c r="Y5" s="6"/>
      <c r="Z5" s="6"/>
    </row>
    <row r="6" spans="1:26">
      <c r="A6" s="363"/>
      <c r="B6" s="11" t="s">
        <v>282</v>
      </c>
      <c r="E6" s="24" t="s">
        <v>314</v>
      </c>
      <c r="F6" s="24" t="s">
        <v>318</v>
      </c>
      <c r="G6" s="12">
        <v>72</v>
      </c>
      <c r="H6" s="23">
        <v>0</v>
      </c>
      <c r="I6" s="363"/>
      <c r="K6" s="363"/>
      <c r="L6" s="12" t="s">
        <v>23</v>
      </c>
      <c r="M6" s="363"/>
      <c r="N6" s="365"/>
      <c r="P6" s="370"/>
      <c r="S6" s="363"/>
      <c r="Y6" s="6"/>
      <c r="Z6" s="6"/>
    </row>
    <row r="7" spans="1:26">
      <c r="A7" s="363"/>
      <c r="B7" s="11" t="s">
        <v>278</v>
      </c>
      <c r="E7" s="24" t="s">
        <v>317</v>
      </c>
      <c r="F7" s="24" t="s">
        <v>319</v>
      </c>
      <c r="G7" s="12">
        <v>72</v>
      </c>
      <c r="H7" s="23">
        <v>0</v>
      </c>
      <c r="I7" s="363"/>
      <c r="K7" s="363"/>
      <c r="L7" s="12" t="s">
        <v>25</v>
      </c>
      <c r="M7" s="363"/>
      <c r="N7" s="365"/>
      <c r="P7" s="370"/>
      <c r="S7" s="363"/>
      <c r="Y7" s="6"/>
      <c r="Z7" s="6"/>
    </row>
    <row r="8" spans="1:26">
      <c r="A8" s="363"/>
      <c r="B8" s="11" t="s">
        <v>236</v>
      </c>
      <c r="E8" s="24" t="s">
        <v>328</v>
      </c>
      <c r="F8" s="24" t="s">
        <v>330</v>
      </c>
      <c r="G8" s="12">
        <v>96</v>
      </c>
      <c r="H8" s="23">
        <v>0</v>
      </c>
      <c r="I8" s="363"/>
      <c r="K8" s="363"/>
      <c r="L8" s="12" t="s">
        <v>24</v>
      </c>
      <c r="M8" s="363"/>
      <c r="N8" s="365"/>
      <c r="P8" s="370"/>
      <c r="S8" s="363"/>
      <c r="Y8" s="6"/>
      <c r="Z8" s="6"/>
    </row>
    <row r="9" spans="1:26">
      <c r="A9" s="363"/>
      <c r="B9" s="11" t="s">
        <v>58</v>
      </c>
      <c r="E9" s="24" t="s">
        <v>329</v>
      </c>
      <c r="F9" s="24" t="s">
        <v>331</v>
      </c>
      <c r="G9" s="12">
        <v>96</v>
      </c>
      <c r="H9" s="23">
        <v>0</v>
      </c>
      <c r="I9" s="363"/>
      <c r="K9" s="363"/>
      <c r="L9" s="363"/>
      <c r="M9" s="363"/>
      <c r="N9" s="365"/>
      <c r="P9" s="370"/>
      <c r="S9" s="363"/>
      <c r="Y9" s="6"/>
      <c r="Z9" s="6"/>
    </row>
    <row r="10" spans="1:26">
      <c r="A10" s="363"/>
      <c r="B10" s="11" t="s">
        <v>50</v>
      </c>
      <c r="E10" s="24" t="s">
        <v>320</v>
      </c>
      <c r="F10" s="24" t="s">
        <v>321</v>
      </c>
      <c r="G10" s="12">
        <v>40</v>
      </c>
      <c r="H10" s="23">
        <v>0</v>
      </c>
      <c r="I10" s="363"/>
      <c r="J10" s="363"/>
      <c r="K10" s="363"/>
      <c r="L10" s="363"/>
      <c r="M10" s="363"/>
      <c r="N10" s="365"/>
      <c r="P10" s="370"/>
      <c r="S10" s="363"/>
      <c r="Y10" s="6"/>
      <c r="Z10" s="6"/>
    </row>
    <row r="11" spans="1:26">
      <c r="A11" s="363"/>
      <c r="B11" s="11" t="s">
        <v>77</v>
      </c>
      <c r="E11" s="24" t="s">
        <v>322</v>
      </c>
      <c r="F11" s="24" t="s">
        <v>323</v>
      </c>
      <c r="G11" s="12">
        <v>40</v>
      </c>
      <c r="H11" s="23">
        <v>0</v>
      </c>
      <c r="I11" s="363"/>
      <c r="J11" s="363"/>
      <c r="K11" s="363"/>
      <c r="L11" s="363"/>
      <c r="M11" s="363"/>
      <c r="N11" s="365"/>
      <c r="P11" s="370"/>
      <c r="S11" s="363"/>
      <c r="Y11" s="6"/>
      <c r="Z11" s="6"/>
    </row>
    <row r="12" spans="1:26">
      <c r="A12" s="363"/>
      <c r="B12" s="11" t="s">
        <v>267</v>
      </c>
      <c r="E12" s="24" t="s">
        <v>324</v>
      </c>
      <c r="F12" s="24" t="s">
        <v>326</v>
      </c>
      <c r="G12" s="12">
        <v>60</v>
      </c>
      <c r="H12" s="23">
        <v>0</v>
      </c>
      <c r="I12" s="363"/>
      <c r="J12" s="363"/>
      <c r="K12" s="363"/>
      <c r="L12" s="363"/>
      <c r="M12" s="363"/>
      <c r="N12" s="365"/>
      <c r="P12" s="370"/>
      <c r="S12" s="363"/>
      <c r="Y12" s="6"/>
      <c r="Z12" s="6"/>
    </row>
    <row r="13" spans="1:26">
      <c r="A13" s="363"/>
      <c r="B13" s="11" t="s">
        <v>227</v>
      </c>
      <c r="E13" s="24" t="s">
        <v>325</v>
      </c>
      <c r="F13" s="24" t="s">
        <v>327</v>
      </c>
      <c r="G13" s="12">
        <v>60</v>
      </c>
      <c r="H13" s="23">
        <v>0</v>
      </c>
      <c r="I13" s="363"/>
      <c r="J13" s="363"/>
      <c r="K13" s="363"/>
      <c r="L13" s="363"/>
      <c r="M13" s="363"/>
      <c r="N13" s="365"/>
      <c r="P13" s="370"/>
      <c r="S13" s="363"/>
      <c r="Y13" s="6"/>
      <c r="Z13" s="6"/>
    </row>
    <row r="14" spans="1:26">
      <c r="A14" s="363"/>
      <c r="B14" s="11" t="s">
        <v>123</v>
      </c>
      <c r="E14" s="24" t="s">
        <v>332</v>
      </c>
      <c r="F14" s="24" t="s">
        <v>333</v>
      </c>
      <c r="G14" s="12">
        <v>600</v>
      </c>
      <c r="H14" s="23">
        <v>0</v>
      </c>
      <c r="I14" s="363"/>
      <c r="J14" s="363"/>
      <c r="K14" s="363"/>
      <c r="L14" s="363"/>
      <c r="M14" s="363"/>
      <c r="N14" s="365"/>
      <c r="P14" s="370"/>
      <c r="S14" s="363"/>
      <c r="Y14" s="6"/>
      <c r="Z14" s="6"/>
    </row>
    <row r="15" spans="1:26">
      <c r="A15" s="363"/>
      <c r="B15" s="11" t="s">
        <v>285</v>
      </c>
      <c r="E15" s="24" t="s">
        <v>334</v>
      </c>
      <c r="F15" s="24" t="s">
        <v>335</v>
      </c>
      <c r="G15" s="12">
        <v>288</v>
      </c>
      <c r="H15" s="23">
        <v>0</v>
      </c>
      <c r="I15" s="363"/>
      <c r="J15" s="363"/>
      <c r="K15" s="363"/>
      <c r="L15" s="363"/>
      <c r="M15" s="363"/>
      <c r="N15" s="365"/>
      <c r="P15" s="370"/>
      <c r="S15" s="363"/>
      <c r="Y15" s="6"/>
      <c r="Z15" s="6"/>
    </row>
    <row r="16" spans="1:26">
      <c r="A16" s="363"/>
      <c r="B16" s="11" t="s">
        <v>98</v>
      </c>
      <c r="E16" s="24" t="s">
        <v>336</v>
      </c>
      <c r="F16" s="24" t="s">
        <v>337</v>
      </c>
      <c r="G16" s="12">
        <v>192</v>
      </c>
      <c r="H16" s="23">
        <v>0</v>
      </c>
      <c r="I16" s="363"/>
      <c r="J16" s="363"/>
      <c r="K16" s="363"/>
      <c r="L16" s="363"/>
      <c r="M16" s="363"/>
      <c r="N16" s="365"/>
      <c r="P16" s="370"/>
      <c r="S16" s="363"/>
      <c r="Y16" s="6"/>
      <c r="Z16" s="6"/>
    </row>
    <row r="17" spans="1:26">
      <c r="A17" s="363"/>
      <c r="B17" s="11" t="s">
        <v>121</v>
      </c>
      <c r="E17" s="24" t="s">
        <v>338</v>
      </c>
      <c r="F17" s="24" t="s">
        <v>339</v>
      </c>
      <c r="G17" s="12">
        <v>120</v>
      </c>
      <c r="H17" s="23">
        <v>0</v>
      </c>
      <c r="I17" s="363"/>
      <c r="J17" s="363"/>
      <c r="K17" s="363"/>
      <c r="L17" s="363"/>
      <c r="M17" s="363"/>
      <c r="N17" s="365"/>
      <c r="P17" s="370"/>
      <c r="S17" s="363"/>
      <c r="Y17" s="6"/>
      <c r="Z17" s="6"/>
    </row>
    <row r="18" spans="1:26">
      <c r="A18" s="363"/>
      <c r="B18" s="11" t="s">
        <v>81</v>
      </c>
      <c r="E18" s="24" t="s">
        <v>340</v>
      </c>
      <c r="F18" s="24" t="s">
        <v>341</v>
      </c>
      <c r="G18" s="12">
        <v>186</v>
      </c>
      <c r="H18" s="23">
        <v>0</v>
      </c>
      <c r="I18" s="363"/>
      <c r="J18" s="363"/>
      <c r="K18" s="363"/>
      <c r="L18" s="363"/>
      <c r="M18" s="363"/>
      <c r="N18" s="365"/>
      <c r="P18" s="370"/>
      <c r="S18" s="363"/>
      <c r="Y18" s="6"/>
      <c r="Z18" s="6"/>
    </row>
    <row r="19" spans="1:26">
      <c r="A19" s="363"/>
      <c r="B19" s="11" t="s">
        <v>107</v>
      </c>
      <c r="E19" s="24" t="s">
        <v>342</v>
      </c>
      <c r="F19" s="24" t="s">
        <v>343</v>
      </c>
      <c r="G19" s="12">
        <v>188</v>
      </c>
      <c r="H19" s="23">
        <v>0</v>
      </c>
      <c r="I19" s="363"/>
      <c r="J19" s="363"/>
      <c r="K19" s="363"/>
      <c r="L19" s="363"/>
      <c r="M19" s="363"/>
      <c r="N19" s="365"/>
      <c r="P19" s="370"/>
      <c r="S19" s="363"/>
      <c r="Y19" s="6"/>
      <c r="Z19" s="6"/>
    </row>
    <row r="20" spans="1:26">
      <c r="A20" s="363"/>
      <c r="B20" s="11" t="s">
        <v>124</v>
      </c>
      <c r="E20" s="24" t="s">
        <v>344</v>
      </c>
      <c r="F20" s="24" t="s">
        <v>345</v>
      </c>
      <c r="G20" s="12">
        <v>108</v>
      </c>
      <c r="H20" s="23">
        <v>0</v>
      </c>
      <c r="I20" s="363"/>
      <c r="J20" s="363"/>
      <c r="K20" s="363"/>
      <c r="L20" s="363"/>
      <c r="M20" s="363"/>
      <c r="N20" s="365"/>
      <c r="P20" s="370"/>
      <c r="S20" s="363"/>
      <c r="Y20" s="6"/>
      <c r="Z20" s="6"/>
    </row>
    <row r="21" spans="1:26">
      <c r="A21" s="363"/>
      <c r="B21" s="11" t="s">
        <v>125</v>
      </c>
      <c r="E21" s="24" t="s">
        <v>346</v>
      </c>
      <c r="F21" s="24" t="s">
        <v>347</v>
      </c>
      <c r="G21" s="12">
        <v>112</v>
      </c>
      <c r="H21" s="23">
        <v>0</v>
      </c>
      <c r="I21" s="363"/>
      <c r="J21" s="363"/>
      <c r="K21" s="363"/>
      <c r="L21" s="363"/>
      <c r="M21" s="363"/>
      <c r="N21" s="365"/>
      <c r="P21" s="370"/>
      <c r="S21" s="363"/>
      <c r="Y21" s="6"/>
      <c r="Z21" s="6"/>
    </row>
    <row r="22" spans="1:26">
      <c r="A22" s="363"/>
      <c r="B22" s="11" t="s">
        <v>119</v>
      </c>
      <c r="E22" s="24" t="s">
        <v>349</v>
      </c>
      <c r="F22" s="24" t="s">
        <v>348</v>
      </c>
      <c r="G22" s="12">
        <v>40</v>
      </c>
      <c r="H22" s="23">
        <v>0</v>
      </c>
      <c r="I22" s="363"/>
      <c r="J22" s="363"/>
      <c r="K22" s="363"/>
      <c r="L22" s="363"/>
      <c r="M22" s="363"/>
      <c r="N22" s="365"/>
      <c r="P22" s="370"/>
      <c r="S22" s="363"/>
      <c r="Y22" s="6"/>
      <c r="Z22" s="6"/>
    </row>
    <row r="23" spans="1:26">
      <c r="A23" s="363"/>
      <c r="B23" s="11" t="s">
        <v>126</v>
      </c>
      <c r="E23" s="24" t="s">
        <v>350</v>
      </c>
      <c r="F23" s="24" t="s">
        <v>351</v>
      </c>
      <c r="G23" s="12">
        <v>72</v>
      </c>
      <c r="H23" s="23">
        <v>0</v>
      </c>
      <c r="I23" s="363"/>
      <c r="J23" s="363"/>
      <c r="K23" s="363"/>
      <c r="L23" s="363"/>
      <c r="M23" s="363"/>
      <c r="N23" s="365"/>
      <c r="P23" s="370"/>
      <c r="S23" s="363"/>
      <c r="Y23" s="6"/>
      <c r="Z23" s="6"/>
    </row>
    <row r="24" spans="1:26">
      <c r="A24" s="363"/>
      <c r="B24" s="11" t="s">
        <v>269</v>
      </c>
      <c r="E24" s="24" t="s">
        <v>352</v>
      </c>
      <c r="F24" s="24" t="s">
        <v>354</v>
      </c>
      <c r="G24" s="12">
        <v>30</v>
      </c>
      <c r="H24" s="23">
        <v>0</v>
      </c>
      <c r="I24" s="363"/>
      <c r="J24" s="363"/>
      <c r="K24" s="363"/>
      <c r="L24" s="363"/>
      <c r="M24" s="363"/>
      <c r="N24" s="365"/>
      <c r="P24" s="370"/>
      <c r="S24" s="363"/>
      <c r="Y24" s="6"/>
      <c r="Z24" s="6"/>
    </row>
    <row r="25" spans="1:26">
      <c r="A25" s="363"/>
      <c r="B25" s="11" t="s">
        <v>127</v>
      </c>
      <c r="E25" s="24" t="s">
        <v>353</v>
      </c>
      <c r="F25" s="24" t="s">
        <v>355</v>
      </c>
      <c r="G25" s="12">
        <v>50</v>
      </c>
      <c r="H25" s="23">
        <v>0</v>
      </c>
      <c r="I25" s="363"/>
      <c r="J25" s="363"/>
      <c r="K25" s="363"/>
      <c r="L25" s="363"/>
      <c r="M25" s="363"/>
      <c r="N25" s="365"/>
      <c r="P25" s="370"/>
      <c r="S25" s="363"/>
      <c r="Y25" s="6"/>
      <c r="Z25" s="6"/>
    </row>
    <row r="26" spans="1:26">
      <c r="A26" s="363"/>
      <c r="B26" s="11" t="s">
        <v>128</v>
      </c>
      <c r="E26" s="24" t="s">
        <v>357</v>
      </c>
      <c r="F26" s="24" t="s">
        <v>356</v>
      </c>
      <c r="G26" s="12">
        <v>108</v>
      </c>
      <c r="H26" s="23">
        <v>0</v>
      </c>
      <c r="I26" s="363"/>
      <c r="J26" s="363"/>
      <c r="K26" s="363"/>
      <c r="L26" s="363"/>
      <c r="M26" s="363"/>
      <c r="N26" s="365"/>
      <c r="P26" s="370"/>
      <c r="S26" s="363"/>
      <c r="Y26" s="6"/>
      <c r="Z26" s="6"/>
    </row>
    <row r="27" spans="1:26">
      <c r="A27" s="363"/>
      <c r="B27" s="11" t="s">
        <v>129</v>
      </c>
      <c r="E27" s="24" t="s">
        <v>358</v>
      </c>
      <c r="F27" s="24" t="s">
        <v>360</v>
      </c>
      <c r="G27" s="12">
        <v>108</v>
      </c>
      <c r="H27" s="23">
        <v>0</v>
      </c>
      <c r="I27" s="363"/>
      <c r="J27" s="363"/>
      <c r="K27" s="363"/>
      <c r="L27" s="363"/>
      <c r="M27" s="363"/>
      <c r="N27" s="365"/>
      <c r="P27" s="370"/>
      <c r="S27" s="363"/>
      <c r="Y27" s="6"/>
      <c r="Z27" s="6"/>
    </row>
    <row r="28" spans="1:26">
      <c r="A28" s="363"/>
      <c r="B28" s="11" t="s">
        <v>130</v>
      </c>
      <c r="E28" s="24" t="s">
        <v>359</v>
      </c>
      <c r="F28" s="24" t="s">
        <v>361</v>
      </c>
      <c r="G28" s="12">
        <v>84</v>
      </c>
      <c r="H28" s="23">
        <v>0</v>
      </c>
      <c r="I28" s="363"/>
      <c r="J28" s="363"/>
      <c r="K28" s="363"/>
      <c r="L28" s="363"/>
      <c r="M28" s="363"/>
      <c r="N28" s="365"/>
      <c r="P28" s="370"/>
      <c r="S28" s="363"/>
      <c r="Y28" s="6"/>
      <c r="Z28" s="6"/>
    </row>
    <row r="29" spans="1:26">
      <c r="A29" s="363"/>
      <c r="B29" s="11" t="s">
        <v>232</v>
      </c>
      <c r="H29" s="23">
        <v>0</v>
      </c>
      <c r="I29" s="363"/>
      <c r="J29" s="363"/>
      <c r="K29" s="363"/>
      <c r="L29" s="363"/>
      <c r="M29" s="363"/>
      <c r="N29" s="365"/>
      <c r="P29" s="370"/>
      <c r="S29" s="363"/>
      <c r="Y29" s="6"/>
      <c r="Z29" s="6"/>
    </row>
    <row r="30" spans="1:26">
      <c r="A30" s="363"/>
      <c r="B30" s="11" t="s">
        <v>108</v>
      </c>
      <c r="H30" s="23">
        <v>0</v>
      </c>
      <c r="I30" s="363"/>
      <c r="J30" s="363"/>
      <c r="K30" s="363"/>
      <c r="L30" s="363"/>
      <c r="M30" s="363"/>
      <c r="N30" s="365"/>
      <c r="P30" s="370"/>
      <c r="S30" s="363"/>
      <c r="Y30" s="6"/>
      <c r="Z30" s="6"/>
    </row>
    <row r="31" spans="1:26">
      <c r="A31" s="363"/>
      <c r="B31" s="11" t="s">
        <v>131</v>
      </c>
      <c r="H31" s="23">
        <v>0</v>
      </c>
      <c r="I31" s="363"/>
      <c r="J31" s="363"/>
      <c r="K31" s="363"/>
      <c r="L31" s="363"/>
      <c r="M31" s="363"/>
      <c r="N31" s="365"/>
      <c r="P31" s="370"/>
      <c r="S31" s="363"/>
      <c r="Y31" s="6"/>
      <c r="Z31" s="6"/>
    </row>
    <row r="32" spans="1:26">
      <c r="A32" s="363"/>
      <c r="B32" s="11" t="s">
        <v>132</v>
      </c>
      <c r="H32" s="23">
        <v>0</v>
      </c>
      <c r="I32" s="363"/>
      <c r="J32" s="363"/>
      <c r="K32" s="363"/>
      <c r="L32" s="363"/>
      <c r="M32" s="363"/>
      <c r="N32" s="365"/>
      <c r="P32" s="370"/>
      <c r="S32" s="363"/>
      <c r="Y32" s="6"/>
      <c r="Z32" s="6"/>
    </row>
    <row r="33" spans="1:26">
      <c r="A33" s="363"/>
      <c r="B33" s="11" t="s">
        <v>133</v>
      </c>
      <c r="H33" s="23">
        <v>0</v>
      </c>
      <c r="I33" s="363"/>
      <c r="J33" s="363"/>
      <c r="K33" s="363"/>
      <c r="L33" s="363"/>
      <c r="M33" s="363"/>
      <c r="N33" s="365"/>
      <c r="P33" s="370"/>
      <c r="S33" s="363"/>
      <c r="Y33" s="6"/>
      <c r="Z33" s="6"/>
    </row>
    <row r="34" spans="1:26">
      <c r="A34" s="363"/>
      <c r="B34" s="11" t="s">
        <v>134</v>
      </c>
      <c r="H34" s="23">
        <v>0</v>
      </c>
      <c r="I34" s="363"/>
      <c r="J34" s="363"/>
      <c r="K34" s="363"/>
      <c r="L34" s="363"/>
      <c r="M34" s="363"/>
      <c r="N34" s="365"/>
      <c r="P34" s="370"/>
      <c r="S34" s="363"/>
      <c r="Y34" s="6"/>
      <c r="Z34" s="6"/>
    </row>
    <row r="35" spans="1:26">
      <c r="A35" s="363"/>
      <c r="B35" s="11" t="s">
        <v>102</v>
      </c>
      <c r="H35" s="23">
        <v>0</v>
      </c>
      <c r="I35" s="363"/>
      <c r="J35" s="363"/>
      <c r="K35" s="363"/>
      <c r="L35" s="363"/>
      <c r="M35" s="363"/>
      <c r="N35" s="365"/>
      <c r="P35" s="370"/>
      <c r="S35" s="363"/>
      <c r="Y35" s="6"/>
      <c r="Z35" s="6"/>
    </row>
    <row r="36" spans="1:26">
      <c r="A36" s="363"/>
      <c r="B36" s="11" t="s">
        <v>86</v>
      </c>
      <c r="H36" s="23">
        <v>0</v>
      </c>
      <c r="I36" s="363"/>
      <c r="J36" s="363"/>
      <c r="K36" s="363"/>
      <c r="L36" s="363"/>
      <c r="M36" s="363"/>
      <c r="N36" s="365"/>
      <c r="P36" s="370"/>
      <c r="S36" s="363"/>
      <c r="Y36" s="6"/>
      <c r="Z36" s="6"/>
    </row>
    <row r="37" spans="1:26">
      <c r="A37" s="363"/>
      <c r="B37" s="11" t="s">
        <v>93</v>
      </c>
      <c r="H37" s="23">
        <v>0</v>
      </c>
      <c r="I37" s="363"/>
      <c r="J37" s="363"/>
      <c r="K37" s="363"/>
      <c r="L37" s="363"/>
      <c r="M37" s="363"/>
      <c r="N37" s="365"/>
      <c r="P37" s="370"/>
      <c r="S37" s="363"/>
      <c r="Y37" s="6"/>
      <c r="Z37" s="6"/>
    </row>
    <row r="38" spans="1:26">
      <c r="A38" s="363"/>
      <c r="B38" s="11" t="s">
        <v>111</v>
      </c>
      <c r="H38" s="23">
        <v>0</v>
      </c>
      <c r="I38" s="363"/>
      <c r="J38" s="363"/>
      <c r="K38" s="363"/>
      <c r="L38" s="363"/>
      <c r="M38" s="363"/>
      <c r="N38" s="365"/>
      <c r="P38" s="370"/>
      <c r="S38" s="363"/>
      <c r="Y38" s="6"/>
      <c r="Z38" s="6"/>
    </row>
    <row r="39" spans="1:26">
      <c r="A39" s="363"/>
      <c r="B39" s="11" t="s">
        <v>135</v>
      </c>
      <c r="H39" s="23">
        <v>0</v>
      </c>
      <c r="I39" s="363"/>
      <c r="J39" s="363"/>
      <c r="K39" s="363"/>
      <c r="L39" s="363"/>
      <c r="M39" s="363"/>
      <c r="N39" s="365"/>
      <c r="P39" s="370"/>
      <c r="S39" s="363"/>
      <c r="Y39" s="6"/>
      <c r="Z39" s="6"/>
    </row>
    <row r="40" spans="1:26">
      <c r="A40" s="363"/>
      <c r="B40" s="11" t="s">
        <v>136</v>
      </c>
      <c r="H40" s="23">
        <v>0</v>
      </c>
      <c r="I40" s="363"/>
      <c r="J40" s="363"/>
      <c r="K40" s="363"/>
      <c r="L40" s="363"/>
      <c r="M40" s="363"/>
      <c r="N40" s="365"/>
      <c r="P40" s="370"/>
      <c r="S40" s="363"/>
      <c r="Y40" s="6"/>
      <c r="Z40" s="6"/>
    </row>
    <row r="41" spans="1:26">
      <c r="A41" s="363"/>
      <c r="B41" s="11" t="s">
        <v>118</v>
      </c>
      <c r="H41" s="23">
        <v>0</v>
      </c>
      <c r="I41" s="363"/>
      <c r="J41" s="363"/>
      <c r="K41" s="363"/>
      <c r="L41" s="363"/>
      <c r="M41" s="363"/>
      <c r="N41" s="365"/>
      <c r="P41" s="370"/>
      <c r="S41" s="363"/>
      <c r="Y41" s="6"/>
      <c r="Z41" s="6"/>
    </row>
    <row r="42" spans="1:26">
      <c r="A42" s="363"/>
      <c r="B42" s="11" t="s">
        <v>137</v>
      </c>
      <c r="H42" s="23">
        <v>0</v>
      </c>
      <c r="I42" s="363"/>
      <c r="J42" s="363"/>
      <c r="K42" s="363"/>
      <c r="L42" s="363"/>
      <c r="M42" s="363"/>
      <c r="N42" s="365"/>
      <c r="P42" s="370"/>
      <c r="S42" s="363"/>
      <c r="Y42" s="6"/>
      <c r="Z42" s="6"/>
    </row>
    <row r="43" spans="1:26">
      <c r="A43" s="363"/>
      <c r="B43" s="11" t="s">
        <v>138</v>
      </c>
      <c r="H43" s="23">
        <v>0</v>
      </c>
      <c r="I43" s="363"/>
      <c r="J43" s="363"/>
      <c r="K43" s="363"/>
      <c r="L43" s="363"/>
      <c r="M43" s="363"/>
      <c r="N43" s="365"/>
      <c r="P43" s="370"/>
      <c r="S43" s="363"/>
      <c r="Y43" s="6"/>
      <c r="Z43" s="6"/>
    </row>
    <row r="44" spans="1:26">
      <c r="A44" s="363"/>
      <c r="B44" s="11" t="s">
        <v>89</v>
      </c>
      <c r="H44" s="23">
        <v>0</v>
      </c>
      <c r="I44" s="363"/>
      <c r="J44" s="363"/>
      <c r="K44" s="363"/>
      <c r="L44" s="363"/>
      <c r="M44" s="363"/>
      <c r="N44" s="365"/>
      <c r="P44" s="370"/>
      <c r="S44" s="363"/>
      <c r="Y44" s="6"/>
      <c r="Z44" s="6"/>
    </row>
    <row r="45" spans="1:26">
      <c r="A45" s="363"/>
      <c r="B45" s="11" t="s">
        <v>239</v>
      </c>
      <c r="H45" s="23">
        <v>0</v>
      </c>
      <c r="I45" s="363"/>
      <c r="J45" s="363"/>
      <c r="K45" s="363"/>
      <c r="L45" s="363"/>
      <c r="M45" s="363"/>
      <c r="N45" s="365"/>
      <c r="P45" s="370"/>
      <c r="S45" s="363"/>
      <c r="Y45" s="6"/>
      <c r="Z45" s="6"/>
    </row>
    <row r="46" spans="1:26">
      <c r="A46" s="363"/>
      <c r="B46" s="11" t="s">
        <v>92</v>
      </c>
      <c r="H46" s="23">
        <v>0</v>
      </c>
      <c r="I46" s="363"/>
      <c r="J46" s="363"/>
      <c r="K46" s="363"/>
      <c r="L46" s="363"/>
      <c r="M46" s="363"/>
      <c r="N46" s="365"/>
      <c r="P46" s="370"/>
      <c r="S46" s="363"/>
      <c r="Y46" s="6"/>
      <c r="Z46" s="6"/>
    </row>
    <row r="47" spans="1:26">
      <c r="A47" s="363"/>
      <c r="B47" s="11" t="s">
        <v>246</v>
      </c>
      <c r="H47" s="23">
        <v>0</v>
      </c>
      <c r="I47" s="363"/>
      <c r="J47" s="363"/>
      <c r="K47" s="363"/>
      <c r="L47" s="363"/>
      <c r="M47" s="363"/>
      <c r="N47" s="365"/>
      <c r="P47" s="370"/>
      <c r="S47" s="363"/>
      <c r="Y47" s="6"/>
      <c r="Z47" s="6"/>
    </row>
    <row r="48" spans="1:26">
      <c r="A48" s="363"/>
      <c r="B48" s="11" t="s">
        <v>139</v>
      </c>
      <c r="H48" s="23">
        <v>0</v>
      </c>
      <c r="I48" s="363"/>
      <c r="J48" s="363"/>
      <c r="K48" s="363"/>
      <c r="L48" s="363"/>
      <c r="M48" s="363"/>
      <c r="N48" s="365"/>
      <c r="P48" s="370"/>
      <c r="S48" s="363"/>
      <c r="Y48" s="6"/>
      <c r="Z48" s="6"/>
    </row>
    <row r="49" spans="1:26">
      <c r="A49" s="363"/>
      <c r="B49" s="11" t="s">
        <v>241</v>
      </c>
      <c r="H49" s="23">
        <v>0</v>
      </c>
      <c r="I49" s="363"/>
      <c r="J49" s="363"/>
      <c r="K49" s="363"/>
      <c r="L49" s="363"/>
      <c r="M49" s="363"/>
      <c r="N49" s="365"/>
      <c r="P49" s="370"/>
      <c r="S49" s="363"/>
      <c r="Y49" s="6"/>
      <c r="Z49" s="6"/>
    </row>
    <row r="50" spans="1:26">
      <c r="A50" s="363"/>
      <c r="B50" s="11" t="s">
        <v>279</v>
      </c>
      <c r="H50" s="23">
        <v>0</v>
      </c>
      <c r="I50" s="363"/>
      <c r="J50" s="363"/>
      <c r="K50" s="363"/>
      <c r="L50" s="363"/>
      <c r="M50" s="363"/>
      <c r="N50" s="365"/>
      <c r="P50" s="370"/>
      <c r="S50" s="363"/>
      <c r="Y50" s="6"/>
      <c r="Z50" s="6"/>
    </row>
    <row r="51" spans="1:26">
      <c r="A51" s="363"/>
      <c r="B51" s="11" t="s">
        <v>140</v>
      </c>
      <c r="H51" s="23">
        <v>0</v>
      </c>
      <c r="I51" s="363"/>
      <c r="J51" s="363"/>
      <c r="K51" s="363"/>
      <c r="L51" s="363"/>
      <c r="M51" s="363"/>
      <c r="N51" s="365"/>
      <c r="P51" s="370"/>
      <c r="S51" s="363"/>
      <c r="Y51" s="6"/>
      <c r="Z51" s="6"/>
    </row>
    <row r="52" spans="1:26">
      <c r="A52" s="363"/>
      <c r="B52" s="11" t="s">
        <v>141</v>
      </c>
      <c r="H52" s="23">
        <v>0</v>
      </c>
      <c r="I52" s="363"/>
      <c r="J52" s="363"/>
      <c r="K52" s="363"/>
      <c r="L52" s="363"/>
      <c r="M52" s="363"/>
      <c r="N52" s="365"/>
      <c r="P52" s="370"/>
      <c r="S52" s="363"/>
      <c r="Y52" s="6"/>
      <c r="Z52" s="6"/>
    </row>
    <row r="53" spans="1:26">
      <c r="A53" s="363"/>
      <c r="B53" s="11" t="s">
        <v>142</v>
      </c>
      <c r="H53" s="23">
        <v>0</v>
      </c>
      <c r="I53" s="363"/>
      <c r="J53" s="363"/>
      <c r="K53" s="363"/>
      <c r="L53" s="363"/>
      <c r="M53" s="363"/>
      <c r="N53" s="365"/>
      <c r="P53" s="370"/>
      <c r="S53" s="363"/>
      <c r="Y53" s="6"/>
      <c r="Z53" s="6"/>
    </row>
    <row r="54" spans="1:26">
      <c r="A54" s="363"/>
      <c r="B54" s="11" t="s">
        <v>143</v>
      </c>
      <c r="H54" s="23">
        <v>0</v>
      </c>
      <c r="I54" s="363"/>
      <c r="J54" s="363"/>
      <c r="K54" s="363"/>
      <c r="L54" s="363"/>
      <c r="M54" s="363"/>
      <c r="N54" s="365"/>
      <c r="P54" s="370"/>
      <c r="S54" s="363"/>
      <c r="Y54" s="6"/>
      <c r="Z54" s="6"/>
    </row>
    <row r="55" spans="1:26">
      <c r="A55" s="363"/>
      <c r="B55" s="11" t="s">
        <v>144</v>
      </c>
      <c r="H55" s="23">
        <v>0</v>
      </c>
      <c r="I55" s="363"/>
      <c r="J55" s="363"/>
      <c r="K55" s="363"/>
      <c r="L55" s="363"/>
      <c r="M55" s="363"/>
      <c r="N55" s="365"/>
      <c r="P55" s="370"/>
      <c r="S55" s="363"/>
      <c r="Y55" s="6"/>
      <c r="Z55" s="6"/>
    </row>
    <row r="56" spans="1:26">
      <c r="A56" s="363"/>
      <c r="B56" s="11" t="s">
        <v>145</v>
      </c>
      <c r="H56" s="23">
        <v>0</v>
      </c>
      <c r="I56" s="363"/>
      <c r="J56" s="363"/>
      <c r="K56" s="363"/>
      <c r="L56" s="363"/>
      <c r="M56" s="363"/>
      <c r="N56" s="365"/>
      <c r="P56" s="370"/>
      <c r="S56" s="363"/>
      <c r="Y56" s="6"/>
      <c r="Z56" s="6"/>
    </row>
    <row r="57" spans="1:26">
      <c r="A57" s="363"/>
      <c r="B57" s="11" t="s">
        <v>146</v>
      </c>
      <c r="H57" s="23">
        <v>0</v>
      </c>
      <c r="I57" s="363"/>
      <c r="J57" s="363"/>
      <c r="K57" s="363"/>
      <c r="L57" s="363"/>
      <c r="M57" s="363"/>
      <c r="N57" s="365"/>
      <c r="P57" s="370"/>
      <c r="S57" s="363"/>
      <c r="Y57" s="6"/>
      <c r="Z57" s="6"/>
    </row>
    <row r="58" spans="1:26">
      <c r="A58" s="363"/>
      <c r="B58" s="11" t="s">
        <v>147</v>
      </c>
      <c r="H58" s="23">
        <v>0</v>
      </c>
      <c r="I58" s="363"/>
      <c r="J58" s="363"/>
      <c r="K58" s="363"/>
      <c r="L58" s="363"/>
      <c r="M58" s="363"/>
      <c r="N58" s="365"/>
      <c r="P58" s="370"/>
      <c r="S58" s="363"/>
      <c r="Y58" s="6"/>
      <c r="Z58" s="6"/>
    </row>
    <row r="59" spans="1:26">
      <c r="A59" s="363"/>
      <c r="B59" s="11" t="s">
        <v>78</v>
      </c>
      <c r="H59" s="23">
        <v>0</v>
      </c>
      <c r="I59" s="363"/>
      <c r="J59" s="363"/>
      <c r="K59" s="363"/>
      <c r="L59" s="363"/>
      <c r="M59" s="363"/>
      <c r="N59" s="365"/>
      <c r="P59" s="370"/>
      <c r="S59" s="363"/>
      <c r="Y59" s="6"/>
      <c r="Z59" s="6"/>
    </row>
    <row r="60" spans="1:26">
      <c r="A60" s="363"/>
      <c r="B60" s="11" t="s">
        <v>82</v>
      </c>
      <c r="H60" s="23">
        <v>0</v>
      </c>
      <c r="I60" s="363"/>
      <c r="J60" s="363"/>
      <c r="K60" s="363"/>
      <c r="L60" s="363"/>
      <c r="M60" s="363"/>
      <c r="N60" s="365"/>
      <c r="P60" s="370"/>
      <c r="S60" s="363"/>
      <c r="Y60" s="6"/>
      <c r="Z60" s="6"/>
    </row>
    <row r="61" spans="1:26">
      <c r="A61" s="363"/>
      <c r="B61" s="11" t="s">
        <v>148</v>
      </c>
      <c r="H61" s="23">
        <v>0</v>
      </c>
      <c r="I61" s="363"/>
      <c r="J61" s="363"/>
      <c r="K61" s="363"/>
      <c r="L61" s="363"/>
      <c r="M61" s="363"/>
      <c r="N61" s="365"/>
      <c r="P61" s="370"/>
      <c r="S61" s="363"/>
      <c r="Y61" s="6"/>
      <c r="Z61" s="6"/>
    </row>
    <row r="62" spans="1:26">
      <c r="A62" s="363"/>
      <c r="B62" s="11" t="s">
        <v>103</v>
      </c>
      <c r="H62" s="23">
        <v>0</v>
      </c>
      <c r="I62" s="363"/>
      <c r="J62" s="363"/>
      <c r="K62" s="363"/>
      <c r="L62" s="363"/>
      <c r="M62" s="363"/>
      <c r="N62" s="365"/>
      <c r="P62" s="370"/>
      <c r="S62" s="363"/>
      <c r="Y62" s="6"/>
      <c r="Z62" s="6"/>
    </row>
    <row r="63" spans="1:26">
      <c r="A63" s="363"/>
      <c r="B63" s="11" t="s">
        <v>85</v>
      </c>
      <c r="H63" s="23">
        <v>0</v>
      </c>
      <c r="I63" s="363"/>
      <c r="J63" s="363"/>
      <c r="K63" s="363"/>
      <c r="L63" s="363"/>
      <c r="M63" s="363"/>
      <c r="N63" s="365"/>
      <c r="P63" s="370"/>
      <c r="S63" s="363"/>
      <c r="Y63" s="6"/>
      <c r="Z63" s="6"/>
    </row>
    <row r="64" spans="1:26">
      <c r="A64" s="363"/>
      <c r="B64" s="11" t="s">
        <v>149</v>
      </c>
      <c r="H64" s="23">
        <v>0</v>
      </c>
      <c r="I64" s="363"/>
      <c r="J64" s="363"/>
      <c r="K64" s="363"/>
      <c r="L64" s="363"/>
      <c r="M64" s="363"/>
      <c r="N64" s="365"/>
      <c r="P64" s="370"/>
      <c r="S64" s="363"/>
      <c r="Y64" s="6"/>
      <c r="Z64" s="6"/>
    </row>
    <row r="65" spans="1:26">
      <c r="A65" s="363"/>
      <c r="B65" s="11" t="s">
        <v>150</v>
      </c>
      <c r="H65" s="23">
        <v>0</v>
      </c>
      <c r="I65" s="363"/>
      <c r="J65" s="363"/>
      <c r="K65" s="363"/>
      <c r="L65" s="363"/>
      <c r="M65" s="363"/>
      <c r="N65" s="365"/>
      <c r="P65" s="370"/>
      <c r="S65" s="363"/>
      <c r="Y65" s="6"/>
      <c r="Z65" s="6"/>
    </row>
    <row r="66" spans="1:26">
      <c r="A66" s="363"/>
      <c r="B66" s="11" t="s">
        <v>151</v>
      </c>
      <c r="H66" s="23">
        <v>0</v>
      </c>
      <c r="I66" s="363"/>
      <c r="J66" s="363"/>
      <c r="K66" s="363"/>
      <c r="L66" s="363"/>
      <c r="M66" s="363"/>
      <c r="N66" s="365"/>
      <c r="P66" s="370"/>
      <c r="S66" s="363"/>
      <c r="Y66" s="6"/>
      <c r="Z66" s="6"/>
    </row>
    <row r="67" spans="1:26">
      <c r="A67" s="363"/>
      <c r="B67" s="11" t="s">
        <v>152</v>
      </c>
      <c r="H67" s="23">
        <v>0</v>
      </c>
      <c r="I67" s="363"/>
      <c r="J67" s="363"/>
      <c r="K67" s="363"/>
      <c r="L67" s="363"/>
      <c r="M67" s="363"/>
      <c r="N67" s="365"/>
      <c r="P67" s="370"/>
      <c r="S67" s="363"/>
      <c r="Y67" s="6"/>
      <c r="Z67" s="6"/>
    </row>
    <row r="68" spans="1:26">
      <c r="A68" s="363"/>
      <c r="B68" s="11" t="s">
        <v>153</v>
      </c>
      <c r="H68" s="23">
        <v>0</v>
      </c>
      <c r="I68" s="363"/>
      <c r="J68" s="363"/>
      <c r="K68" s="363"/>
      <c r="L68" s="363"/>
      <c r="M68" s="363"/>
      <c r="N68" s="365"/>
      <c r="P68" s="370"/>
      <c r="S68" s="363"/>
      <c r="Y68" s="6"/>
      <c r="Z68" s="6"/>
    </row>
    <row r="69" spans="1:26">
      <c r="A69" s="363"/>
      <c r="B69" s="11" t="s">
        <v>154</v>
      </c>
      <c r="H69" s="23">
        <v>0</v>
      </c>
      <c r="I69" s="363"/>
      <c r="J69" s="363"/>
      <c r="K69" s="363"/>
      <c r="L69" s="363"/>
      <c r="M69" s="363"/>
      <c r="N69" s="365"/>
      <c r="P69" s="370"/>
      <c r="S69" s="363"/>
      <c r="Y69" s="6"/>
      <c r="Z69" s="6"/>
    </row>
    <row r="70" spans="1:26">
      <c r="A70" s="363"/>
      <c r="B70" s="11" t="s">
        <v>155</v>
      </c>
      <c r="H70" s="23">
        <v>0</v>
      </c>
      <c r="I70" s="363"/>
      <c r="J70" s="363"/>
      <c r="K70" s="363"/>
      <c r="L70" s="363"/>
      <c r="M70" s="363"/>
      <c r="N70" s="365"/>
      <c r="P70" s="370"/>
      <c r="S70" s="363"/>
      <c r="Y70" s="6"/>
      <c r="Z70" s="6"/>
    </row>
    <row r="71" spans="1:26">
      <c r="A71" s="363"/>
      <c r="B71" s="11" t="s">
        <v>156</v>
      </c>
      <c r="H71" s="23">
        <v>0</v>
      </c>
      <c r="I71" s="363"/>
      <c r="J71" s="363"/>
      <c r="K71" s="363"/>
      <c r="L71" s="363"/>
      <c r="M71" s="363"/>
      <c r="N71" s="365"/>
      <c r="P71" s="370"/>
      <c r="S71" s="363"/>
      <c r="Y71" s="6"/>
      <c r="Z71" s="6"/>
    </row>
    <row r="72" spans="1:26">
      <c r="A72" s="363"/>
      <c r="B72" s="11" t="s">
        <v>229</v>
      </c>
      <c r="H72" s="23">
        <v>0</v>
      </c>
      <c r="I72" s="363"/>
      <c r="J72" s="363"/>
      <c r="K72" s="363"/>
      <c r="L72" s="363"/>
      <c r="M72" s="363"/>
      <c r="N72" s="365"/>
      <c r="P72" s="370"/>
      <c r="S72" s="363"/>
      <c r="Y72" s="6"/>
      <c r="Z72" s="6"/>
    </row>
    <row r="73" spans="1:26">
      <c r="A73" s="363"/>
      <c r="B73" s="11" t="s">
        <v>157</v>
      </c>
      <c r="H73" s="23">
        <v>0</v>
      </c>
      <c r="I73" s="363"/>
      <c r="J73" s="363"/>
      <c r="K73" s="363"/>
      <c r="L73" s="363"/>
      <c r="M73" s="363"/>
      <c r="N73" s="365"/>
      <c r="P73" s="370"/>
      <c r="S73" s="363"/>
      <c r="Y73" s="6"/>
      <c r="Z73" s="6"/>
    </row>
    <row r="74" spans="1:26">
      <c r="A74" s="363"/>
      <c r="B74" s="11" t="s">
        <v>158</v>
      </c>
      <c r="H74" s="23">
        <v>0</v>
      </c>
      <c r="I74" s="363"/>
      <c r="J74" s="363"/>
      <c r="K74" s="363"/>
      <c r="L74" s="363"/>
      <c r="M74" s="363"/>
      <c r="N74" s="365"/>
      <c r="P74" s="370"/>
      <c r="S74" s="363"/>
      <c r="Y74" s="6"/>
      <c r="Z74" s="6"/>
    </row>
    <row r="75" spans="1:26">
      <c r="A75" s="363"/>
      <c r="B75" s="11" t="s">
        <v>159</v>
      </c>
      <c r="H75" s="23">
        <v>0</v>
      </c>
      <c r="I75" s="363"/>
      <c r="J75" s="363"/>
      <c r="K75" s="363"/>
      <c r="L75" s="363"/>
      <c r="M75" s="363"/>
      <c r="N75" s="365"/>
      <c r="P75" s="370"/>
      <c r="S75" s="363"/>
      <c r="Y75" s="6"/>
      <c r="Z75" s="6"/>
    </row>
    <row r="76" spans="1:26">
      <c r="A76" s="363"/>
      <c r="B76" s="11" t="s">
        <v>160</v>
      </c>
      <c r="H76" s="23">
        <v>0</v>
      </c>
      <c r="I76" s="363"/>
      <c r="J76" s="363"/>
      <c r="K76" s="363"/>
      <c r="L76" s="363"/>
      <c r="M76" s="363"/>
      <c r="N76" s="365"/>
      <c r="P76" s="370"/>
      <c r="S76" s="363"/>
      <c r="Y76" s="6"/>
      <c r="Z76" s="6"/>
    </row>
    <row r="77" spans="1:26">
      <c r="A77" s="363"/>
      <c r="B77" s="11" t="s">
        <v>161</v>
      </c>
      <c r="H77" s="23">
        <v>0</v>
      </c>
      <c r="I77" s="363"/>
      <c r="J77" s="363"/>
      <c r="K77" s="363"/>
      <c r="L77" s="363"/>
      <c r="M77" s="363"/>
      <c r="N77" s="365"/>
      <c r="P77" s="370"/>
      <c r="S77" s="363"/>
      <c r="Y77" s="6"/>
      <c r="Z77" s="6"/>
    </row>
    <row r="78" spans="1:26">
      <c r="A78" s="363"/>
      <c r="B78" s="11" t="s">
        <v>265</v>
      </c>
      <c r="H78" s="23">
        <v>0</v>
      </c>
      <c r="I78" s="363"/>
      <c r="J78" s="363"/>
      <c r="K78" s="363"/>
      <c r="L78" s="363"/>
      <c r="M78" s="363"/>
      <c r="N78" s="365"/>
      <c r="P78" s="370"/>
      <c r="S78" s="363"/>
      <c r="Y78" s="6"/>
      <c r="Z78" s="6"/>
    </row>
    <row r="79" spans="1:26">
      <c r="A79" s="363"/>
      <c r="B79" s="11" t="s">
        <v>162</v>
      </c>
      <c r="H79" s="23">
        <v>0</v>
      </c>
      <c r="I79" s="363"/>
      <c r="J79" s="363"/>
      <c r="K79" s="363"/>
      <c r="L79" s="363"/>
      <c r="M79" s="363"/>
      <c r="N79" s="365"/>
      <c r="P79" s="370"/>
      <c r="S79" s="363"/>
      <c r="Y79" s="6"/>
      <c r="Z79" s="6"/>
    </row>
    <row r="80" spans="1:26">
      <c r="A80" s="363"/>
      <c r="B80" s="11" t="s">
        <v>163</v>
      </c>
      <c r="H80" s="23">
        <v>0</v>
      </c>
      <c r="I80" s="363"/>
      <c r="J80" s="363"/>
      <c r="K80" s="363"/>
      <c r="L80" s="363"/>
      <c r="M80" s="363"/>
      <c r="N80" s="365"/>
      <c r="P80" s="370"/>
      <c r="S80" s="363"/>
      <c r="Y80" s="6"/>
      <c r="Z80" s="6"/>
    </row>
    <row r="81" spans="1:26">
      <c r="A81" s="363"/>
      <c r="B81" s="11" t="s">
        <v>164</v>
      </c>
      <c r="H81" s="23">
        <v>0</v>
      </c>
      <c r="I81" s="363"/>
      <c r="J81" s="363"/>
      <c r="K81" s="363"/>
      <c r="L81" s="363"/>
      <c r="M81" s="363"/>
      <c r="N81" s="365"/>
      <c r="P81" s="370"/>
      <c r="S81" s="363"/>
      <c r="Y81" s="6"/>
      <c r="Z81" s="6"/>
    </row>
    <row r="82" spans="1:26">
      <c r="A82" s="363"/>
      <c r="B82" s="11" t="s">
        <v>165</v>
      </c>
      <c r="H82" s="23">
        <v>0</v>
      </c>
      <c r="I82" s="363"/>
      <c r="J82" s="363"/>
      <c r="K82" s="363"/>
      <c r="L82" s="363"/>
      <c r="M82" s="363"/>
      <c r="N82" s="365"/>
      <c r="P82" s="370"/>
      <c r="S82" s="363"/>
      <c r="Y82" s="6"/>
      <c r="Z82" s="6"/>
    </row>
    <row r="83" spans="1:26">
      <c r="A83" s="363"/>
      <c r="B83" s="11" t="s">
        <v>166</v>
      </c>
      <c r="H83" s="23">
        <v>0</v>
      </c>
      <c r="I83" s="363"/>
      <c r="J83" s="363"/>
      <c r="K83" s="363"/>
      <c r="L83" s="363"/>
      <c r="M83" s="363"/>
      <c r="N83" s="365"/>
      <c r="P83" s="370"/>
      <c r="S83" s="363"/>
      <c r="Y83" s="6"/>
      <c r="Z83" s="6"/>
    </row>
    <row r="84" spans="1:26">
      <c r="A84" s="363"/>
      <c r="B84" s="11" t="s">
        <v>273</v>
      </c>
      <c r="H84" s="23">
        <v>0</v>
      </c>
      <c r="I84" s="363"/>
      <c r="J84" s="363"/>
      <c r="K84" s="363"/>
      <c r="L84" s="363"/>
      <c r="M84" s="363"/>
      <c r="N84" s="365"/>
      <c r="P84" s="370"/>
      <c r="S84" s="363"/>
      <c r="Y84" s="6"/>
      <c r="Z84" s="6"/>
    </row>
    <row r="85" spans="1:26">
      <c r="A85" s="363"/>
      <c r="B85" s="11" t="s">
        <v>167</v>
      </c>
      <c r="H85" s="23">
        <v>0</v>
      </c>
      <c r="I85" s="363"/>
      <c r="J85" s="363"/>
      <c r="K85" s="363"/>
      <c r="L85" s="363"/>
      <c r="M85" s="363"/>
      <c r="N85" s="365"/>
      <c r="P85" s="370"/>
      <c r="S85" s="363"/>
      <c r="Y85" s="6"/>
      <c r="Z85" s="6"/>
    </row>
    <row r="86" spans="1:26">
      <c r="A86" s="363"/>
      <c r="B86" s="11" t="s">
        <v>99</v>
      </c>
      <c r="H86" s="23">
        <v>0</v>
      </c>
      <c r="I86" s="363"/>
      <c r="J86" s="363"/>
      <c r="K86" s="363"/>
      <c r="L86" s="363"/>
      <c r="M86" s="363"/>
      <c r="N86" s="365"/>
      <c r="P86" s="370"/>
      <c r="S86" s="363"/>
      <c r="Y86" s="6"/>
      <c r="Z86" s="6"/>
    </row>
    <row r="87" spans="1:26">
      <c r="A87" s="363"/>
      <c r="B87" s="11" t="s">
        <v>168</v>
      </c>
      <c r="H87" s="23">
        <v>0</v>
      </c>
      <c r="I87" s="363"/>
      <c r="J87" s="363"/>
      <c r="K87" s="363"/>
      <c r="L87" s="363"/>
      <c r="M87" s="363"/>
      <c r="N87" s="365"/>
      <c r="P87" s="370"/>
      <c r="S87" s="363"/>
      <c r="Y87" s="6"/>
      <c r="Z87" s="6"/>
    </row>
    <row r="88" spans="1:26">
      <c r="A88" s="363"/>
      <c r="B88" s="11" t="s">
        <v>169</v>
      </c>
      <c r="H88" s="23">
        <v>0</v>
      </c>
      <c r="I88" s="363"/>
      <c r="J88" s="363"/>
      <c r="K88" s="363"/>
      <c r="L88" s="363"/>
      <c r="M88" s="363"/>
      <c r="N88" s="365"/>
      <c r="P88" s="370"/>
      <c r="S88" s="363"/>
      <c r="Y88" s="6"/>
      <c r="Z88" s="6"/>
    </row>
    <row r="89" spans="1:26">
      <c r="A89" s="363"/>
      <c r="B89" s="11" t="s">
        <v>104</v>
      </c>
      <c r="H89" s="23">
        <v>0</v>
      </c>
      <c r="I89" s="363"/>
      <c r="J89" s="363"/>
      <c r="K89" s="363"/>
      <c r="L89" s="363"/>
      <c r="M89" s="363"/>
      <c r="N89" s="365"/>
      <c r="P89" s="370"/>
      <c r="S89" s="363"/>
      <c r="Y89" s="6"/>
      <c r="Z89" s="6"/>
    </row>
    <row r="90" spans="1:26">
      <c r="A90" s="363"/>
      <c r="B90" s="11" t="s">
        <v>258</v>
      </c>
      <c r="H90" s="23">
        <v>0</v>
      </c>
      <c r="I90" s="363"/>
      <c r="J90" s="363"/>
      <c r="K90" s="363"/>
      <c r="L90" s="363"/>
      <c r="M90" s="363"/>
      <c r="N90" s="365"/>
      <c r="P90" s="370"/>
      <c r="S90" s="363"/>
      <c r="Y90" s="6"/>
      <c r="Z90" s="6"/>
    </row>
    <row r="91" spans="1:26">
      <c r="A91" s="363"/>
      <c r="B91" s="11" t="s">
        <v>84</v>
      </c>
      <c r="H91" s="23">
        <v>0</v>
      </c>
      <c r="I91" s="363"/>
      <c r="J91" s="363"/>
      <c r="K91" s="363"/>
      <c r="L91" s="363"/>
      <c r="M91" s="363"/>
      <c r="N91" s="365"/>
      <c r="P91" s="370"/>
      <c r="S91" s="363"/>
      <c r="Y91" s="6"/>
      <c r="Z91" s="6"/>
    </row>
    <row r="92" spans="1:26">
      <c r="A92" s="363"/>
      <c r="B92" s="11" t="s">
        <v>170</v>
      </c>
      <c r="H92" s="23">
        <v>0</v>
      </c>
      <c r="I92" s="363"/>
      <c r="J92" s="363"/>
      <c r="K92" s="363"/>
      <c r="L92" s="363"/>
      <c r="M92" s="363"/>
      <c r="N92" s="365"/>
      <c r="P92" s="370"/>
      <c r="S92" s="363"/>
      <c r="Y92" s="6"/>
      <c r="Z92" s="6"/>
    </row>
    <row r="93" spans="1:26">
      <c r="A93" s="363"/>
      <c r="B93" s="11" t="s">
        <v>171</v>
      </c>
      <c r="H93" s="23">
        <v>0</v>
      </c>
      <c r="I93" s="363"/>
      <c r="J93" s="363"/>
      <c r="K93" s="363"/>
      <c r="L93" s="363"/>
      <c r="M93" s="363"/>
      <c r="N93" s="365"/>
      <c r="P93" s="370"/>
      <c r="S93" s="363"/>
      <c r="Y93" s="6"/>
      <c r="Z93" s="6"/>
    </row>
    <row r="94" spans="1:26">
      <c r="A94" s="363"/>
      <c r="B94" s="11" t="s">
        <v>80</v>
      </c>
      <c r="H94" s="23">
        <v>0</v>
      </c>
      <c r="I94" s="363"/>
      <c r="J94" s="363"/>
      <c r="K94" s="363"/>
      <c r="L94" s="363"/>
      <c r="M94" s="363"/>
      <c r="N94" s="365"/>
      <c r="P94" s="370"/>
      <c r="S94" s="363"/>
      <c r="Y94" s="6"/>
      <c r="Z94" s="6"/>
    </row>
    <row r="95" spans="1:26">
      <c r="A95" s="363"/>
      <c r="B95" s="11" t="s">
        <v>172</v>
      </c>
      <c r="H95" s="23">
        <v>0</v>
      </c>
      <c r="I95" s="363"/>
      <c r="J95" s="363"/>
      <c r="K95" s="363"/>
      <c r="L95" s="363"/>
      <c r="M95" s="363"/>
      <c r="N95" s="365"/>
      <c r="P95" s="370"/>
      <c r="S95" s="363"/>
      <c r="Y95" s="6"/>
      <c r="Z95" s="6"/>
    </row>
    <row r="96" spans="1:26">
      <c r="A96" s="363"/>
      <c r="B96" s="11" t="s">
        <v>173</v>
      </c>
      <c r="H96" s="23">
        <v>0</v>
      </c>
      <c r="I96" s="363"/>
      <c r="J96" s="363"/>
      <c r="K96" s="363"/>
      <c r="L96" s="363"/>
      <c r="M96" s="363"/>
      <c r="N96" s="365"/>
      <c r="P96" s="370"/>
      <c r="S96" s="363"/>
      <c r="Y96" s="6"/>
      <c r="Z96" s="6"/>
    </row>
    <row r="97" spans="1:26">
      <c r="A97" s="363"/>
      <c r="B97" s="11" t="s">
        <v>117</v>
      </c>
      <c r="H97" s="23">
        <v>0</v>
      </c>
      <c r="I97" s="363"/>
      <c r="J97" s="363"/>
      <c r="K97" s="363"/>
      <c r="L97" s="363"/>
      <c r="M97" s="363"/>
      <c r="N97" s="365"/>
      <c r="P97" s="370"/>
      <c r="S97" s="363"/>
      <c r="Y97" s="6"/>
      <c r="Z97" s="6"/>
    </row>
    <row r="98" spans="1:26">
      <c r="A98" s="363"/>
      <c r="B98" s="11" t="s">
        <v>174</v>
      </c>
      <c r="H98" s="23">
        <v>0</v>
      </c>
      <c r="I98" s="363"/>
      <c r="J98" s="363"/>
      <c r="K98" s="363"/>
      <c r="L98" s="363"/>
      <c r="M98" s="363"/>
      <c r="N98" s="365"/>
      <c r="P98" s="370"/>
      <c r="S98" s="363"/>
      <c r="Y98" s="6"/>
      <c r="Z98" s="6"/>
    </row>
    <row r="99" spans="1:26">
      <c r="A99" s="363"/>
      <c r="B99" s="11" t="s">
        <v>175</v>
      </c>
      <c r="H99" s="23">
        <v>0</v>
      </c>
      <c r="I99" s="363"/>
      <c r="J99" s="363"/>
      <c r="K99" s="363"/>
      <c r="L99" s="363"/>
      <c r="M99" s="363"/>
      <c r="N99" s="365"/>
      <c r="P99" s="370"/>
      <c r="S99" s="363"/>
      <c r="Y99" s="6"/>
      <c r="Z99" s="6"/>
    </row>
    <row r="100" spans="1:26">
      <c r="A100" s="363"/>
      <c r="B100" s="11" t="s">
        <v>281</v>
      </c>
      <c r="H100" s="23">
        <v>0</v>
      </c>
      <c r="I100" s="363"/>
      <c r="J100" s="363"/>
      <c r="K100" s="363"/>
      <c r="L100" s="363"/>
      <c r="M100" s="363"/>
      <c r="N100" s="365"/>
      <c r="P100" s="370"/>
      <c r="S100" s="363"/>
      <c r="Y100" s="6"/>
      <c r="Z100" s="6"/>
    </row>
    <row r="101" spans="1:26">
      <c r="A101" s="363"/>
      <c r="B101" s="11" t="s">
        <v>115</v>
      </c>
      <c r="H101" s="23">
        <v>0</v>
      </c>
      <c r="I101" s="363"/>
      <c r="J101" s="363"/>
      <c r="K101" s="363"/>
      <c r="L101" s="363"/>
      <c r="M101" s="363"/>
      <c r="N101" s="365"/>
      <c r="P101" s="370"/>
      <c r="S101" s="363"/>
      <c r="Y101" s="6"/>
      <c r="Z101" s="6"/>
    </row>
    <row r="102" spans="1:26">
      <c r="A102" s="363"/>
      <c r="B102" s="11" t="s">
        <v>110</v>
      </c>
      <c r="H102" s="23">
        <v>0</v>
      </c>
      <c r="I102" s="363"/>
      <c r="J102" s="363"/>
      <c r="K102" s="363"/>
      <c r="L102" s="363"/>
      <c r="M102" s="363"/>
      <c r="N102" s="365"/>
      <c r="P102" s="370"/>
      <c r="S102" s="363"/>
      <c r="Y102" s="6"/>
      <c r="Z102" s="6"/>
    </row>
    <row r="103" spans="1:26">
      <c r="A103" s="363"/>
      <c r="B103" s="11" t="s">
        <v>176</v>
      </c>
      <c r="H103" s="23">
        <v>0</v>
      </c>
      <c r="I103" s="363"/>
      <c r="J103" s="363"/>
      <c r="K103" s="363"/>
      <c r="L103" s="363"/>
      <c r="M103" s="363"/>
      <c r="N103" s="365"/>
      <c r="P103" s="370"/>
      <c r="S103" s="363"/>
      <c r="Y103" s="6"/>
      <c r="Z103" s="6"/>
    </row>
    <row r="104" spans="1:26">
      <c r="A104" s="363"/>
      <c r="B104" s="11" t="s">
        <v>177</v>
      </c>
      <c r="H104" s="23">
        <v>0</v>
      </c>
      <c r="I104" s="363"/>
      <c r="J104" s="363"/>
      <c r="K104" s="363"/>
      <c r="L104" s="363"/>
      <c r="M104" s="363"/>
      <c r="N104" s="365"/>
      <c r="P104" s="370"/>
      <c r="S104" s="363"/>
      <c r="Y104" s="6"/>
      <c r="Z104" s="6"/>
    </row>
    <row r="105" spans="1:26">
      <c r="A105" s="363"/>
      <c r="B105" s="11" t="s">
        <v>178</v>
      </c>
      <c r="H105" s="23">
        <v>0</v>
      </c>
      <c r="I105" s="363"/>
      <c r="J105" s="363"/>
      <c r="K105" s="363"/>
      <c r="L105" s="363"/>
      <c r="M105" s="363"/>
      <c r="N105" s="365"/>
      <c r="P105" s="370"/>
      <c r="S105" s="363"/>
      <c r="Y105" s="6"/>
      <c r="Z105" s="6"/>
    </row>
    <row r="106" spans="1:26">
      <c r="A106" s="363"/>
      <c r="B106" s="11" t="s">
        <v>247</v>
      </c>
      <c r="H106" s="23">
        <v>0</v>
      </c>
      <c r="I106" s="363"/>
      <c r="J106" s="363"/>
      <c r="K106" s="363"/>
      <c r="L106" s="363"/>
      <c r="M106" s="363"/>
      <c r="N106" s="365"/>
      <c r="P106" s="370"/>
      <c r="S106" s="363"/>
      <c r="Y106" s="6"/>
      <c r="Z106" s="6"/>
    </row>
    <row r="107" spans="1:26">
      <c r="A107" s="363"/>
      <c r="B107" s="11" t="s">
        <v>179</v>
      </c>
      <c r="H107" s="23">
        <v>0</v>
      </c>
      <c r="I107" s="363"/>
      <c r="J107" s="363"/>
      <c r="K107" s="363"/>
      <c r="L107" s="363"/>
      <c r="M107" s="363"/>
      <c r="N107" s="365"/>
      <c r="P107" s="370"/>
      <c r="S107" s="363"/>
      <c r="Y107" s="6"/>
      <c r="Z107" s="6"/>
    </row>
    <row r="108" spans="1:26">
      <c r="A108" s="363"/>
      <c r="B108" s="11" t="s">
        <v>180</v>
      </c>
      <c r="H108" s="23">
        <v>0</v>
      </c>
      <c r="I108" s="363"/>
      <c r="J108" s="363"/>
      <c r="K108" s="363"/>
      <c r="L108" s="363"/>
      <c r="M108" s="363"/>
      <c r="N108" s="365"/>
      <c r="P108" s="370"/>
      <c r="S108" s="363"/>
      <c r="Y108" s="6"/>
      <c r="Z108" s="6"/>
    </row>
    <row r="109" spans="1:26">
      <c r="A109" s="363"/>
      <c r="B109" s="11" t="s">
        <v>106</v>
      </c>
      <c r="H109" s="23">
        <v>0</v>
      </c>
      <c r="I109" s="363"/>
      <c r="J109" s="363"/>
      <c r="K109" s="363"/>
      <c r="L109" s="363"/>
      <c r="M109" s="363"/>
      <c r="N109" s="365"/>
      <c r="P109" s="370"/>
      <c r="S109" s="363"/>
      <c r="Y109" s="6"/>
      <c r="Z109" s="6"/>
    </row>
    <row r="110" spans="1:26">
      <c r="A110" s="363"/>
      <c r="B110" s="11" t="s">
        <v>101</v>
      </c>
      <c r="H110" s="23">
        <v>0</v>
      </c>
      <c r="I110" s="363"/>
      <c r="J110" s="363"/>
      <c r="K110" s="363"/>
      <c r="L110" s="363"/>
      <c r="M110" s="363"/>
      <c r="N110" s="365"/>
      <c r="P110" s="370"/>
      <c r="S110" s="363"/>
      <c r="Y110" s="6"/>
      <c r="Z110" s="6"/>
    </row>
    <row r="111" spans="1:26">
      <c r="A111" s="363"/>
      <c r="B111" s="11" t="s">
        <v>181</v>
      </c>
      <c r="H111" s="23">
        <v>0</v>
      </c>
      <c r="I111" s="363"/>
      <c r="J111" s="363"/>
      <c r="K111" s="363"/>
      <c r="L111" s="363"/>
      <c r="M111" s="363"/>
      <c r="N111" s="365"/>
      <c r="P111" s="370"/>
      <c r="S111" s="363"/>
      <c r="Y111" s="6"/>
      <c r="Z111" s="6"/>
    </row>
    <row r="112" spans="1:26">
      <c r="A112" s="363"/>
      <c r="B112" s="11" t="s">
        <v>88</v>
      </c>
      <c r="H112" s="23">
        <v>0</v>
      </c>
      <c r="I112" s="363"/>
      <c r="J112" s="363"/>
      <c r="K112" s="363"/>
      <c r="L112" s="363"/>
      <c r="M112" s="363"/>
      <c r="N112" s="365"/>
      <c r="P112" s="370"/>
      <c r="S112" s="363"/>
      <c r="Y112" s="6"/>
      <c r="Z112" s="6"/>
    </row>
    <row r="113" spans="1:26">
      <c r="A113" s="363"/>
      <c r="B113" s="11" t="s">
        <v>182</v>
      </c>
      <c r="H113" s="23">
        <v>0</v>
      </c>
      <c r="I113" s="363"/>
      <c r="J113" s="363"/>
      <c r="K113" s="363"/>
      <c r="L113" s="363"/>
      <c r="M113" s="363"/>
      <c r="N113" s="365"/>
      <c r="P113" s="370"/>
      <c r="S113" s="363"/>
      <c r="Y113" s="6"/>
      <c r="Z113" s="6"/>
    </row>
    <row r="114" spans="1:26">
      <c r="A114" s="363"/>
      <c r="B114" s="11" t="s">
        <v>230</v>
      </c>
      <c r="H114" s="23">
        <v>0</v>
      </c>
      <c r="I114" s="363"/>
      <c r="J114" s="363"/>
      <c r="K114" s="363"/>
      <c r="L114" s="363"/>
      <c r="M114" s="363"/>
      <c r="N114" s="365"/>
      <c r="P114" s="370"/>
      <c r="S114" s="363"/>
      <c r="Y114" s="6"/>
      <c r="Z114" s="6"/>
    </row>
    <row r="115" spans="1:26">
      <c r="A115" s="363"/>
      <c r="B115" s="11" t="s">
        <v>105</v>
      </c>
      <c r="H115" s="23">
        <v>0</v>
      </c>
      <c r="I115" s="363"/>
      <c r="J115" s="363"/>
      <c r="K115" s="363"/>
      <c r="L115" s="363"/>
      <c r="M115" s="363"/>
      <c r="N115" s="365"/>
      <c r="P115" s="370"/>
      <c r="S115" s="363"/>
      <c r="Y115" s="6"/>
      <c r="Z115" s="6"/>
    </row>
    <row r="116" spans="1:26">
      <c r="A116" s="363"/>
      <c r="B116" s="11" t="s">
        <v>183</v>
      </c>
      <c r="H116" s="23">
        <v>0</v>
      </c>
      <c r="I116" s="363"/>
      <c r="J116" s="363"/>
      <c r="K116" s="363"/>
      <c r="L116" s="363"/>
      <c r="M116" s="363"/>
      <c r="N116" s="365"/>
      <c r="P116" s="370"/>
      <c r="S116" s="363"/>
      <c r="Y116" s="6"/>
      <c r="Z116" s="6"/>
    </row>
    <row r="117" spans="1:26">
      <c r="A117" s="363"/>
      <c r="B117" s="11" t="s">
        <v>184</v>
      </c>
      <c r="H117" s="23">
        <v>0</v>
      </c>
      <c r="I117" s="363"/>
      <c r="J117" s="363"/>
      <c r="K117" s="363"/>
      <c r="L117" s="363"/>
      <c r="M117" s="363"/>
      <c r="N117" s="365"/>
      <c r="P117" s="370"/>
      <c r="S117" s="363"/>
      <c r="Y117" s="6"/>
      <c r="Z117" s="6"/>
    </row>
    <row r="118" spans="1:26">
      <c r="A118" s="363"/>
      <c r="B118" s="11" t="s">
        <v>91</v>
      </c>
      <c r="H118" s="23">
        <v>0</v>
      </c>
      <c r="I118" s="363"/>
      <c r="J118" s="363"/>
      <c r="K118" s="363"/>
      <c r="L118" s="363"/>
      <c r="M118" s="363"/>
      <c r="N118" s="365"/>
      <c r="P118" s="370"/>
      <c r="S118" s="363"/>
      <c r="Y118" s="6"/>
      <c r="Z118" s="6"/>
    </row>
    <row r="119" spans="1:26">
      <c r="A119" s="363"/>
      <c r="B119" s="11" t="s">
        <v>185</v>
      </c>
      <c r="H119" s="23">
        <v>0</v>
      </c>
      <c r="I119" s="363"/>
      <c r="J119" s="363"/>
      <c r="K119" s="363"/>
      <c r="L119" s="363"/>
      <c r="M119" s="363"/>
      <c r="N119" s="365"/>
      <c r="P119" s="370"/>
      <c r="S119" s="363"/>
      <c r="Y119" s="6"/>
      <c r="Z119" s="6"/>
    </row>
    <row r="120" spans="1:26">
      <c r="A120" s="363"/>
      <c r="B120" s="11" t="s">
        <v>47</v>
      </c>
      <c r="H120" s="23">
        <v>0</v>
      </c>
      <c r="I120" s="363"/>
      <c r="J120" s="363"/>
      <c r="K120" s="363"/>
      <c r="L120" s="363"/>
      <c r="M120" s="363"/>
      <c r="N120" s="365"/>
      <c r="P120" s="370"/>
      <c r="S120" s="363"/>
      <c r="Y120" s="6"/>
      <c r="Z120" s="6"/>
    </row>
    <row r="121" spans="1:26">
      <c r="A121" s="363"/>
      <c r="B121" s="11" t="s">
        <v>186</v>
      </c>
      <c r="H121" s="23">
        <v>0</v>
      </c>
      <c r="I121" s="363"/>
      <c r="J121" s="363"/>
      <c r="K121" s="363"/>
      <c r="L121" s="363"/>
      <c r="M121" s="363"/>
      <c r="N121" s="365"/>
      <c r="P121" s="370"/>
      <c r="S121" s="363"/>
      <c r="Y121" s="6"/>
      <c r="Z121" s="6"/>
    </row>
    <row r="122" spans="1:26">
      <c r="A122" s="363"/>
      <c r="B122" s="11" t="s">
        <v>187</v>
      </c>
      <c r="H122" s="23">
        <v>0</v>
      </c>
      <c r="I122" s="363"/>
      <c r="J122" s="363"/>
      <c r="K122" s="363"/>
      <c r="L122" s="363"/>
      <c r="M122" s="363"/>
      <c r="N122" s="365"/>
      <c r="P122" s="370"/>
      <c r="S122" s="363"/>
      <c r="Y122" s="6"/>
      <c r="Z122" s="6"/>
    </row>
    <row r="123" spans="1:26">
      <c r="A123" s="363"/>
      <c r="B123" s="11" t="s">
        <v>242</v>
      </c>
      <c r="H123" s="23">
        <v>0</v>
      </c>
      <c r="I123" s="363"/>
      <c r="J123" s="363"/>
      <c r="K123" s="363"/>
      <c r="L123" s="363"/>
      <c r="M123" s="363"/>
      <c r="N123" s="365"/>
      <c r="P123" s="370"/>
      <c r="S123" s="363"/>
      <c r="Y123" s="6"/>
      <c r="Z123" s="6"/>
    </row>
    <row r="124" spans="1:26">
      <c r="A124" s="363"/>
      <c r="B124" s="11" t="s">
        <v>188</v>
      </c>
      <c r="H124" s="23">
        <v>0</v>
      </c>
      <c r="I124" s="363"/>
      <c r="J124" s="363"/>
      <c r="K124" s="363"/>
      <c r="L124" s="363"/>
      <c r="M124" s="363"/>
      <c r="N124" s="365"/>
      <c r="P124" s="370"/>
      <c r="S124" s="363"/>
      <c r="Y124" s="6"/>
      <c r="Z124" s="6"/>
    </row>
    <row r="125" spans="1:26">
      <c r="A125" s="363"/>
      <c r="B125" s="11" t="s">
        <v>122</v>
      </c>
      <c r="H125" s="23">
        <v>0</v>
      </c>
      <c r="I125" s="363"/>
      <c r="J125" s="363"/>
      <c r="K125" s="363"/>
      <c r="L125" s="363"/>
      <c r="M125" s="363"/>
      <c r="N125" s="365"/>
      <c r="P125" s="370"/>
      <c r="S125" s="363"/>
      <c r="Y125" s="6"/>
      <c r="Z125" s="6"/>
    </row>
    <row r="126" spans="1:26">
      <c r="A126" s="363"/>
      <c r="B126" s="11" t="s">
        <v>189</v>
      </c>
      <c r="H126" s="23">
        <v>0</v>
      </c>
      <c r="I126" s="363"/>
      <c r="J126" s="363"/>
      <c r="K126" s="363"/>
      <c r="L126" s="363"/>
      <c r="M126" s="363"/>
      <c r="N126" s="365"/>
      <c r="P126" s="370"/>
      <c r="S126" s="363"/>
      <c r="Y126" s="6"/>
      <c r="Z126" s="6"/>
    </row>
    <row r="127" spans="1:26">
      <c r="A127" s="363"/>
      <c r="B127" s="11" t="s">
        <v>114</v>
      </c>
      <c r="H127" s="23">
        <v>0</v>
      </c>
      <c r="I127" s="363"/>
      <c r="J127" s="363"/>
      <c r="K127" s="363"/>
      <c r="L127" s="363"/>
      <c r="M127" s="363"/>
      <c r="N127" s="365"/>
      <c r="P127" s="370"/>
      <c r="S127" s="363"/>
      <c r="Y127" s="6"/>
      <c r="Z127" s="6"/>
    </row>
    <row r="128" spans="1:26">
      <c r="A128" s="363"/>
      <c r="B128" s="11" t="s">
        <v>190</v>
      </c>
      <c r="H128" s="23">
        <v>0</v>
      </c>
      <c r="I128" s="363"/>
      <c r="J128" s="363"/>
      <c r="K128" s="363"/>
      <c r="L128" s="363"/>
      <c r="M128" s="363"/>
      <c r="N128" s="365"/>
      <c r="P128" s="370"/>
      <c r="S128" s="363"/>
      <c r="Y128" s="6"/>
      <c r="Z128" s="6"/>
    </row>
    <row r="129" spans="1:26">
      <c r="A129" s="363"/>
      <c r="B129" s="11" t="s">
        <v>191</v>
      </c>
      <c r="H129" s="23">
        <v>0</v>
      </c>
      <c r="I129" s="363"/>
      <c r="J129" s="363"/>
      <c r="K129" s="363"/>
      <c r="L129" s="363"/>
      <c r="M129" s="363"/>
      <c r="N129" s="365"/>
      <c r="P129" s="370"/>
      <c r="S129" s="363"/>
      <c r="Y129" s="6"/>
      <c r="Z129" s="6"/>
    </row>
    <row r="130" spans="1:26">
      <c r="A130" s="363"/>
      <c r="B130" s="11" t="s">
        <v>95</v>
      </c>
      <c r="H130" s="23">
        <v>0</v>
      </c>
      <c r="I130" s="363"/>
      <c r="J130" s="363"/>
      <c r="K130" s="363"/>
      <c r="L130" s="363"/>
      <c r="M130" s="363"/>
      <c r="N130" s="365"/>
      <c r="P130" s="370"/>
      <c r="S130" s="363"/>
      <c r="Y130" s="6"/>
      <c r="Z130" s="6"/>
    </row>
    <row r="131" spans="1:26">
      <c r="A131" s="363"/>
      <c r="B131" s="11" t="s">
        <v>192</v>
      </c>
      <c r="H131" s="23">
        <v>0</v>
      </c>
      <c r="I131" s="363"/>
      <c r="J131" s="363"/>
      <c r="K131" s="363"/>
      <c r="L131" s="363"/>
      <c r="M131" s="363"/>
      <c r="N131" s="365"/>
      <c r="P131" s="370"/>
      <c r="S131" s="363"/>
      <c r="Y131" s="6"/>
      <c r="Z131" s="6"/>
    </row>
    <row r="132" spans="1:26">
      <c r="A132" s="363"/>
      <c r="B132" s="11" t="s">
        <v>193</v>
      </c>
      <c r="H132" s="23">
        <v>0</v>
      </c>
      <c r="I132" s="363"/>
      <c r="J132" s="363"/>
      <c r="K132" s="363"/>
      <c r="L132" s="363"/>
      <c r="M132" s="363"/>
      <c r="N132" s="365"/>
      <c r="P132" s="370"/>
      <c r="S132" s="363"/>
      <c r="Y132" s="6"/>
      <c r="Z132" s="6"/>
    </row>
    <row r="133" spans="1:26">
      <c r="A133" s="363"/>
      <c r="B133" s="11" t="s">
        <v>194</v>
      </c>
      <c r="H133" s="23">
        <v>0</v>
      </c>
      <c r="I133" s="363"/>
      <c r="J133" s="363"/>
      <c r="K133" s="363"/>
      <c r="L133" s="363"/>
      <c r="M133" s="363"/>
      <c r="N133" s="365"/>
      <c r="P133" s="370"/>
      <c r="S133" s="363"/>
      <c r="Y133" s="6"/>
      <c r="Z133" s="6"/>
    </row>
    <row r="134" spans="1:26">
      <c r="A134" s="363"/>
      <c r="B134" s="11" t="s">
        <v>243</v>
      </c>
      <c r="H134" s="23">
        <v>0</v>
      </c>
      <c r="I134" s="363"/>
      <c r="J134" s="363"/>
      <c r="K134" s="363"/>
      <c r="L134" s="363"/>
      <c r="M134" s="363"/>
      <c r="N134" s="365"/>
      <c r="P134" s="370"/>
      <c r="S134" s="363"/>
      <c r="Y134" s="6"/>
      <c r="Z134" s="6"/>
    </row>
    <row r="135" spans="1:26">
      <c r="A135" s="363"/>
      <c r="B135" s="11" t="s">
        <v>195</v>
      </c>
      <c r="H135" s="23">
        <v>0</v>
      </c>
      <c r="I135" s="363"/>
      <c r="J135" s="363"/>
      <c r="K135" s="363"/>
      <c r="L135" s="363"/>
      <c r="M135" s="363"/>
      <c r="N135" s="365"/>
      <c r="P135" s="370"/>
      <c r="S135" s="363"/>
      <c r="Y135" s="6"/>
      <c r="Z135" s="6"/>
    </row>
    <row r="136" spans="1:26">
      <c r="A136" s="363"/>
      <c r="B136" s="11" t="s">
        <v>196</v>
      </c>
      <c r="H136" s="23">
        <v>0</v>
      </c>
      <c r="I136" s="363"/>
      <c r="J136" s="363"/>
      <c r="K136" s="363"/>
      <c r="L136" s="363"/>
      <c r="M136" s="363"/>
      <c r="N136" s="365"/>
      <c r="P136" s="370"/>
      <c r="S136" s="363"/>
      <c r="Y136" s="6"/>
      <c r="Z136" s="6"/>
    </row>
    <row r="137" spans="1:26">
      <c r="A137" s="363"/>
      <c r="B137" s="11" t="s">
        <v>197</v>
      </c>
      <c r="H137" s="23">
        <v>0</v>
      </c>
      <c r="I137" s="363"/>
      <c r="J137" s="363"/>
      <c r="K137" s="363"/>
      <c r="L137" s="363"/>
      <c r="M137" s="363"/>
      <c r="N137" s="365"/>
      <c r="P137" s="370"/>
      <c r="S137" s="363"/>
      <c r="Y137" s="6"/>
      <c r="Z137" s="6"/>
    </row>
    <row r="138" spans="1:26">
      <c r="A138" s="363"/>
      <c r="B138" s="11" t="s">
        <v>198</v>
      </c>
      <c r="H138" s="23">
        <v>0</v>
      </c>
      <c r="I138" s="363"/>
      <c r="J138" s="363"/>
      <c r="K138" s="363"/>
      <c r="L138" s="363"/>
      <c r="M138" s="363"/>
      <c r="N138" s="365"/>
      <c r="P138" s="370"/>
      <c r="S138" s="363"/>
      <c r="Y138" s="6"/>
      <c r="Z138" s="6"/>
    </row>
    <row r="139" spans="1:26">
      <c r="A139" s="363"/>
      <c r="B139" s="11" t="s">
        <v>199</v>
      </c>
      <c r="H139" s="23">
        <v>0</v>
      </c>
      <c r="I139" s="363"/>
      <c r="J139" s="363"/>
      <c r="K139" s="363"/>
      <c r="L139" s="363"/>
      <c r="M139" s="363"/>
      <c r="N139" s="365"/>
      <c r="P139" s="370"/>
      <c r="S139" s="363"/>
      <c r="Y139" s="6"/>
      <c r="Z139" s="6"/>
    </row>
    <row r="140" spans="1:26">
      <c r="A140" s="363"/>
      <c r="B140" s="11" t="s">
        <v>116</v>
      </c>
      <c r="H140" s="23">
        <v>0</v>
      </c>
      <c r="I140" s="363"/>
      <c r="J140" s="363"/>
      <c r="K140" s="363"/>
      <c r="L140" s="363"/>
      <c r="M140" s="363"/>
      <c r="N140" s="365"/>
      <c r="P140" s="370"/>
      <c r="S140" s="363"/>
      <c r="Y140" s="6"/>
      <c r="Z140" s="6"/>
    </row>
    <row r="141" spans="1:26">
      <c r="A141" s="363"/>
      <c r="B141" s="11" t="s">
        <v>200</v>
      </c>
      <c r="H141" s="23">
        <v>0</v>
      </c>
      <c r="I141" s="363"/>
      <c r="J141" s="363"/>
      <c r="K141" s="363"/>
      <c r="L141" s="363"/>
      <c r="M141" s="363"/>
      <c r="N141" s="365"/>
      <c r="P141" s="370"/>
      <c r="S141" s="363"/>
      <c r="Y141" s="6"/>
      <c r="Z141" s="6"/>
    </row>
    <row r="142" spans="1:26">
      <c r="A142" s="363"/>
      <c r="B142" s="11" t="s">
        <v>112</v>
      </c>
      <c r="H142" s="23">
        <v>0</v>
      </c>
      <c r="I142" s="363"/>
      <c r="J142" s="363"/>
      <c r="K142" s="363"/>
      <c r="L142" s="363"/>
      <c r="M142" s="363"/>
      <c r="N142" s="365"/>
      <c r="P142" s="370"/>
      <c r="S142" s="363"/>
      <c r="Y142" s="6"/>
      <c r="Z142" s="6"/>
    </row>
    <row r="143" spans="1:26">
      <c r="A143" s="363"/>
      <c r="B143" s="11" t="s">
        <v>113</v>
      </c>
      <c r="H143" s="23">
        <v>0</v>
      </c>
      <c r="I143" s="363"/>
      <c r="J143" s="363"/>
      <c r="K143" s="363"/>
      <c r="L143" s="363"/>
      <c r="M143" s="363"/>
      <c r="N143" s="365"/>
      <c r="P143" s="370"/>
      <c r="S143" s="363"/>
      <c r="Y143" s="6"/>
      <c r="Z143" s="6"/>
    </row>
    <row r="144" spans="1:26">
      <c r="A144" s="363"/>
      <c r="B144" s="11" t="s">
        <v>109</v>
      </c>
      <c r="H144" s="23">
        <v>0</v>
      </c>
      <c r="I144" s="363"/>
      <c r="J144" s="363"/>
      <c r="K144" s="363"/>
      <c r="L144" s="363"/>
      <c r="M144" s="363"/>
      <c r="N144" s="365"/>
      <c r="P144" s="370"/>
      <c r="S144" s="363"/>
      <c r="Y144" s="6"/>
      <c r="Z144" s="6"/>
    </row>
    <row r="145" spans="1:26">
      <c r="A145" s="363"/>
      <c r="B145" s="11" t="s">
        <v>201</v>
      </c>
      <c r="H145" s="23">
        <v>0</v>
      </c>
      <c r="I145" s="363"/>
      <c r="J145" s="363"/>
      <c r="K145" s="363"/>
      <c r="L145" s="363"/>
      <c r="M145" s="363"/>
      <c r="N145" s="365"/>
      <c r="P145" s="370"/>
      <c r="S145" s="363"/>
      <c r="Y145" s="6"/>
      <c r="Z145" s="6"/>
    </row>
    <row r="146" spans="1:26">
      <c r="A146" s="363"/>
      <c r="B146" s="11" t="s">
        <v>96</v>
      </c>
      <c r="H146" s="23">
        <v>0</v>
      </c>
      <c r="I146" s="363"/>
      <c r="J146" s="363"/>
      <c r="K146" s="363"/>
      <c r="L146" s="363"/>
      <c r="M146" s="363"/>
      <c r="N146" s="365"/>
      <c r="P146" s="370"/>
      <c r="S146" s="363"/>
      <c r="Y146" s="6"/>
      <c r="Z146" s="6"/>
    </row>
    <row r="147" spans="1:26">
      <c r="A147" s="363"/>
      <c r="B147" s="11" t="s">
        <v>202</v>
      </c>
      <c r="H147" s="23">
        <v>0</v>
      </c>
      <c r="I147" s="363"/>
      <c r="J147" s="363"/>
      <c r="K147" s="363"/>
      <c r="L147" s="363"/>
      <c r="M147" s="363"/>
      <c r="N147" s="365"/>
      <c r="P147" s="370"/>
      <c r="S147" s="363"/>
      <c r="Y147" s="6"/>
      <c r="Z147" s="6"/>
    </row>
    <row r="148" spans="1:26">
      <c r="A148" s="363"/>
      <c r="B148" s="11" t="s">
        <v>203</v>
      </c>
      <c r="H148" s="23">
        <v>0</v>
      </c>
      <c r="I148" s="363"/>
      <c r="J148" s="363"/>
      <c r="K148" s="363"/>
      <c r="L148" s="363"/>
      <c r="M148" s="363"/>
      <c r="N148" s="365"/>
      <c r="P148" s="370"/>
      <c r="S148" s="363"/>
      <c r="Y148" s="6"/>
      <c r="Z148" s="6"/>
    </row>
    <row r="149" spans="1:26">
      <c r="A149" s="363"/>
      <c r="B149" s="11" t="s">
        <v>283</v>
      </c>
      <c r="H149" s="23">
        <v>0</v>
      </c>
      <c r="I149" s="363"/>
      <c r="J149" s="363"/>
      <c r="K149" s="363"/>
      <c r="L149" s="363"/>
      <c r="M149" s="363"/>
      <c r="N149" s="365"/>
      <c r="P149" s="370"/>
      <c r="S149" s="363"/>
      <c r="Y149" s="6"/>
      <c r="Z149" s="6"/>
    </row>
    <row r="150" spans="1:26">
      <c r="A150" s="363"/>
      <c r="B150" s="11" t="s">
        <v>240</v>
      </c>
      <c r="H150" s="23">
        <v>0</v>
      </c>
      <c r="I150" s="363"/>
      <c r="J150" s="363"/>
      <c r="K150" s="363"/>
      <c r="L150" s="363"/>
      <c r="M150" s="363"/>
      <c r="N150" s="365"/>
      <c r="P150" s="370"/>
      <c r="S150" s="363"/>
      <c r="Y150" s="6"/>
      <c r="Z150" s="6"/>
    </row>
    <row r="151" spans="1:26">
      <c r="A151" s="363"/>
      <c r="B151" s="11" t="s">
        <v>257</v>
      </c>
      <c r="H151" s="23">
        <v>0</v>
      </c>
      <c r="I151" s="363"/>
      <c r="J151" s="363"/>
      <c r="K151" s="363"/>
      <c r="L151" s="363"/>
      <c r="M151" s="363"/>
      <c r="N151" s="365"/>
      <c r="P151" s="370"/>
      <c r="S151" s="363"/>
      <c r="Y151" s="6"/>
      <c r="Z151" s="6"/>
    </row>
    <row r="152" spans="1:26">
      <c r="A152" s="363"/>
      <c r="B152" s="11" t="s">
        <v>83</v>
      </c>
      <c r="H152" s="23">
        <v>0</v>
      </c>
      <c r="I152" s="363"/>
      <c r="J152" s="363"/>
      <c r="K152" s="363"/>
      <c r="L152" s="363"/>
      <c r="M152" s="363"/>
      <c r="N152" s="365"/>
      <c r="P152" s="370"/>
      <c r="S152" s="363"/>
      <c r="Y152" s="6"/>
      <c r="Z152" s="6"/>
    </row>
    <row r="153" spans="1:26">
      <c r="A153" s="363"/>
      <c r="B153" s="11" t="s">
        <v>245</v>
      </c>
      <c r="H153" s="23">
        <v>0</v>
      </c>
      <c r="I153" s="363"/>
      <c r="J153" s="363"/>
      <c r="K153" s="363"/>
      <c r="L153" s="363"/>
      <c r="M153" s="363"/>
      <c r="N153" s="365"/>
      <c r="P153" s="370"/>
      <c r="S153" s="363"/>
      <c r="Y153" s="6"/>
      <c r="Z153" s="6"/>
    </row>
    <row r="154" spans="1:26">
      <c r="A154" s="363"/>
      <c r="B154" s="11" t="s">
        <v>204</v>
      </c>
      <c r="H154" s="23">
        <v>0</v>
      </c>
      <c r="I154" s="363"/>
      <c r="J154" s="363"/>
      <c r="K154" s="363"/>
      <c r="L154" s="363"/>
      <c r="M154" s="363"/>
      <c r="N154" s="365"/>
      <c r="P154" s="370"/>
      <c r="S154" s="363"/>
      <c r="Y154" s="6"/>
      <c r="Z154" s="6"/>
    </row>
    <row r="155" spans="1:26">
      <c r="A155" s="363"/>
      <c r="B155" s="11" t="s">
        <v>205</v>
      </c>
      <c r="H155" s="23">
        <v>0</v>
      </c>
      <c r="I155" s="363"/>
      <c r="J155" s="363"/>
      <c r="K155" s="363"/>
      <c r="L155" s="363"/>
      <c r="M155" s="363"/>
      <c r="N155" s="365"/>
      <c r="P155" s="370"/>
      <c r="S155" s="363"/>
      <c r="Y155" s="6"/>
      <c r="Z155" s="6"/>
    </row>
    <row r="156" spans="1:26">
      <c r="A156" s="363"/>
      <c r="B156" s="11" t="s">
        <v>206</v>
      </c>
      <c r="H156" s="23">
        <v>0</v>
      </c>
      <c r="I156" s="363"/>
      <c r="J156" s="363"/>
      <c r="K156" s="363"/>
      <c r="L156" s="363"/>
      <c r="M156" s="363"/>
      <c r="N156" s="365"/>
      <c r="P156" s="370"/>
      <c r="S156" s="363"/>
      <c r="Y156" s="6"/>
      <c r="Z156" s="6"/>
    </row>
    <row r="157" spans="1:26">
      <c r="A157" s="363"/>
      <c r="B157" s="11" t="s">
        <v>207</v>
      </c>
      <c r="H157" s="23">
        <v>0</v>
      </c>
      <c r="I157" s="363"/>
      <c r="J157" s="363"/>
      <c r="K157" s="363"/>
      <c r="L157" s="363"/>
      <c r="M157" s="363"/>
      <c r="N157" s="365"/>
      <c r="P157" s="370"/>
      <c r="S157" s="363"/>
      <c r="Y157" s="6"/>
      <c r="Z157" s="6"/>
    </row>
    <row r="158" spans="1:26">
      <c r="A158" s="363"/>
      <c r="B158" s="11" t="s">
        <v>208</v>
      </c>
      <c r="H158" s="23">
        <v>0</v>
      </c>
      <c r="I158" s="363"/>
      <c r="J158" s="363"/>
      <c r="K158" s="363"/>
      <c r="L158" s="363"/>
      <c r="M158" s="363"/>
      <c r="N158" s="365"/>
      <c r="P158" s="370"/>
      <c r="S158" s="363"/>
      <c r="Y158" s="6"/>
      <c r="Z158" s="6"/>
    </row>
    <row r="159" spans="1:26">
      <c r="A159" s="363"/>
      <c r="B159" s="11" t="s">
        <v>120</v>
      </c>
      <c r="H159" s="23">
        <v>0</v>
      </c>
      <c r="I159" s="363"/>
      <c r="J159" s="363"/>
      <c r="K159" s="363"/>
      <c r="L159" s="363"/>
      <c r="M159" s="363"/>
      <c r="N159" s="365"/>
      <c r="P159" s="370"/>
      <c r="S159" s="363"/>
      <c r="Y159" s="6"/>
      <c r="Z159" s="6"/>
    </row>
    <row r="160" spans="1:26">
      <c r="A160" s="363"/>
      <c r="B160" s="11" t="s">
        <v>97</v>
      </c>
      <c r="H160" s="23">
        <v>0</v>
      </c>
      <c r="I160" s="363"/>
      <c r="J160" s="363"/>
      <c r="K160" s="363"/>
      <c r="L160" s="363"/>
      <c r="M160" s="363"/>
      <c r="N160" s="365"/>
      <c r="P160" s="370"/>
      <c r="S160" s="363"/>
      <c r="Y160" s="6"/>
      <c r="Z160" s="6"/>
    </row>
    <row r="161" spans="1:26">
      <c r="A161" s="363"/>
      <c r="B161" s="11" t="s">
        <v>209</v>
      </c>
      <c r="H161" s="23">
        <v>0</v>
      </c>
      <c r="I161" s="363"/>
      <c r="J161" s="363"/>
      <c r="K161" s="363"/>
      <c r="L161" s="363"/>
      <c r="M161" s="363"/>
      <c r="N161" s="365"/>
      <c r="P161" s="370"/>
      <c r="S161" s="363"/>
      <c r="Y161" s="6"/>
      <c r="Z161" s="6"/>
    </row>
    <row r="162" spans="1:26">
      <c r="A162" s="363"/>
      <c r="B162" s="11" t="s">
        <v>90</v>
      </c>
      <c r="H162" s="23">
        <v>0</v>
      </c>
      <c r="I162" s="363"/>
      <c r="J162" s="363"/>
      <c r="K162" s="363"/>
      <c r="L162" s="363"/>
      <c r="M162" s="363"/>
      <c r="N162" s="365"/>
      <c r="P162" s="370"/>
      <c r="S162" s="363"/>
      <c r="Y162" s="6"/>
      <c r="Z162" s="6"/>
    </row>
    <row r="163" spans="1:26">
      <c r="A163" s="363"/>
      <c r="B163" s="11" t="s">
        <v>87</v>
      </c>
      <c r="H163" s="23">
        <v>0</v>
      </c>
      <c r="I163" s="363"/>
      <c r="J163" s="363"/>
      <c r="K163" s="363"/>
      <c r="L163" s="363"/>
      <c r="M163" s="363"/>
      <c r="N163" s="365"/>
      <c r="P163" s="370"/>
      <c r="S163" s="363"/>
      <c r="Y163" s="6"/>
      <c r="Z163" s="6"/>
    </row>
    <row r="164" spans="1:26">
      <c r="A164" s="363"/>
      <c r="B164" s="11" t="s">
        <v>100</v>
      </c>
      <c r="H164" s="23">
        <v>0</v>
      </c>
      <c r="I164" s="363"/>
      <c r="J164" s="363"/>
      <c r="K164" s="363"/>
      <c r="L164" s="363"/>
      <c r="M164" s="363"/>
      <c r="N164" s="365"/>
      <c r="P164" s="370"/>
      <c r="S164" s="363"/>
      <c r="Y164" s="6"/>
      <c r="Z164" s="6"/>
    </row>
    <row r="165" spans="1:26">
      <c r="A165" s="363"/>
      <c r="B165" s="11" t="s">
        <v>210</v>
      </c>
      <c r="H165" s="23">
        <v>0</v>
      </c>
      <c r="I165" s="363"/>
      <c r="J165" s="363"/>
      <c r="K165" s="363"/>
      <c r="L165" s="363"/>
      <c r="M165" s="363"/>
      <c r="N165" s="365"/>
      <c r="P165" s="370"/>
      <c r="S165" s="363"/>
      <c r="Y165" s="6"/>
      <c r="Z165" s="6"/>
    </row>
    <row r="166" spans="1:26">
      <c r="A166" s="363"/>
      <c r="B166" s="11" t="s">
        <v>211</v>
      </c>
      <c r="H166" s="23">
        <v>0</v>
      </c>
      <c r="I166" s="363"/>
      <c r="J166" s="363"/>
      <c r="K166" s="363"/>
      <c r="L166" s="363"/>
      <c r="M166" s="363"/>
      <c r="N166" s="365"/>
      <c r="P166" s="370"/>
      <c r="S166" s="363"/>
      <c r="Y166" s="6"/>
      <c r="Z166" s="6"/>
    </row>
    <row r="167" spans="1:26">
      <c r="A167" s="363"/>
      <c r="B167" s="11" t="s">
        <v>212</v>
      </c>
      <c r="H167" s="23">
        <v>0</v>
      </c>
      <c r="I167" s="363"/>
      <c r="J167" s="363"/>
      <c r="K167" s="363"/>
      <c r="L167" s="363"/>
      <c r="M167" s="363"/>
      <c r="N167" s="365"/>
      <c r="P167" s="370"/>
      <c r="S167" s="363"/>
      <c r="Y167" s="6"/>
      <c r="Z167" s="6"/>
    </row>
    <row r="168" spans="1:26">
      <c r="A168" s="363"/>
      <c r="B168" s="11" t="s">
        <v>213</v>
      </c>
      <c r="H168" s="23">
        <v>0</v>
      </c>
      <c r="I168" s="363"/>
      <c r="J168" s="363"/>
      <c r="K168" s="363"/>
      <c r="L168" s="363"/>
      <c r="M168" s="363"/>
      <c r="N168" s="365"/>
      <c r="P168" s="370"/>
      <c r="S168" s="363"/>
      <c r="Y168" s="6"/>
      <c r="Z168" s="6"/>
    </row>
    <row r="169" spans="1:26">
      <c r="A169" s="363"/>
      <c r="B169" s="11" t="s">
        <v>214</v>
      </c>
      <c r="H169" s="23">
        <v>0</v>
      </c>
      <c r="I169" s="363"/>
      <c r="J169" s="363"/>
      <c r="K169" s="363"/>
      <c r="L169" s="363"/>
      <c r="M169" s="363"/>
      <c r="N169" s="365"/>
      <c r="P169" s="370"/>
      <c r="S169" s="363"/>
      <c r="Y169" s="6"/>
      <c r="Z169" s="6"/>
    </row>
    <row r="170" spans="1:26">
      <c r="A170" s="363"/>
      <c r="B170" s="11" t="s">
        <v>79</v>
      </c>
      <c r="H170" s="23">
        <v>0</v>
      </c>
      <c r="I170" s="363"/>
      <c r="J170" s="363"/>
      <c r="K170" s="363"/>
      <c r="L170" s="363"/>
      <c r="M170" s="363"/>
      <c r="N170" s="365"/>
      <c r="P170" s="370"/>
      <c r="S170" s="363"/>
      <c r="Y170" s="6"/>
      <c r="Z170" s="6"/>
    </row>
    <row r="171" spans="1:26">
      <c r="A171" s="363"/>
      <c r="B171" s="11" t="s">
        <v>94</v>
      </c>
      <c r="H171" s="23">
        <v>0</v>
      </c>
      <c r="I171" s="363"/>
      <c r="J171" s="363"/>
      <c r="K171" s="363"/>
      <c r="L171" s="363"/>
      <c r="M171" s="363"/>
      <c r="N171" s="365"/>
      <c r="P171" s="370"/>
      <c r="S171" s="363"/>
      <c r="Y171" s="6"/>
      <c r="Z171" s="6"/>
    </row>
    <row r="172" spans="1:26">
      <c r="A172" s="363"/>
      <c r="B172" s="11" t="s">
        <v>244</v>
      </c>
      <c r="H172" s="23">
        <v>0</v>
      </c>
      <c r="I172" s="363"/>
      <c r="J172" s="363"/>
      <c r="K172" s="363"/>
      <c r="L172" s="363"/>
      <c r="M172" s="363"/>
      <c r="N172" s="365"/>
      <c r="P172" s="370"/>
      <c r="S172" s="363"/>
      <c r="Y172" s="6"/>
      <c r="Z172" s="6"/>
    </row>
    <row r="173" spans="1:26">
      <c r="A173" s="363"/>
      <c r="B173" s="11" t="s">
        <v>215</v>
      </c>
      <c r="H173" s="23">
        <v>0</v>
      </c>
      <c r="I173" s="363"/>
      <c r="J173" s="363"/>
      <c r="K173" s="363"/>
      <c r="L173" s="363"/>
      <c r="M173" s="363"/>
      <c r="N173" s="365"/>
      <c r="P173" s="370"/>
      <c r="S173" s="363"/>
      <c r="Y173" s="6"/>
      <c r="Z173" s="6"/>
    </row>
    <row r="174" spans="1:26">
      <c r="A174" s="363"/>
      <c r="B174" s="11" t="s">
        <v>225</v>
      </c>
      <c r="H174" s="23">
        <v>0</v>
      </c>
      <c r="I174" s="363"/>
      <c r="J174" s="363"/>
      <c r="K174" s="363"/>
      <c r="L174" s="363"/>
      <c r="M174" s="363"/>
      <c r="N174" s="365"/>
      <c r="P174" s="370"/>
      <c r="S174" s="363"/>
      <c r="Y174" s="6"/>
      <c r="Z174" s="6"/>
    </row>
    <row r="175" spans="1:26">
      <c r="A175" s="363"/>
      <c r="B175" s="11" t="s">
        <v>216</v>
      </c>
      <c r="H175" s="23">
        <v>0</v>
      </c>
      <c r="I175" s="363"/>
      <c r="J175" s="363"/>
      <c r="K175" s="363"/>
      <c r="L175" s="363"/>
      <c r="M175" s="363"/>
      <c r="N175" s="365"/>
      <c r="P175" s="370"/>
      <c r="S175" s="363"/>
      <c r="Y175" s="6"/>
      <c r="Z175" s="6"/>
    </row>
    <row r="176" spans="1:26">
      <c r="A176" s="363"/>
      <c r="B176" s="11" t="s">
        <v>217</v>
      </c>
      <c r="H176" s="23">
        <v>0</v>
      </c>
      <c r="I176" s="363"/>
      <c r="J176" s="363"/>
      <c r="K176" s="363"/>
      <c r="L176" s="363"/>
      <c r="M176" s="363"/>
      <c r="N176" s="365"/>
      <c r="P176" s="370"/>
      <c r="S176" s="363"/>
      <c r="Y176" s="6"/>
      <c r="Z176" s="6"/>
    </row>
    <row r="177" spans="1:26">
      <c r="A177" s="363"/>
      <c r="B177" s="11" t="s">
        <v>218</v>
      </c>
      <c r="H177" s="23">
        <v>0</v>
      </c>
      <c r="I177" s="363"/>
      <c r="J177" s="363"/>
      <c r="K177" s="363"/>
      <c r="L177" s="363"/>
      <c r="M177" s="363"/>
      <c r="N177" s="365"/>
      <c r="P177" s="370"/>
      <c r="S177" s="363"/>
      <c r="Y177" s="6"/>
      <c r="Z177" s="6"/>
    </row>
    <row r="178" spans="1:26">
      <c r="A178" s="363"/>
      <c r="B178" s="11" t="s">
        <v>219</v>
      </c>
      <c r="H178" s="23">
        <v>0</v>
      </c>
      <c r="I178" s="363"/>
      <c r="J178" s="363"/>
      <c r="K178" s="363"/>
      <c r="L178" s="363"/>
      <c r="M178" s="363"/>
      <c r="N178" s="365"/>
      <c r="P178" s="370"/>
      <c r="S178" s="363"/>
      <c r="Y178" s="6"/>
      <c r="Z178" s="6"/>
    </row>
    <row r="179" spans="1:26">
      <c r="A179" s="363"/>
      <c r="B179" s="11" t="s">
        <v>220</v>
      </c>
      <c r="H179" s="23">
        <v>0</v>
      </c>
      <c r="I179" s="363"/>
      <c r="J179" s="363"/>
      <c r="K179" s="363"/>
      <c r="L179" s="363"/>
      <c r="M179" s="363"/>
      <c r="N179" s="365"/>
      <c r="P179" s="370"/>
      <c r="S179" s="363"/>
      <c r="Y179" s="6"/>
      <c r="Z179" s="6"/>
    </row>
    <row r="180" spans="1:26">
      <c r="A180" s="363"/>
      <c r="B180" s="11" t="s">
        <v>221</v>
      </c>
      <c r="H180" s="23">
        <v>0</v>
      </c>
      <c r="I180" s="363"/>
      <c r="J180" s="363"/>
      <c r="K180" s="363"/>
      <c r="L180" s="363"/>
      <c r="M180" s="363"/>
      <c r="N180" s="365"/>
      <c r="P180" s="370"/>
      <c r="S180" s="363"/>
      <c r="Y180" s="6"/>
      <c r="Z180" s="6"/>
    </row>
    <row r="181" spans="1:26">
      <c r="A181" s="363"/>
      <c r="B181" s="11" t="s">
        <v>222</v>
      </c>
      <c r="H181" s="23">
        <v>0</v>
      </c>
      <c r="I181" s="363"/>
      <c r="J181" s="363"/>
      <c r="K181" s="363"/>
      <c r="L181" s="363"/>
      <c r="M181" s="363"/>
      <c r="N181" s="365"/>
      <c r="P181" s="370"/>
      <c r="S181" s="363"/>
      <c r="Y181" s="6"/>
      <c r="Z181" s="6"/>
    </row>
    <row r="182" spans="1:26">
      <c r="A182" s="363"/>
      <c r="B182" s="11" t="s">
        <v>223</v>
      </c>
      <c r="H182" s="23">
        <v>0</v>
      </c>
      <c r="I182" s="363"/>
      <c r="J182" s="363"/>
      <c r="K182" s="363"/>
      <c r="L182" s="363"/>
      <c r="M182" s="363"/>
      <c r="N182" s="365"/>
      <c r="P182" s="370"/>
      <c r="S182" s="363"/>
      <c r="Y182" s="6"/>
      <c r="Z182" s="6"/>
    </row>
    <row r="183" spans="1:26">
      <c r="A183" s="363"/>
      <c r="B183" s="11" t="s">
        <v>228</v>
      </c>
      <c r="H183" s="23">
        <v>0</v>
      </c>
      <c r="I183" s="363"/>
      <c r="J183" s="363"/>
      <c r="K183" s="363"/>
      <c r="L183" s="363"/>
      <c r="M183" s="363"/>
      <c r="N183" s="365"/>
      <c r="P183" s="370"/>
      <c r="S183" s="363"/>
      <c r="Y183" s="6"/>
      <c r="Z183" s="6"/>
    </row>
    <row r="184" spans="1:26">
      <c r="A184" s="363"/>
      <c r="B184" s="11" t="s">
        <v>276</v>
      </c>
      <c r="H184" s="23">
        <v>0</v>
      </c>
      <c r="I184" s="363"/>
      <c r="J184" s="363"/>
      <c r="K184" s="363"/>
      <c r="L184" s="363"/>
      <c r="M184" s="363"/>
      <c r="N184" s="365"/>
      <c r="P184" s="370"/>
      <c r="S184" s="363"/>
      <c r="Y184" s="6"/>
      <c r="Z184" s="6"/>
    </row>
    <row r="185" spans="1:26">
      <c r="A185" s="363"/>
      <c r="B185" s="11" t="s">
        <v>224</v>
      </c>
      <c r="H185" s="23">
        <v>0</v>
      </c>
      <c r="I185" s="363"/>
      <c r="J185" s="363"/>
      <c r="K185" s="363"/>
      <c r="L185" s="363"/>
      <c r="M185" s="363"/>
      <c r="N185" s="365"/>
      <c r="P185" s="370"/>
      <c r="S185" s="363"/>
      <c r="Y185" s="6"/>
      <c r="Z185" s="6"/>
    </row>
    <row r="186" spans="1:26">
      <c r="A186" s="363"/>
      <c r="B186" s="11" t="s">
        <v>286</v>
      </c>
      <c r="H186" s="23">
        <v>0</v>
      </c>
      <c r="I186" s="363"/>
      <c r="J186" s="363"/>
      <c r="K186" s="363"/>
      <c r="L186" s="363"/>
      <c r="M186" s="363"/>
      <c r="N186" s="365"/>
      <c r="P186" s="370"/>
      <c r="S186" s="363"/>
      <c r="Y186" s="6"/>
      <c r="Z186" s="6"/>
    </row>
    <row r="187" spans="1:26">
      <c r="A187" s="363"/>
      <c r="B187" s="11" t="s">
        <v>287</v>
      </c>
      <c r="H187" s="23">
        <v>0</v>
      </c>
      <c r="I187" s="363"/>
      <c r="J187" s="363"/>
      <c r="K187" s="363"/>
      <c r="L187" s="363"/>
      <c r="M187" s="363"/>
      <c r="N187" s="365"/>
      <c r="P187" s="370"/>
      <c r="S187" s="363"/>
      <c r="Y187" s="6"/>
      <c r="Z187" s="6"/>
    </row>
    <row r="188" spans="1:26">
      <c r="A188" s="363"/>
      <c r="B188" s="11" t="s">
        <v>291</v>
      </c>
      <c r="H188" s="23">
        <v>0</v>
      </c>
      <c r="I188" s="363"/>
      <c r="J188" s="363"/>
      <c r="K188" s="363"/>
      <c r="L188" s="363"/>
      <c r="M188" s="363"/>
      <c r="N188" s="365"/>
      <c r="P188" s="370"/>
      <c r="S188" s="363"/>
      <c r="Y188" s="6"/>
      <c r="Z188" s="6"/>
    </row>
    <row r="189" spans="1:26">
      <c r="A189" s="363"/>
      <c r="H189" s="23">
        <v>0</v>
      </c>
      <c r="I189" s="363"/>
      <c r="J189" s="363"/>
      <c r="K189" s="363"/>
      <c r="L189" s="363"/>
      <c r="M189" s="363"/>
      <c r="N189" s="365"/>
      <c r="P189" s="370"/>
      <c r="S189" s="363"/>
      <c r="Y189" s="6"/>
      <c r="Z189" s="6"/>
    </row>
    <row r="190" spans="1:26">
      <c r="A190" s="363"/>
      <c r="H190" s="23">
        <v>0</v>
      </c>
      <c r="I190" s="363"/>
      <c r="J190" s="363"/>
      <c r="K190" s="363"/>
      <c r="L190" s="363"/>
      <c r="M190" s="363"/>
      <c r="N190" s="365"/>
      <c r="P190" s="370"/>
      <c r="S190" s="363"/>
      <c r="Y190" s="6"/>
      <c r="Z190" s="6"/>
    </row>
    <row r="191" spans="1:26">
      <c r="A191" s="363"/>
      <c r="H191" s="23">
        <v>0</v>
      </c>
      <c r="I191" s="363"/>
      <c r="J191" s="363"/>
      <c r="K191" s="363"/>
      <c r="L191" s="363"/>
      <c r="M191" s="363"/>
      <c r="N191" s="365"/>
      <c r="P191" s="370"/>
      <c r="S191" s="363"/>
      <c r="Y191" s="6"/>
      <c r="Z191" s="6"/>
    </row>
    <row r="192" spans="1:26">
      <c r="A192" s="363"/>
      <c r="H192" s="23">
        <v>0</v>
      </c>
      <c r="I192" s="363"/>
      <c r="J192" s="363"/>
      <c r="K192" s="363"/>
      <c r="L192" s="363"/>
      <c r="M192" s="363"/>
      <c r="N192" s="365"/>
      <c r="P192" s="370"/>
      <c r="S192" s="363"/>
      <c r="Y192" s="6"/>
      <c r="Z192" s="6"/>
    </row>
    <row r="193" spans="1:26">
      <c r="A193" s="363"/>
      <c r="H193" s="23">
        <v>0</v>
      </c>
      <c r="I193" s="363"/>
      <c r="J193" s="363"/>
      <c r="K193" s="363"/>
      <c r="L193" s="363"/>
      <c r="M193" s="363"/>
      <c r="N193" s="365"/>
      <c r="P193" s="370"/>
      <c r="S193" s="363"/>
      <c r="Y193" s="6"/>
      <c r="Z193" s="6"/>
    </row>
    <row r="194" spans="1:26">
      <c r="A194" s="363"/>
      <c r="H194" s="23">
        <v>0</v>
      </c>
      <c r="I194" s="363"/>
      <c r="J194" s="363"/>
      <c r="K194" s="363"/>
      <c r="L194" s="363"/>
      <c r="M194" s="363"/>
      <c r="N194" s="365"/>
      <c r="P194" s="370"/>
      <c r="S194" s="363"/>
      <c r="Y194" s="6"/>
      <c r="Z194" s="6"/>
    </row>
    <row r="195" spans="1:26">
      <c r="A195" s="363"/>
      <c r="H195" s="23">
        <v>0</v>
      </c>
      <c r="I195" s="363"/>
      <c r="J195" s="363"/>
      <c r="K195" s="363"/>
      <c r="L195" s="363"/>
      <c r="M195" s="363"/>
      <c r="N195" s="365"/>
      <c r="P195" s="370"/>
      <c r="S195" s="363"/>
      <c r="Y195" s="6"/>
      <c r="Z195" s="6"/>
    </row>
    <row r="196" spans="1:26">
      <c r="A196" s="363"/>
      <c r="H196" s="23">
        <v>0</v>
      </c>
      <c r="I196" s="363"/>
      <c r="J196" s="363"/>
      <c r="K196" s="363"/>
      <c r="L196" s="363"/>
      <c r="M196" s="363"/>
      <c r="N196" s="365"/>
      <c r="P196" s="370"/>
      <c r="S196" s="363"/>
      <c r="Y196" s="6"/>
      <c r="Z196" s="6"/>
    </row>
    <row r="197" spans="1:26">
      <c r="A197" s="363"/>
      <c r="H197" s="23">
        <v>0</v>
      </c>
      <c r="I197" s="363"/>
      <c r="J197" s="363"/>
      <c r="K197" s="363"/>
      <c r="L197" s="363"/>
      <c r="M197" s="363"/>
      <c r="N197" s="365"/>
      <c r="P197" s="370"/>
      <c r="S197" s="363"/>
      <c r="Y197" s="6"/>
      <c r="Z197" s="6"/>
    </row>
    <row r="198" spans="1:26">
      <c r="A198" s="363"/>
      <c r="H198" s="23">
        <v>0</v>
      </c>
      <c r="I198" s="363"/>
      <c r="J198" s="363"/>
      <c r="K198" s="363"/>
      <c r="L198" s="363"/>
      <c r="M198" s="363"/>
      <c r="N198" s="365"/>
      <c r="P198" s="370"/>
      <c r="S198" s="363"/>
      <c r="Y198" s="6"/>
      <c r="Z198" s="6"/>
    </row>
    <row r="199" spans="1:26">
      <c r="A199" s="363"/>
      <c r="H199" s="23">
        <v>0</v>
      </c>
      <c r="I199" s="363"/>
      <c r="J199" s="363"/>
      <c r="K199" s="363"/>
      <c r="L199" s="363"/>
      <c r="M199" s="363"/>
      <c r="N199" s="365"/>
      <c r="P199" s="370"/>
      <c r="S199" s="363"/>
      <c r="Y199" s="6"/>
      <c r="Z199" s="6"/>
    </row>
    <row r="200" spans="1:26">
      <c r="A200" s="363"/>
      <c r="H200" s="23">
        <v>0</v>
      </c>
      <c r="I200" s="363"/>
      <c r="J200" s="363"/>
      <c r="K200" s="363"/>
      <c r="L200" s="363"/>
      <c r="M200" s="363"/>
      <c r="N200" s="365"/>
      <c r="P200" s="370"/>
      <c r="S200" s="363"/>
      <c r="Y200" s="6"/>
      <c r="Z200" s="6"/>
    </row>
    <row r="201" spans="1:26">
      <c r="A201" s="363"/>
      <c r="H201" s="23">
        <v>0</v>
      </c>
      <c r="I201" s="363"/>
      <c r="J201" s="363"/>
      <c r="K201" s="363"/>
      <c r="L201" s="363"/>
      <c r="M201" s="363"/>
      <c r="N201" s="365"/>
      <c r="P201" s="370"/>
      <c r="S201" s="363"/>
      <c r="Y201" s="6"/>
      <c r="Z201" s="6"/>
    </row>
    <row r="202" spans="1:26">
      <c r="A202" s="363"/>
      <c r="H202" s="23">
        <v>0</v>
      </c>
      <c r="I202" s="363"/>
      <c r="J202" s="363"/>
      <c r="K202" s="363"/>
      <c r="L202" s="363"/>
      <c r="M202" s="363"/>
      <c r="N202" s="365"/>
      <c r="P202" s="370"/>
      <c r="S202" s="363"/>
      <c r="Y202" s="6"/>
      <c r="Z202" s="6"/>
    </row>
    <row r="203" spans="1:26">
      <c r="A203" s="363"/>
      <c r="H203" s="23">
        <v>0</v>
      </c>
      <c r="I203" s="363"/>
      <c r="J203" s="363"/>
      <c r="K203" s="363"/>
      <c r="L203" s="363"/>
      <c r="M203" s="363"/>
      <c r="N203" s="365"/>
      <c r="P203" s="370"/>
      <c r="S203" s="363"/>
      <c r="Y203" s="6"/>
      <c r="Z203" s="6"/>
    </row>
    <row r="204" spans="1:26">
      <c r="A204" s="363"/>
      <c r="H204" s="23">
        <v>0</v>
      </c>
      <c r="I204" s="363"/>
      <c r="J204" s="363"/>
      <c r="K204" s="363"/>
      <c r="L204" s="363"/>
      <c r="M204" s="363"/>
      <c r="N204" s="365"/>
      <c r="P204" s="370"/>
      <c r="S204" s="363"/>
      <c r="Y204" s="6"/>
      <c r="Z204" s="6"/>
    </row>
    <row r="205" spans="1:26">
      <c r="A205" s="363"/>
      <c r="H205" s="23">
        <v>0</v>
      </c>
      <c r="I205" s="363"/>
      <c r="J205" s="363"/>
      <c r="K205" s="363"/>
      <c r="L205" s="363"/>
      <c r="M205" s="363"/>
      <c r="N205" s="365"/>
      <c r="P205" s="370"/>
      <c r="S205" s="363"/>
      <c r="Y205" s="6"/>
      <c r="Z205" s="6"/>
    </row>
    <row r="206" spans="1:26">
      <c r="A206" s="363"/>
      <c r="H206" s="23">
        <v>0</v>
      </c>
      <c r="I206" s="363"/>
      <c r="J206" s="363"/>
      <c r="K206" s="363"/>
      <c r="L206" s="363"/>
      <c r="M206" s="363"/>
      <c r="N206" s="365"/>
      <c r="P206" s="370"/>
      <c r="S206" s="363"/>
      <c r="Y206" s="6"/>
      <c r="Z206" s="6"/>
    </row>
    <row r="207" spans="1:26">
      <c r="A207" s="363"/>
      <c r="H207" s="23">
        <v>0</v>
      </c>
      <c r="I207" s="363"/>
      <c r="J207" s="363"/>
      <c r="K207" s="363"/>
      <c r="L207" s="363"/>
      <c r="M207" s="363"/>
      <c r="N207" s="365"/>
      <c r="P207" s="370"/>
      <c r="S207" s="363"/>
      <c r="Y207" s="6"/>
      <c r="Z207" s="6"/>
    </row>
    <row r="208" spans="1:26">
      <c r="A208" s="363"/>
      <c r="H208" s="23">
        <v>0</v>
      </c>
      <c r="I208" s="363"/>
      <c r="J208" s="363"/>
      <c r="K208" s="363"/>
      <c r="L208" s="363"/>
      <c r="M208" s="363"/>
      <c r="N208" s="365"/>
      <c r="P208" s="370"/>
      <c r="S208" s="363"/>
      <c r="Y208" s="6"/>
      <c r="Z208" s="6"/>
    </row>
    <row r="209" spans="1:26">
      <c r="A209" s="363"/>
      <c r="H209" s="23">
        <v>0</v>
      </c>
      <c r="I209" s="363"/>
      <c r="J209" s="363"/>
      <c r="K209" s="363"/>
      <c r="L209" s="363"/>
      <c r="M209" s="363"/>
      <c r="N209" s="365"/>
      <c r="P209" s="370"/>
      <c r="S209" s="363"/>
      <c r="Y209" s="6"/>
      <c r="Z209" s="6"/>
    </row>
    <row r="210" spans="1:26">
      <c r="A210" s="363"/>
      <c r="H210" s="23">
        <v>0</v>
      </c>
      <c r="I210" s="363"/>
      <c r="J210" s="363"/>
      <c r="K210" s="363"/>
      <c r="L210" s="363"/>
      <c r="M210" s="363"/>
      <c r="N210" s="365"/>
      <c r="P210" s="370"/>
      <c r="S210" s="363"/>
      <c r="Y210" s="6"/>
      <c r="Z210" s="6"/>
    </row>
    <row r="211" spans="1:26">
      <c r="A211" s="363"/>
      <c r="H211" s="23">
        <v>0</v>
      </c>
      <c r="I211" s="363"/>
      <c r="J211" s="363"/>
      <c r="K211" s="363"/>
      <c r="L211" s="363"/>
      <c r="M211" s="363"/>
      <c r="N211" s="365"/>
      <c r="P211" s="370"/>
      <c r="S211" s="363"/>
      <c r="Y211" s="6"/>
      <c r="Z211" s="6"/>
    </row>
    <row r="212" spans="1:26">
      <c r="A212" s="363"/>
      <c r="H212" s="23">
        <v>0</v>
      </c>
      <c r="I212" s="363"/>
      <c r="J212" s="363"/>
      <c r="K212" s="363"/>
      <c r="L212" s="363"/>
      <c r="M212" s="363"/>
      <c r="N212" s="365"/>
      <c r="P212" s="370"/>
      <c r="S212" s="363"/>
      <c r="Y212" s="6"/>
      <c r="Z212" s="6"/>
    </row>
    <row r="213" spans="1:26">
      <c r="A213" s="363"/>
      <c r="H213" s="23">
        <v>0</v>
      </c>
      <c r="I213" s="363"/>
      <c r="J213" s="363"/>
      <c r="K213" s="363"/>
      <c r="L213" s="363"/>
      <c r="M213" s="363"/>
      <c r="N213" s="365"/>
      <c r="P213" s="370"/>
      <c r="S213" s="363"/>
      <c r="Y213" s="6"/>
      <c r="Z213" s="6"/>
    </row>
    <row r="214" spans="1:26">
      <c r="A214" s="363"/>
      <c r="H214" s="23">
        <v>0</v>
      </c>
      <c r="I214" s="363"/>
      <c r="J214" s="363"/>
      <c r="K214" s="363"/>
      <c r="L214" s="363"/>
      <c r="M214" s="363"/>
      <c r="N214" s="365"/>
      <c r="P214" s="370"/>
      <c r="S214" s="363"/>
      <c r="Y214" s="6"/>
      <c r="Z214" s="6"/>
    </row>
    <row r="215" spans="1:26">
      <c r="A215" s="363"/>
      <c r="H215" s="23">
        <v>0</v>
      </c>
      <c r="I215" s="363"/>
      <c r="J215" s="363"/>
      <c r="K215" s="363"/>
      <c r="L215" s="363"/>
      <c r="M215" s="363"/>
      <c r="N215" s="365"/>
      <c r="P215" s="370"/>
      <c r="S215" s="363"/>
      <c r="Y215" s="6"/>
      <c r="Z215" s="6"/>
    </row>
    <row r="216" spans="1:26">
      <c r="A216" s="363"/>
      <c r="H216" s="23">
        <v>0</v>
      </c>
      <c r="I216" s="363"/>
      <c r="J216" s="363"/>
      <c r="K216" s="363"/>
      <c r="L216" s="363"/>
      <c r="M216" s="363"/>
      <c r="N216" s="365"/>
      <c r="P216" s="370"/>
      <c r="S216" s="363"/>
      <c r="Y216" s="6"/>
      <c r="Z216" s="6"/>
    </row>
    <row r="217" spans="1:26">
      <c r="A217" s="363"/>
      <c r="H217" s="23">
        <v>0</v>
      </c>
      <c r="I217" s="363"/>
      <c r="J217" s="363"/>
      <c r="K217" s="363"/>
      <c r="L217" s="363"/>
      <c r="M217" s="363"/>
      <c r="N217" s="365"/>
      <c r="P217" s="370"/>
      <c r="S217" s="363"/>
      <c r="Y217" s="6"/>
      <c r="Z217" s="6"/>
    </row>
    <row r="218" spans="1:26">
      <c r="A218" s="363"/>
      <c r="H218" s="23">
        <v>0</v>
      </c>
      <c r="I218" s="363"/>
      <c r="J218" s="363"/>
      <c r="K218" s="363"/>
      <c r="L218" s="363"/>
      <c r="M218" s="363"/>
      <c r="N218" s="365"/>
      <c r="P218" s="370"/>
      <c r="S218" s="363"/>
      <c r="Y218" s="6"/>
      <c r="Z218" s="6"/>
    </row>
    <row r="219" spans="1:26">
      <c r="A219" s="363"/>
      <c r="H219" s="23">
        <v>0</v>
      </c>
      <c r="I219" s="363"/>
      <c r="J219" s="363"/>
      <c r="K219" s="363"/>
      <c r="L219" s="363"/>
      <c r="M219" s="363"/>
      <c r="N219" s="365"/>
      <c r="P219" s="370"/>
      <c r="S219" s="363"/>
      <c r="Y219" s="6"/>
      <c r="Z219" s="6"/>
    </row>
    <row r="220" spans="1:26">
      <c r="A220" s="363"/>
      <c r="H220" s="23">
        <v>0</v>
      </c>
      <c r="I220" s="363"/>
      <c r="J220" s="363"/>
      <c r="K220" s="363"/>
      <c r="L220" s="363"/>
      <c r="M220" s="363"/>
      <c r="N220" s="365"/>
      <c r="P220" s="370"/>
      <c r="S220" s="363"/>
      <c r="Y220" s="6"/>
      <c r="Z220" s="6"/>
    </row>
    <row r="221" spans="1:26">
      <c r="A221" s="363"/>
      <c r="H221" s="23">
        <v>0</v>
      </c>
      <c r="I221" s="363"/>
      <c r="J221" s="363"/>
      <c r="K221" s="363"/>
      <c r="L221" s="363"/>
      <c r="M221" s="363"/>
      <c r="N221" s="365"/>
      <c r="P221" s="370"/>
      <c r="S221" s="363"/>
      <c r="Y221" s="6"/>
      <c r="Z221" s="6"/>
    </row>
    <row r="222" spans="1:26">
      <c r="A222" s="363"/>
      <c r="H222" s="23">
        <v>0</v>
      </c>
      <c r="I222" s="363"/>
      <c r="J222" s="363"/>
      <c r="K222" s="363"/>
      <c r="L222" s="363"/>
      <c r="M222" s="363"/>
      <c r="N222" s="365"/>
      <c r="P222" s="370"/>
      <c r="S222" s="363"/>
      <c r="Y222" s="6"/>
      <c r="Z222" s="6"/>
    </row>
    <row r="223" spans="1:26">
      <c r="A223" s="363"/>
      <c r="H223" s="23">
        <v>0</v>
      </c>
      <c r="I223" s="363"/>
      <c r="J223" s="363"/>
      <c r="K223" s="363"/>
      <c r="L223" s="363"/>
      <c r="M223" s="363"/>
      <c r="N223" s="365"/>
      <c r="P223" s="370"/>
      <c r="S223" s="363"/>
      <c r="Y223" s="6"/>
      <c r="Z223" s="6"/>
    </row>
    <row r="224" spans="1:26">
      <c r="A224" s="363"/>
      <c r="H224" s="23">
        <v>0</v>
      </c>
      <c r="I224" s="363"/>
      <c r="J224" s="363"/>
      <c r="K224" s="363"/>
      <c r="L224" s="363"/>
      <c r="M224" s="363"/>
      <c r="N224" s="365"/>
      <c r="P224" s="370"/>
      <c r="S224" s="363"/>
      <c r="Y224" s="6"/>
      <c r="Z224" s="6"/>
    </row>
    <row r="225" spans="1:26">
      <c r="A225" s="363"/>
      <c r="H225" s="23">
        <v>0</v>
      </c>
      <c r="I225" s="363"/>
      <c r="J225" s="363"/>
      <c r="K225" s="363"/>
      <c r="L225" s="363"/>
      <c r="M225" s="363"/>
      <c r="N225" s="365"/>
      <c r="P225" s="370"/>
      <c r="S225" s="363"/>
      <c r="Y225" s="6"/>
      <c r="Z225" s="6"/>
    </row>
    <row r="226" spans="1:26">
      <c r="A226" s="363"/>
      <c r="H226" s="23">
        <v>0</v>
      </c>
      <c r="I226" s="363"/>
      <c r="J226" s="363"/>
      <c r="K226" s="363"/>
      <c r="L226" s="363"/>
      <c r="M226" s="363"/>
      <c r="N226" s="365"/>
      <c r="P226" s="370"/>
      <c r="S226" s="363"/>
      <c r="Y226" s="6"/>
      <c r="Z226" s="6"/>
    </row>
    <row r="227" spans="1:26">
      <c r="A227" s="363"/>
      <c r="H227" s="23">
        <v>0</v>
      </c>
      <c r="I227" s="363"/>
      <c r="J227" s="363"/>
      <c r="K227" s="363"/>
      <c r="L227" s="363"/>
      <c r="M227" s="363"/>
      <c r="N227" s="365"/>
      <c r="P227" s="370"/>
      <c r="S227" s="363"/>
      <c r="Y227" s="6"/>
      <c r="Z227" s="6"/>
    </row>
    <row r="228" spans="1:26">
      <c r="A228" s="363"/>
      <c r="H228" s="23">
        <v>0</v>
      </c>
      <c r="I228" s="363"/>
      <c r="J228" s="363"/>
      <c r="K228" s="363"/>
      <c r="L228" s="363"/>
      <c r="M228" s="363"/>
      <c r="N228" s="365"/>
      <c r="P228" s="370"/>
      <c r="S228" s="363"/>
      <c r="Y228" s="6"/>
      <c r="Z228" s="6"/>
    </row>
    <row r="229" spans="1:26">
      <c r="A229" s="363"/>
      <c r="H229" s="23">
        <v>0</v>
      </c>
      <c r="I229" s="363"/>
      <c r="J229" s="363"/>
      <c r="K229" s="363"/>
      <c r="L229" s="363"/>
      <c r="M229" s="363"/>
      <c r="N229" s="365"/>
      <c r="P229" s="370"/>
      <c r="S229" s="363"/>
      <c r="Y229" s="6"/>
      <c r="Z229" s="6"/>
    </row>
    <row r="230" spans="1:26">
      <c r="A230" s="363"/>
      <c r="H230" s="23">
        <v>0</v>
      </c>
      <c r="I230" s="363"/>
      <c r="J230" s="363"/>
      <c r="K230" s="363"/>
      <c r="L230" s="363"/>
      <c r="M230" s="363"/>
      <c r="N230" s="365"/>
      <c r="P230" s="370"/>
      <c r="S230" s="363"/>
      <c r="Y230" s="6"/>
      <c r="Z230" s="6"/>
    </row>
    <row r="231" spans="1:26">
      <c r="A231" s="363"/>
      <c r="H231" s="23">
        <v>0</v>
      </c>
      <c r="I231" s="363"/>
      <c r="J231" s="363"/>
      <c r="K231" s="363"/>
      <c r="L231" s="363"/>
      <c r="M231" s="363"/>
      <c r="N231" s="365"/>
      <c r="P231" s="370"/>
      <c r="S231" s="363"/>
      <c r="Y231" s="6"/>
      <c r="Z231" s="6"/>
    </row>
    <row r="232" spans="1:26">
      <c r="A232" s="363"/>
      <c r="H232" s="23">
        <v>0</v>
      </c>
      <c r="I232" s="363"/>
      <c r="J232" s="363"/>
      <c r="K232" s="363"/>
      <c r="L232" s="363"/>
      <c r="M232" s="363"/>
      <c r="N232" s="365"/>
      <c r="P232" s="370"/>
      <c r="S232" s="363"/>
      <c r="Y232" s="6"/>
      <c r="Z232" s="6"/>
    </row>
    <row r="233" spans="1:26">
      <c r="A233" s="363"/>
      <c r="H233" s="23">
        <v>0</v>
      </c>
      <c r="I233" s="363"/>
      <c r="J233" s="363"/>
      <c r="K233" s="363"/>
      <c r="L233" s="363"/>
      <c r="M233" s="363"/>
      <c r="N233" s="365"/>
      <c r="P233" s="370"/>
      <c r="S233" s="363"/>
      <c r="Y233" s="6"/>
      <c r="Z233" s="6"/>
    </row>
    <row r="234" spans="1:26">
      <c r="A234" s="363"/>
      <c r="H234" s="23">
        <v>0</v>
      </c>
      <c r="I234" s="363"/>
      <c r="J234" s="363"/>
      <c r="K234" s="363"/>
      <c r="L234" s="363"/>
      <c r="M234" s="363"/>
      <c r="N234" s="365"/>
      <c r="P234" s="370"/>
      <c r="S234" s="363"/>
      <c r="Y234" s="6"/>
      <c r="Z234" s="6"/>
    </row>
    <row r="235" spans="1:26">
      <c r="A235" s="363"/>
      <c r="H235" s="23">
        <v>0</v>
      </c>
      <c r="I235" s="363"/>
      <c r="J235" s="363"/>
      <c r="K235" s="363"/>
      <c r="L235" s="363"/>
      <c r="M235" s="363"/>
      <c r="N235" s="365"/>
      <c r="P235" s="370"/>
      <c r="S235" s="363"/>
      <c r="Y235" s="6"/>
      <c r="Z235" s="6"/>
    </row>
    <row r="236" spans="1:26">
      <c r="A236" s="363"/>
      <c r="H236" s="23">
        <v>0</v>
      </c>
      <c r="I236" s="363"/>
      <c r="J236" s="363"/>
      <c r="K236" s="363"/>
      <c r="L236" s="363"/>
      <c r="M236" s="363"/>
      <c r="N236" s="365"/>
      <c r="P236" s="370"/>
      <c r="S236" s="363"/>
      <c r="Y236" s="6"/>
      <c r="Z236" s="6"/>
    </row>
    <row r="237" spans="1:26">
      <c r="A237" s="363"/>
      <c r="H237" s="23">
        <v>0</v>
      </c>
      <c r="I237" s="363"/>
      <c r="J237" s="363"/>
      <c r="K237" s="363"/>
      <c r="L237" s="363"/>
      <c r="M237" s="363"/>
      <c r="N237" s="365"/>
      <c r="P237" s="370"/>
      <c r="S237" s="363"/>
      <c r="Y237" s="6"/>
      <c r="Z237" s="6"/>
    </row>
    <row r="238" spans="1:26">
      <c r="A238" s="363"/>
      <c r="H238" s="23">
        <v>0</v>
      </c>
      <c r="I238" s="363"/>
      <c r="J238" s="363"/>
      <c r="K238" s="363"/>
      <c r="L238" s="363"/>
      <c r="M238" s="363"/>
      <c r="N238" s="365"/>
      <c r="P238" s="370"/>
      <c r="S238" s="363"/>
      <c r="Y238" s="6"/>
      <c r="Z238" s="6"/>
    </row>
    <row r="239" spans="1:26">
      <c r="A239" s="363"/>
      <c r="H239" s="23">
        <v>0</v>
      </c>
      <c r="I239" s="363"/>
      <c r="J239" s="363"/>
      <c r="K239" s="363"/>
      <c r="L239" s="363"/>
      <c r="M239" s="363"/>
      <c r="N239" s="365"/>
      <c r="P239" s="370"/>
      <c r="S239" s="363"/>
      <c r="Y239" s="6"/>
      <c r="Z239" s="6"/>
    </row>
    <row r="240" spans="1:26">
      <c r="A240" s="363"/>
      <c r="H240" s="23">
        <v>0</v>
      </c>
      <c r="I240" s="363"/>
      <c r="J240" s="363"/>
      <c r="K240" s="363"/>
      <c r="L240" s="363"/>
      <c r="M240" s="363"/>
      <c r="N240" s="365"/>
      <c r="P240" s="370"/>
      <c r="S240" s="363"/>
      <c r="Y240" s="6"/>
      <c r="Z240" s="6"/>
    </row>
    <row r="241" spans="1:26">
      <c r="A241" s="363"/>
      <c r="H241" s="23">
        <v>0</v>
      </c>
      <c r="I241" s="363"/>
      <c r="J241" s="363"/>
      <c r="K241" s="363"/>
      <c r="L241" s="363"/>
      <c r="M241" s="363"/>
      <c r="N241" s="365"/>
      <c r="P241" s="370"/>
      <c r="S241" s="363"/>
      <c r="Y241" s="6"/>
      <c r="Z241" s="6"/>
    </row>
    <row r="242" spans="1:26">
      <c r="A242" s="363"/>
      <c r="H242" s="23">
        <v>0</v>
      </c>
      <c r="I242" s="363"/>
      <c r="J242" s="363"/>
      <c r="K242" s="363"/>
      <c r="L242" s="363"/>
      <c r="M242" s="363"/>
      <c r="N242" s="365"/>
      <c r="P242" s="370"/>
      <c r="S242" s="363"/>
      <c r="Y242" s="6"/>
      <c r="Z242" s="6"/>
    </row>
    <row r="243" spans="1:26">
      <c r="A243" s="363"/>
      <c r="H243" s="23">
        <v>0</v>
      </c>
      <c r="I243" s="363"/>
      <c r="J243" s="363"/>
      <c r="K243" s="363"/>
      <c r="L243" s="363"/>
      <c r="M243" s="363"/>
      <c r="N243" s="365"/>
      <c r="P243" s="370"/>
      <c r="S243" s="363"/>
      <c r="Y243" s="6"/>
      <c r="Z243" s="6"/>
    </row>
    <row r="244" spans="1:26">
      <c r="A244" s="363"/>
      <c r="H244" s="23">
        <v>0</v>
      </c>
      <c r="I244" s="363"/>
      <c r="J244" s="363"/>
      <c r="K244" s="363"/>
      <c r="L244" s="363"/>
      <c r="M244" s="363"/>
      <c r="N244" s="365"/>
      <c r="P244" s="370"/>
      <c r="S244" s="363"/>
      <c r="Y244" s="6"/>
      <c r="Z244" s="6"/>
    </row>
    <row r="245" spans="1:26">
      <c r="A245" s="363"/>
      <c r="H245" s="23">
        <v>0</v>
      </c>
      <c r="I245" s="363"/>
      <c r="J245" s="363"/>
      <c r="K245" s="363"/>
      <c r="L245" s="363"/>
      <c r="M245" s="363"/>
      <c r="N245" s="365"/>
      <c r="P245" s="370"/>
      <c r="S245" s="363"/>
      <c r="Y245" s="6"/>
      <c r="Z245" s="6"/>
    </row>
    <row r="246" spans="1:26">
      <c r="A246" s="363"/>
      <c r="H246" s="23">
        <v>0</v>
      </c>
      <c r="I246" s="363"/>
      <c r="J246" s="363"/>
      <c r="K246" s="363"/>
      <c r="L246" s="363"/>
      <c r="M246" s="363"/>
      <c r="N246" s="365"/>
      <c r="P246" s="370"/>
      <c r="S246" s="363"/>
      <c r="Y246" s="6"/>
      <c r="Z246" s="6"/>
    </row>
    <row r="247" spans="1:26">
      <c r="A247" s="363"/>
      <c r="H247" s="23">
        <v>0</v>
      </c>
      <c r="I247" s="363"/>
      <c r="J247" s="363"/>
      <c r="K247" s="363"/>
      <c r="L247" s="363"/>
      <c r="M247" s="363"/>
      <c r="N247" s="365"/>
      <c r="P247" s="370"/>
      <c r="S247" s="363"/>
      <c r="Y247" s="6"/>
      <c r="Z247" s="6"/>
    </row>
    <row r="248" spans="1:26">
      <c r="A248" s="363"/>
      <c r="H248" s="23">
        <v>0</v>
      </c>
      <c r="I248" s="363"/>
      <c r="J248" s="363"/>
      <c r="K248" s="363"/>
      <c r="L248" s="363"/>
      <c r="M248" s="363"/>
      <c r="N248" s="365"/>
      <c r="P248" s="370"/>
      <c r="S248" s="363"/>
      <c r="Y248" s="6"/>
      <c r="Z248" s="6"/>
    </row>
    <row r="249" spans="1:26">
      <c r="A249" s="363"/>
      <c r="H249" s="23">
        <v>0</v>
      </c>
      <c r="I249" s="363"/>
      <c r="J249" s="363"/>
      <c r="K249" s="363"/>
      <c r="L249" s="363"/>
      <c r="M249" s="363"/>
      <c r="N249" s="365"/>
      <c r="P249" s="370"/>
      <c r="S249" s="363"/>
      <c r="Y249" s="6"/>
      <c r="Z249" s="6"/>
    </row>
    <row r="250" spans="1:26">
      <c r="A250" s="363"/>
      <c r="H250" s="23">
        <v>0</v>
      </c>
      <c r="I250" s="363"/>
      <c r="J250" s="363"/>
      <c r="K250" s="363"/>
      <c r="L250" s="363"/>
      <c r="M250" s="363"/>
      <c r="N250" s="365"/>
      <c r="P250" s="370"/>
      <c r="S250" s="363"/>
      <c r="Y250" s="6"/>
      <c r="Z250" s="6"/>
    </row>
    <row r="251" spans="1:26">
      <c r="A251" s="363"/>
      <c r="H251" s="23">
        <v>0</v>
      </c>
      <c r="I251" s="363"/>
      <c r="J251" s="363"/>
      <c r="K251" s="363"/>
      <c r="L251" s="363"/>
      <c r="M251" s="363"/>
      <c r="N251" s="365"/>
      <c r="P251" s="370"/>
      <c r="S251" s="363"/>
      <c r="Y251" s="6"/>
      <c r="Z251" s="6"/>
    </row>
    <row r="252" spans="1:26">
      <c r="A252" s="363"/>
      <c r="H252" s="23">
        <v>0</v>
      </c>
      <c r="I252" s="363"/>
      <c r="J252" s="363"/>
      <c r="K252" s="363"/>
      <c r="L252" s="363"/>
      <c r="M252" s="363"/>
      <c r="N252" s="365"/>
      <c r="P252" s="370"/>
      <c r="S252" s="363"/>
      <c r="Y252" s="6"/>
      <c r="Z252" s="6"/>
    </row>
    <row r="253" spans="1:26">
      <c r="A253" s="363"/>
      <c r="H253" s="23">
        <v>0</v>
      </c>
      <c r="I253" s="363"/>
      <c r="J253" s="363"/>
      <c r="K253" s="363"/>
      <c r="L253" s="363"/>
      <c r="M253" s="363"/>
      <c r="N253" s="365"/>
      <c r="P253" s="370"/>
      <c r="S253" s="363"/>
      <c r="Y253" s="6"/>
      <c r="Z253" s="6"/>
    </row>
    <row r="254" spans="1:26">
      <c r="A254" s="363"/>
      <c r="H254" s="23">
        <v>0</v>
      </c>
      <c r="I254" s="363"/>
      <c r="J254" s="363"/>
      <c r="K254" s="363"/>
      <c r="L254" s="363"/>
      <c r="M254" s="363"/>
      <c r="N254" s="365"/>
      <c r="P254" s="370"/>
      <c r="S254" s="363"/>
      <c r="Y254" s="6"/>
      <c r="Z254" s="6"/>
    </row>
    <row r="255" spans="1:26">
      <c r="A255" s="363"/>
      <c r="H255" s="23">
        <v>0</v>
      </c>
      <c r="I255" s="363"/>
      <c r="J255" s="363"/>
      <c r="K255" s="363"/>
      <c r="L255" s="363"/>
      <c r="M255" s="363"/>
      <c r="N255" s="365"/>
      <c r="P255" s="370"/>
      <c r="S255" s="363"/>
      <c r="Y255" s="6"/>
      <c r="Z255" s="6"/>
    </row>
    <row r="256" spans="1:26">
      <c r="A256" s="363"/>
      <c r="H256" s="23">
        <v>0</v>
      </c>
      <c r="I256" s="363"/>
      <c r="J256" s="363"/>
      <c r="K256" s="363"/>
      <c r="L256" s="363"/>
      <c r="M256" s="363"/>
      <c r="N256" s="365"/>
      <c r="P256" s="370"/>
      <c r="S256" s="363"/>
      <c r="Y256" s="6"/>
      <c r="Z256" s="6"/>
    </row>
    <row r="257" spans="1:26">
      <c r="A257" s="363"/>
      <c r="H257" s="23">
        <v>0</v>
      </c>
      <c r="I257" s="363"/>
      <c r="J257" s="363"/>
      <c r="K257" s="363"/>
      <c r="L257" s="363"/>
      <c r="M257" s="363"/>
      <c r="N257" s="365"/>
      <c r="P257" s="370"/>
      <c r="S257" s="363"/>
      <c r="Y257" s="6"/>
      <c r="Z257" s="6"/>
    </row>
    <row r="258" spans="1:26">
      <c r="A258" s="363"/>
      <c r="H258" s="23">
        <v>0</v>
      </c>
      <c r="I258" s="363"/>
      <c r="J258" s="363"/>
      <c r="K258" s="363"/>
      <c r="L258" s="363"/>
      <c r="M258" s="363"/>
      <c r="N258" s="365"/>
      <c r="P258" s="370"/>
      <c r="S258" s="363"/>
      <c r="Y258" s="6"/>
      <c r="Z258" s="6"/>
    </row>
    <row r="259" spans="1:26">
      <c r="A259" s="363"/>
      <c r="H259" s="23">
        <v>0</v>
      </c>
      <c r="I259" s="363"/>
      <c r="J259" s="363"/>
      <c r="K259" s="363"/>
      <c r="L259" s="363"/>
      <c r="M259" s="363"/>
      <c r="N259" s="365"/>
      <c r="P259" s="370"/>
      <c r="S259" s="363"/>
      <c r="Y259" s="6"/>
      <c r="Z259" s="6"/>
    </row>
    <row r="260" spans="1:26">
      <c r="A260" s="363"/>
      <c r="H260" s="23">
        <v>0</v>
      </c>
      <c r="I260" s="363"/>
      <c r="J260" s="363"/>
      <c r="K260" s="363"/>
      <c r="L260" s="363"/>
      <c r="M260" s="363"/>
      <c r="N260" s="365"/>
      <c r="P260" s="370"/>
      <c r="S260" s="363"/>
      <c r="Y260" s="6"/>
      <c r="Z260" s="6"/>
    </row>
    <row r="261" spans="1:26">
      <c r="A261" s="363"/>
      <c r="H261" s="23">
        <v>0</v>
      </c>
      <c r="I261" s="363"/>
      <c r="J261" s="363"/>
      <c r="K261" s="363"/>
      <c r="L261" s="363"/>
      <c r="M261" s="363"/>
      <c r="N261" s="365"/>
      <c r="P261" s="370"/>
      <c r="S261" s="363"/>
      <c r="Y261" s="6"/>
      <c r="Z261" s="6"/>
    </row>
    <row r="262" spans="1:26">
      <c r="A262" s="363"/>
      <c r="H262" s="23">
        <v>0</v>
      </c>
      <c r="I262" s="363"/>
      <c r="J262" s="363"/>
      <c r="K262" s="363"/>
      <c r="L262" s="363"/>
      <c r="M262" s="363"/>
      <c r="N262" s="365"/>
      <c r="P262" s="370"/>
      <c r="S262" s="363"/>
      <c r="Y262" s="6"/>
      <c r="Z262" s="6"/>
    </row>
    <row r="263" spans="1:26">
      <c r="A263" s="363"/>
      <c r="H263" s="23">
        <v>0</v>
      </c>
      <c r="I263" s="363"/>
      <c r="J263" s="363"/>
      <c r="K263" s="363"/>
      <c r="L263" s="363"/>
      <c r="M263" s="363"/>
      <c r="N263" s="365"/>
      <c r="P263" s="370"/>
      <c r="S263" s="363"/>
      <c r="Y263" s="6"/>
      <c r="Z263" s="6"/>
    </row>
    <row r="264" spans="1:26">
      <c r="A264" s="363"/>
      <c r="H264" s="23">
        <v>0</v>
      </c>
      <c r="I264" s="363"/>
      <c r="J264" s="363"/>
      <c r="K264" s="363"/>
      <c r="L264" s="363"/>
      <c r="M264" s="363"/>
      <c r="N264" s="365"/>
      <c r="P264" s="370"/>
      <c r="S264" s="363"/>
      <c r="Y264" s="6"/>
      <c r="Z264" s="6"/>
    </row>
    <row r="265" spans="1:26">
      <c r="A265" s="363"/>
      <c r="H265" s="23">
        <v>0</v>
      </c>
      <c r="I265" s="363"/>
      <c r="J265" s="363"/>
      <c r="K265" s="363"/>
      <c r="L265" s="363"/>
      <c r="M265" s="363"/>
      <c r="N265" s="365"/>
      <c r="P265" s="370"/>
      <c r="S265" s="363"/>
      <c r="Y265" s="6"/>
      <c r="Z265" s="6"/>
    </row>
    <row r="266" spans="1:26">
      <c r="A266" s="363"/>
      <c r="H266" s="23">
        <v>0</v>
      </c>
      <c r="I266" s="363"/>
      <c r="J266" s="363"/>
      <c r="K266" s="363"/>
      <c r="L266" s="363"/>
      <c r="M266" s="363"/>
      <c r="N266" s="365"/>
      <c r="P266" s="370"/>
      <c r="S266" s="363"/>
      <c r="Y266" s="6"/>
      <c r="Z266" s="6"/>
    </row>
    <row r="267" spans="1:26">
      <c r="A267" s="363"/>
      <c r="H267" s="23">
        <v>0</v>
      </c>
      <c r="I267" s="363"/>
      <c r="J267" s="363"/>
      <c r="K267" s="363"/>
      <c r="L267" s="363"/>
      <c r="M267" s="363"/>
      <c r="N267" s="365"/>
      <c r="P267" s="370"/>
      <c r="S267" s="363"/>
      <c r="Y267" s="6"/>
      <c r="Z267" s="6"/>
    </row>
    <row r="268" spans="1:26">
      <c r="A268" s="363"/>
      <c r="H268" s="23">
        <v>0</v>
      </c>
      <c r="I268" s="363"/>
      <c r="J268" s="363"/>
      <c r="K268" s="363"/>
      <c r="L268" s="363"/>
      <c r="M268" s="363"/>
      <c r="N268" s="365"/>
      <c r="P268" s="370"/>
      <c r="S268" s="363"/>
      <c r="Y268" s="6"/>
      <c r="Z268" s="6"/>
    </row>
    <row r="269" spans="1:26">
      <c r="A269" s="363"/>
      <c r="H269" s="23">
        <v>0</v>
      </c>
      <c r="I269" s="363"/>
      <c r="J269" s="363"/>
      <c r="K269" s="363"/>
      <c r="L269" s="363"/>
      <c r="M269" s="363"/>
      <c r="N269" s="365"/>
      <c r="P269" s="370"/>
      <c r="S269" s="363"/>
      <c r="Y269" s="6"/>
      <c r="Z269" s="6"/>
    </row>
    <row r="270" spans="1:26">
      <c r="A270" s="363"/>
      <c r="H270" s="23">
        <v>0</v>
      </c>
      <c r="I270" s="363"/>
      <c r="J270" s="363"/>
      <c r="K270" s="363"/>
      <c r="L270" s="363"/>
      <c r="M270" s="363"/>
      <c r="N270" s="365"/>
      <c r="P270" s="370"/>
      <c r="S270" s="363"/>
      <c r="Y270" s="6"/>
      <c r="Z270" s="6"/>
    </row>
    <row r="271" spans="1:26">
      <c r="A271" s="363"/>
      <c r="H271" s="23">
        <v>0</v>
      </c>
      <c r="I271" s="363"/>
      <c r="J271" s="363"/>
      <c r="K271" s="363"/>
      <c r="L271" s="363"/>
      <c r="M271" s="363"/>
      <c r="N271" s="365"/>
      <c r="P271" s="370"/>
      <c r="S271" s="363"/>
      <c r="Y271" s="6"/>
      <c r="Z271" s="6"/>
    </row>
    <row r="272" spans="1:26">
      <c r="A272" s="363"/>
      <c r="H272" s="23">
        <v>0</v>
      </c>
      <c r="I272" s="363"/>
      <c r="J272" s="363"/>
      <c r="K272" s="363"/>
      <c r="L272" s="363"/>
      <c r="M272" s="363"/>
      <c r="N272" s="365"/>
      <c r="P272" s="370"/>
      <c r="S272" s="363"/>
      <c r="Y272" s="6"/>
      <c r="Z272" s="6"/>
    </row>
    <row r="273" spans="1:26">
      <c r="A273" s="363"/>
      <c r="H273" s="23">
        <v>0</v>
      </c>
      <c r="I273" s="363"/>
      <c r="J273" s="363"/>
      <c r="K273" s="363"/>
      <c r="L273" s="363"/>
      <c r="M273" s="363"/>
      <c r="N273" s="365"/>
      <c r="P273" s="370"/>
      <c r="S273" s="363"/>
      <c r="Y273" s="6"/>
      <c r="Z273" s="6"/>
    </row>
    <row r="274" spans="1:26">
      <c r="A274" s="363"/>
      <c r="H274" s="23">
        <v>0</v>
      </c>
      <c r="I274" s="363"/>
      <c r="J274" s="363"/>
      <c r="K274" s="363"/>
      <c r="L274" s="363"/>
      <c r="M274" s="363"/>
      <c r="N274" s="365"/>
      <c r="P274" s="370"/>
      <c r="S274" s="363"/>
      <c r="Y274" s="6"/>
      <c r="Z274" s="6"/>
    </row>
    <row r="275" spans="1:26">
      <c r="A275" s="363"/>
      <c r="H275" s="23">
        <v>0</v>
      </c>
      <c r="I275" s="363"/>
      <c r="J275" s="363"/>
      <c r="K275" s="363"/>
      <c r="L275" s="363"/>
      <c r="M275" s="363"/>
      <c r="N275" s="365"/>
      <c r="P275" s="370"/>
      <c r="S275" s="363"/>
      <c r="Y275" s="6"/>
      <c r="Z275" s="6"/>
    </row>
    <row r="276" spans="1:26">
      <c r="A276" s="363"/>
      <c r="H276" s="23">
        <v>0</v>
      </c>
      <c r="I276" s="363"/>
      <c r="J276" s="363"/>
      <c r="K276" s="363"/>
      <c r="L276" s="363"/>
      <c r="M276" s="363"/>
      <c r="N276" s="365"/>
      <c r="P276" s="370"/>
      <c r="S276" s="363"/>
      <c r="Y276" s="6"/>
      <c r="Z276" s="6"/>
    </row>
    <row r="277" spans="1:26">
      <c r="A277" s="363"/>
      <c r="H277" s="23">
        <v>0</v>
      </c>
      <c r="I277" s="363"/>
      <c r="J277" s="363"/>
      <c r="K277" s="363"/>
      <c r="L277" s="363"/>
      <c r="M277" s="363"/>
      <c r="N277" s="365"/>
      <c r="P277" s="370"/>
      <c r="S277" s="363"/>
      <c r="Y277" s="6"/>
      <c r="Z277" s="6"/>
    </row>
    <row r="278" spans="1:26">
      <c r="A278" s="363"/>
      <c r="H278" s="23">
        <v>0</v>
      </c>
      <c r="I278" s="363"/>
      <c r="J278" s="363"/>
      <c r="K278" s="363"/>
      <c r="L278" s="363"/>
      <c r="M278" s="363"/>
      <c r="N278" s="365"/>
      <c r="P278" s="370"/>
      <c r="S278" s="363"/>
      <c r="Y278" s="6"/>
      <c r="Z278" s="6"/>
    </row>
    <row r="279" spans="1:26">
      <c r="A279" s="363"/>
      <c r="H279" s="23">
        <v>0</v>
      </c>
      <c r="I279" s="363"/>
      <c r="J279" s="363"/>
      <c r="K279" s="363"/>
      <c r="L279" s="363"/>
      <c r="M279" s="363"/>
      <c r="N279" s="365"/>
      <c r="P279" s="370"/>
      <c r="S279" s="363"/>
      <c r="Y279" s="6"/>
      <c r="Z279" s="6"/>
    </row>
    <row r="280" spans="1:26">
      <c r="A280" s="363"/>
      <c r="H280" s="23">
        <v>0</v>
      </c>
      <c r="I280" s="363"/>
      <c r="J280" s="363"/>
      <c r="K280" s="363"/>
      <c r="L280" s="363"/>
      <c r="M280" s="363"/>
      <c r="N280" s="365"/>
      <c r="P280" s="370"/>
      <c r="S280" s="363"/>
      <c r="Y280" s="6"/>
      <c r="Z280" s="6"/>
    </row>
    <row r="281" spans="1:26">
      <c r="A281" s="363"/>
      <c r="H281" s="23">
        <v>0</v>
      </c>
      <c r="I281" s="363"/>
      <c r="J281" s="363"/>
      <c r="K281" s="363"/>
      <c r="L281" s="363"/>
      <c r="M281" s="363"/>
      <c r="N281" s="365"/>
      <c r="P281" s="370"/>
      <c r="S281" s="363"/>
      <c r="Y281" s="6"/>
      <c r="Z281" s="6"/>
    </row>
    <row r="282" spans="1:26">
      <c r="A282" s="363"/>
      <c r="H282" s="23">
        <v>0</v>
      </c>
      <c r="I282" s="363"/>
      <c r="J282" s="363"/>
      <c r="K282" s="363"/>
      <c r="L282" s="363"/>
      <c r="M282" s="363"/>
      <c r="N282" s="365"/>
      <c r="P282" s="370"/>
      <c r="S282" s="363"/>
      <c r="Y282" s="6"/>
      <c r="Z282" s="6"/>
    </row>
    <row r="283" spans="1:26">
      <c r="A283" s="363"/>
      <c r="H283" s="23">
        <v>0</v>
      </c>
      <c r="I283" s="363"/>
      <c r="J283" s="363"/>
      <c r="K283" s="363"/>
      <c r="L283" s="363"/>
      <c r="M283" s="363"/>
      <c r="N283" s="365"/>
      <c r="P283" s="370"/>
      <c r="S283" s="363"/>
      <c r="Y283" s="6"/>
      <c r="Z283" s="6"/>
    </row>
    <row r="284" spans="1:26">
      <c r="A284" s="363"/>
      <c r="H284" s="23">
        <v>0</v>
      </c>
      <c r="I284" s="363"/>
      <c r="J284" s="363"/>
      <c r="K284" s="363"/>
      <c r="L284" s="363"/>
      <c r="M284" s="363"/>
      <c r="N284" s="365"/>
      <c r="P284" s="370"/>
      <c r="S284" s="363"/>
      <c r="Y284" s="6"/>
      <c r="Z284" s="6"/>
    </row>
    <row r="285" spans="1:26">
      <c r="A285" s="363"/>
      <c r="H285" s="23">
        <v>0</v>
      </c>
      <c r="I285" s="363"/>
      <c r="J285" s="363"/>
      <c r="K285" s="363"/>
      <c r="L285" s="363"/>
      <c r="M285" s="363"/>
      <c r="N285" s="365"/>
      <c r="P285" s="370"/>
      <c r="S285" s="363"/>
      <c r="Y285" s="6"/>
      <c r="Z285" s="6"/>
    </row>
    <row r="286" spans="1:26">
      <c r="A286" s="363"/>
      <c r="H286" s="23">
        <v>0</v>
      </c>
      <c r="I286" s="363"/>
      <c r="J286" s="363"/>
      <c r="K286" s="363"/>
      <c r="L286" s="363"/>
      <c r="M286" s="363"/>
      <c r="N286" s="365"/>
      <c r="P286" s="370"/>
      <c r="S286" s="363"/>
      <c r="Y286" s="6"/>
      <c r="Z286" s="6"/>
    </row>
    <row r="287" spans="1:26">
      <c r="A287" s="363"/>
      <c r="H287" s="23">
        <v>0</v>
      </c>
      <c r="I287" s="363"/>
      <c r="J287" s="363"/>
      <c r="K287" s="363"/>
      <c r="L287" s="363"/>
      <c r="M287" s="363"/>
      <c r="N287" s="365"/>
      <c r="P287" s="370"/>
      <c r="S287" s="363"/>
      <c r="Y287" s="6"/>
      <c r="Z287" s="6"/>
    </row>
    <row r="288" spans="1:26">
      <c r="A288" s="363"/>
      <c r="H288" s="23">
        <v>0</v>
      </c>
      <c r="I288" s="363"/>
      <c r="J288" s="363"/>
      <c r="K288" s="363"/>
      <c r="L288" s="363"/>
      <c r="M288" s="363"/>
      <c r="N288" s="365"/>
      <c r="P288" s="370"/>
      <c r="S288" s="363"/>
      <c r="Y288" s="6"/>
      <c r="Z288" s="6"/>
    </row>
    <row r="289" spans="1:26">
      <c r="A289" s="363"/>
      <c r="H289" s="23">
        <v>0</v>
      </c>
      <c r="I289" s="363"/>
      <c r="J289" s="363"/>
      <c r="K289" s="363"/>
      <c r="L289" s="363"/>
      <c r="M289" s="363"/>
      <c r="N289" s="365"/>
      <c r="P289" s="370"/>
      <c r="S289" s="363"/>
      <c r="Y289" s="6"/>
      <c r="Z289" s="6"/>
    </row>
    <row r="290" spans="1:26">
      <c r="A290" s="363"/>
      <c r="H290" s="23">
        <v>0</v>
      </c>
      <c r="I290" s="363"/>
      <c r="J290" s="363"/>
      <c r="K290" s="363"/>
      <c r="L290" s="363"/>
      <c r="M290" s="363"/>
      <c r="N290" s="365"/>
      <c r="P290" s="370"/>
      <c r="S290" s="363"/>
      <c r="Y290" s="6"/>
      <c r="Z290" s="6"/>
    </row>
    <row r="291" spans="1:26">
      <c r="A291" s="363"/>
      <c r="H291" s="23">
        <v>0</v>
      </c>
      <c r="I291" s="363"/>
      <c r="J291" s="363"/>
      <c r="K291" s="363"/>
      <c r="L291" s="363"/>
      <c r="M291" s="363"/>
      <c r="N291" s="365"/>
      <c r="P291" s="370"/>
      <c r="S291" s="363"/>
      <c r="Y291" s="6"/>
      <c r="Z291" s="6"/>
    </row>
    <row r="292" spans="1:26">
      <c r="A292" s="363"/>
      <c r="H292" s="23">
        <v>0</v>
      </c>
      <c r="I292" s="363"/>
      <c r="J292" s="363"/>
      <c r="K292" s="363"/>
      <c r="L292" s="363"/>
      <c r="M292" s="363"/>
      <c r="N292" s="365"/>
      <c r="P292" s="370"/>
      <c r="S292" s="363"/>
      <c r="Y292" s="6"/>
      <c r="Z292" s="6"/>
    </row>
    <row r="293" spans="1:26">
      <c r="A293" s="363"/>
      <c r="H293" s="23">
        <v>0</v>
      </c>
      <c r="I293" s="363"/>
      <c r="J293" s="363"/>
      <c r="K293" s="363"/>
      <c r="L293" s="363"/>
      <c r="M293" s="363"/>
      <c r="N293" s="365"/>
      <c r="P293" s="370"/>
      <c r="S293" s="363"/>
      <c r="Y293" s="6"/>
      <c r="Z293" s="6"/>
    </row>
    <row r="294" spans="1:26">
      <c r="A294" s="363"/>
      <c r="H294" s="23">
        <v>0</v>
      </c>
      <c r="I294" s="363"/>
      <c r="J294" s="363"/>
      <c r="K294" s="363"/>
      <c r="L294" s="363"/>
      <c r="M294" s="363"/>
      <c r="N294" s="365"/>
      <c r="P294" s="370"/>
      <c r="S294" s="363"/>
      <c r="Y294" s="6"/>
      <c r="Z294" s="6"/>
    </row>
    <row r="295" spans="1:26">
      <c r="A295" s="363"/>
      <c r="H295" s="23">
        <v>0</v>
      </c>
      <c r="I295" s="363"/>
      <c r="J295" s="363"/>
      <c r="K295" s="363"/>
      <c r="L295" s="363"/>
      <c r="M295" s="363"/>
      <c r="N295" s="365"/>
      <c r="P295" s="370"/>
      <c r="S295" s="363"/>
      <c r="Y295" s="6"/>
      <c r="Z295" s="6"/>
    </row>
    <row r="296" spans="1:26">
      <c r="A296" s="363"/>
      <c r="H296" s="23">
        <v>0</v>
      </c>
      <c r="I296" s="363"/>
      <c r="J296" s="363"/>
      <c r="K296" s="363"/>
      <c r="L296" s="363"/>
      <c r="M296" s="363"/>
      <c r="N296" s="365"/>
      <c r="P296" s="370"/>
      <c r="S296" s="363"/>
      <c r="Y296" s="6"/>
      <c r="Z296" s="6"/>
    </row>
    <row r="297" spans="1:26">
      <c r="A297" s="363"/>
      <c r="H297" s="23">
        <v>0</v>
      </c>
      <c r="I297" s="363"/>
      <c r="J297" s="363"/>
      <c r="K297" s="363"/>
      <c r="L297" s="363"/>
      <c r="M297" s="363"/>
      <c r="N297" s="365"/>
      <c r="P297" s="370"/>
      <c r="S297" s="363"/>
      <c r="Y297" s="6"/>
      <c r="Z297" s="6"/>
    </row>
    <row r="298" spans="1:26">
      <c r="A298" s="363"/>
      <c r="H298" s="23">
        <v>0</v>
      </c>
      <c r="I298" s="363"/>
      <c r="J298" s="363"/>
      <c r="K298" s="363"/>
      <c r="L298" s="363"/>
      <c r="M298" s="363"/>
      <c r="N298" s="365"/>
      <c r="P298" s="370"/>
      <c r="S298" s="363"/>
      <c r="Y298" s="6"/>
      <c r="Z298" s="6"/>
    </row>
    <row r="299" spans="1:26">
      <c r="A299" s="363"/>
      <c r="H299" s="23">
        <v>0</v>
      </c>
      <c r="I299" s="363"/>
      <c r="J299" s="363"/>
      <c r="K299" s="363"/>
      <c r="L299" s="363"/>
      <c r="M299" s="363"/>
      <c r="N299" s="365"/>
      <c r="P299" s="370"/>
      <c r="S299" s="363"/>
      <c r="Y299" s="6"/>
      <c r="Z299" s="6"/>
    </row>
    <row r="300" spans="1:26">
      <c r="A300" s="363"/>
      <c r="H300" s="23">
        <v>0</v>
      </c>
      <c r="I300" s="363"/>
      <c r="J300" s="363"/>
      <c r="K300" s="363"/>
      <c r="L300" s="363"/>
      <c r="M300" s="363"/>
      <c r="N300" s="365"/>
      <c r="P300" s="370"/>
      <c r="S300" s="363"/>
      <c r="Y300" s="6"/>
      <c r="Z300" s="6"/>
    </row>
    <row r="301" spans="1:26">
      <c r="A301" s="363"/>
      <c r="H301" s="23">
        <v>0</v>
      </c>
      <c r="I301" s="363"/>
      <c r="J301" s="363"/>
      <c r="K301" s="363"/>
      <c r="L301" s="363"/>
      <c r="M301" s="363"/>
      <c r="N301" s="365"/>
      <c r="P301" s="370"/>
      <c r="S301" s="363"/>
      <c r="Y301" s="6"/>
      <c r="Z301" s="6"/>
    </row>
    <row r="302" spans="1:26">
      <c r="A302" s="363"/>
      <c r="H302" s="23">
        <v>0</v>
      </c>
      <c r="I302" s="363"/>
      <c r="J302" s="363"/>
      <c r="K302" s="363"/>
      <c r="L302" s="363"/>
      <c r="M302" s="363"/>
      <c r="N302" s="365"/>
      <c r="P302" s="370"/>
      <c r="S302" s="363"/>
      <c r="Y302" s="6"/>
      <c r="Z302" s="6"/>
    </row>
    <row r="303" spans="1:26">
      <c r="A303" s="363"/>
      <c r="H303" s="23">
        <v>0</v>
      </c>
      <c r="I303" s="363"/>
      <c r="J303" s="363"/>
      <c r="K303" s="363"/>
      <c r="L303" s="363"/>
      <c r="M303" s="363"/>
      <c r="N303" s="365"/>
      <c r="P303" s="370"/>
      <c r="S303" s="363"/>
      <c r="Y303" s="6"/>
      <c r="Z303" s="6"/>
    </row>
    <row r="304" spans="1:26">
      <c r="A304" s="363"/>
      <c r="H304" s="23">
        <v>0</v>
      </c>
      <c r="I304" s="363"/>
      <c r="J304" s="363"/>
      <c r="K304" s="363"/>
      <c r="L304" s="363"/>
      <c r="M304" s="363"/>
      <c r="N304" s="365"/>
      <c r="P304" s="370"/>
      <c r="S304" s="363"/>
      <c r="Y304" s="6"/>
      <c r="Z304" s="6"/>
    </row>
    <row r="305" spans="1:26">
      <c r="A305" s="363"/>
      <c r="H305" s="23">
        <v>0</v>
      </c>
      <c r="I305" s="363"/>
      <c r="J305" s="363"/>
      <c r="K305" s="363"/>
      <c r="L305" s="363"/>
      <c r="M305" s="363"/>
      <c r="N305" s="365"/>
      <c r="P305" s="370"/>
      <c r="S305" s="363"/>
      <c r="Y305" s="6"/>
      <c r="Z305" s="6"/>
    </row>
    <row r="306" spans="1:26">
      <c r="A306" s="363"/>
      <c r="H306" s="23">
        <v>0</v>
      </c>
      <c r="I306" s="363"/>
      <c r="J306" s="363"/>
      <c r="K306" s="363"/>
      <c r="L306" s="363"/>
      <c r="M306" s="363"/>
      <c r="N306" s="365"/>
      <c r="P306" s="370"/>
      <c r="S306" s="363"/>
      <c r="Y306" s="6"/>
      <c r="Z306" s="6"/>
    </row>
    <row r="307" spans="1:26">
      <c r="A307" s="363"/>
      <c r="H307" s="23">
        <v>0</v>
      </c>
      <c r="I307" s="363"/>
      <c r="J307" s="363"/>
      <c r="K307" s="363"/>
      <c r="L307" s="363"/>
      <c r="M307" s="363"/>
      <c r="N307" s="365"/>
      <c r="P307" s="370"/>
      <c r="S307" s="363"/>
      <c r="Y307" s="6"/>
      <c r="Z307" s="6"/>
    </row>
    <row r="308" spans="1:26">
      <c r="A308" s="363"/>
      <c r="H308" s="23">
        <v>0</v>
      </c>
      <c r="I308" s="363"/>
      <c r="J308" s="363"/>
      <c r="K308" s="363"/>
      <c r="L308" s="363"/>
      <c r="M308" s="363"/>
      <c r="N308" s="365"/>
      <c r="P308" s="370"/>
      <c r="S308" s="363"/>
      <c r="Y308" s="6"/>
      <c r="Z308" s="6"/>
    </row>
    <row r="309" spans="1:26">
      <c r="A309" s="363"/>
      <c r="H309" s="23">
        <v>0</v>
      </c>
      <c r="I309" s="363"/>
      <c r="J309" s="363"/>
      <c r="K309" s="363"/>
      <c r="L309" s="363"/>
      <c r="M309" s="363"/>
      <c r="N309" s="365"/>
      <c r="P309" s="370"/>
      <c r="S309" s="363"/>
      <c r="Y309" s="6"/>
      <c r="Z309" s="6"/>
    </row>
    <row r="310" spans="1:26">
      <c r="A310" s="363"/>
      <c r="H310" s="23">
        <v>0</v>
      </c>
      <c r="I310" s="363"/>
      <c r="J310" s="363"/>
      <c r="K310" s="363"/>
      <c r="L310" s="363"/>
      <c r="M310" s="363"/>
      <c r="N310" s="365"/>
      <c r="P310" s="370"/>
      <c r="S310" s="363"/>
      <c r="Y310" s="6"/>
      <c r="Z310" s="6"/>
    </row>
    <row r="311" spans="1:26">
      <c r="A311" s="363"/>
      <c r="H311" s="23">
        <v>0</v>
      </c>
      <c r="I311" s="363"/>
      <c r="J311" s="363"/>
      <c r="K311" s="363"/>
      <c r="L311" s="363"/>
      <c r="M311" s="363"/>
      <c r="N311" s="365"/>
      <c r="P311" s="370"/>
      <c r="S311" s="363"/>
      <c r="Y311" s="6"/>
      <c r="Z311" s="6"/>
    </row>
    <row r="312" spans="1:26">
      <c r="A312" s="363"/>
      <c r="H312" s="23">
        <v>0</v>
      </c>
      <c r="I312" s="363"/>
      <c r="J312" s="363"/>
      <c r="K312" s="363"/>
      <c r="L312" s="363"/>
      <c r="M312" s="363"/>
      <c r="N312" s="365"/>
      <c r="P312" s="370"/>
      <c r="S312" s="363"/>
      <c r="Y312" s="6"/>
      <c r="Z312" s="6"/>
    </row>
    <row r="313" spans="1:26">
      <c r="A313" s="363"/>
      <c r="H313" s="23">
        <v>0</v>
      </c>
      <c r="I313" s="363"/>
      <c r="J313" s="363"/>
      <c r="K313" s="363"/>
      <c r="L313" s="363"/>
      <c r="M313" s="363"/>
      <c r="N313" s="365"/>
      <c r="P313" s="370"/>
      <c r="S313" s="363"/>
      <c r="Y313" s="6"/>
      <c r="Z313" s="6"/>
    </row>
    <row r="314" spans="1:26">
      <c r="A314" s="363"/>
      <c r="H314" s="23">
        <v>0</v>
      </c>
      <c r="I314" s="363"/>
      <c r="J314" s="363"/>
      <c r="K314" s="363"/>
      <c r="L314" s="363"/>
      <c r="M314" s="363"/>
      <c r="N314" s="365"/>
      <c r="P314" s="370"/>
      <c r="S314" s="363"/>
      <c r="Y314" s="6"/>
      <c r="Z314" s="6"/>
    </row>
    <row r="315" spans="1:26">
      <c r="A315" s="363"/>
      <c r="H315" s="23">
        <v>0</v>
      </c>
      <c r="I315" s="363"/>
      <c r="J315" s="363"/>
      <c r="K315" s="363"/>
      <c r="L315" s="363"/>
      <c r="M315" s="363"/>
      <c r="N315" s="365"/>
      <c r="P315" s="370"/>
      <c r="S315" s="363"/>
      <c r="Y315" s="6"/>
      <c r="Z315" s="6"/>
    </row>
    <row r="316" spans="1:26">
      <c r="A316" s="363"/>
      <c r="H316" s="23">
        <v>0</v>
      </c>
      <c r="I316" s="363"/>
      <c r="J316" s="363"/>
      <c r="K316" s="363"/>
      <c r="L316" s="363"/>
      <c r="M316" s="363"/>
      <c r="N316" s="365"/>
      <c r="P316" s="370"/>
      <c r="S316" s="363"/>
      <c r="Y316" s="6"/>
      <c r="Z316" s="6"/>
    </row>
    <row r="317" spans="1:26">
      <c r="A317" s="363"/>
      <c r="H317" s="23">
        <v>0</v>
      </c>
      <c r="I317" s="363"/>
      <c r="J317" s="363"/>
      <c r="K317" s="363"/>
      <c r="L317" s="363"/>
      <c r="M317" s="363"/>
      <c r="N317" s="365"/>
      <c r="P317" s="370"/>
      <c r="S317" s="363"/>
      <c r="Y317" s="6"/>
      <c r="Z317" s="6"/>
    </row>
    <row r="318" spans="1:26">
      <c r="A318" s="363"/>
      <c r="H318" s="23">
        <v>0</v>
      </c>
      <c r="I318" s="363"/>
      <c r="J318" s="363"/>
      <c r="K318" s="363"/>
      <c r="L318" s="363"/>
      <c r="M318" s="363"/>
      <c r="N318" s="365"/>
      <c r="P318" s="370"/>
      <c r="S318" s="363"/>
      <c r="Y318" s="6"/>
      <c r="Z318" s="6"/>
    </row>
    <row r="319" spans="1:26">
      <c r="A319" s="363"/>
      <c r="H319" s="23">
        <v>0</v>
      </c>
      <c r="I319" s="363"/>
      <c r="J319" s="363"/>
      <c r="K319" s="363"/>
      <c r="L319" s="363"/>
      <c r="M319" s="363"/>
      <c r="N319" s="365"/>
      <c r="P319" s="370"/>
      <c r="S319" s="363"/>
      <c r="Y319" s="6"/>
      <c r="Z319" s="6"/>
    </row>
    <row r="320" spans="1:26">
      <c r="A320" s="363"/>
      <c r="H320" s="23">
        <v>0</v>
      </c>
      <c r="I320" s="363"/>
      <c r="J320" s="363"/>
      <c r="K320" s="363"/>
      <c r="L320" s="363"/>
      <c r="M320" s="363"/>
      <c r="N320" s="365"/>
      <c r="P320" s="370"/>
      <c r="S320" s="363"/>
      <c r="Y320" s="6"/>
      <c r="Z320" s="6"/>
    </row>
    <row r="321" spans="1:26">
      <c r="A321" s="363"/>
      <c r="H321" s="23">
        <v>0</v>
      </c>
      <c r="I321" s="363"/>
      <c r="J321" s="363"/>
      <c r="K321" s="363"/>
      <c r="L321" s="363"/>
      <c r="M321" s="363"/>
      <c r="N321" s="365"/>
      <c r="P321" s="370"/>
      <c r="S321" s="363"/>
      <c r="Y321" s="6"/>
      <c r="Z321" s="6"/>
    </row>
    <row r="322" spans="1:26">
      <c r="A322" s="363"/>
      <c r="H322" s="23">
        <v>0</v>
      </c>
      <c r="I322" s="363"/>
      <c r="J322" s="363"/>
      <c r="K322" s="363"/>
      <c r="L322" s="363"/>
      <c r="M322" s="363"/>
      <c r="N322" s="365"/>
      <c r="P322" s="370"/>
      <c r="S322" s="363"/>
      <c r="Y322" s="6"/>
      <c r="Z322" s="6"/>
    </row>
    <row r="323" spans="1:26">
      <c r="A323" s="363"/>
      <c r="H323" s="23">
        <v>0</v>
      </c>
      <c r="I323" s="363"/>
      <c r="J323" s="363"/>
      <c r="K323" s="363"/>
      <c r="L323" s="363"/>
      <c r="M323" s="363"/>
      <c r="N323" s="365"/>
      <c r="P323" s="370"/>
      <c r="S323" s="363"/>
      <c r="Y323" s="6"/>
      <c r="Z323" s="6"/>
    </row>
    <row r="324" spans="1:26">
      <c r="A324" s="363"/>
      <c r="H324" s="23">
        <v>0</v>
      </c>
      <c r="I324" s="363"/>
      <c r="J324" s="363"/>
      <c r="K324" s="363"/>
      <c r="L324" s="363"/>
      <c r="M324" s="363"/>
      <c r="N324" s="365"/>
      <c r="P324" s="370"/>
      <c r="S324" s="363"/>
      <c r="Y324" s="6"/>
      <c r="Z324" s="6"/>
    </row>
    <row r="325" spans="1:26">
      <c r="A325" s="363"/>
      <c r="H325" s="23">
        <v>0</v>
      </c>
      <c r="I325" s="363"/>
      <c r="J325" s="363"/>
      <c r="K325" s="363"/>
      <c r="L325" s="363"/>
      <c r="M325" s="363"/>
      <c r="N325" s="365"/>
      <c r="P325" s="370"/>
      <c r="S325" s="363"/>
      <c r="Y325" s="6"/>
      <c r="Z325" s="6"/>
    </row>
    <row r="326" spans="1:26">
      <c r="A326" s="363"/>
      <c r="H326" s="23">
        <v>0</v>
      </c>
      <c r="I326" s="363"/>
      <c r="J326" s="363"/>
      <c r="K326" s="363"/>
      <c r="L326" s="363"/>
      <c r="M326" s="363"/>
      <c r="N326" s="365"/>
      <c r="P326" s="370"/>
      <c r="S326" s="363"/>
      <c r="Y326" s="6"/>
      <c r="Z326" s="6"/>
    </row>
    <row r="327" spans="1:26">
      <c r="A327" s="363"/>
      <c r="H327" s="23">
        <v>0</v>
      </c>
      <c r="I327" s="363"/>
      <c r="J327" s="363"/>
      <c r="K327" s="363"/>
      <c r="L327" s="363"/>
      <c r="M327" s="363"/>
      <c r="N327" s="365"/>
      <c r="P327" s="370"/>
      <c r="S327" s="363"/>
      <c r="Y327" s="6"/>
      <c r="Z327" s="6"/>
    </row>
    <row r="328" spans="1:26">
      <c r="A328" s="363"/>
      <c r="H328" s="23">
        <v>0</v>
      </c>
      <c r="I328" s="363"/>
      <c r="J328" s="363"/>
      <c r="K328" s="363"/>
      <c r="L328" s="363"/>
      <c r="M328" s="363"/>
      <c r="N328" s="365"/>
      <c r="P328" s="370"/>
      <c r="S328" s="363"/>
      <c r="Y328" s="6"/>
      <c r="Z328" s="6"/>
    </row>
    <row r="329" spans="1:26">
      <c r="A329" s="363"/>
      <c r="H329" s="23">
        <v>0</v>
      </c>
      <c r="I329" s="363"/>
      <c r="J329" s="363"/>
      <c r="K329" s="363"/>
      <c r="L329" s="363"/>
      <c r="M329" s="363"/>
      <c r="N329" s="365"/>
      <c r="P329" s="370"/>
      <c r="S329" s="363"/>
      <c r="Y329" s="6"/>
      <c r="Z329" s="6"/>
    </row>
    <row r="330" spans="1:26">
      <c r="A330" s="363"/>
      <c r="H330" s="23">
        <v>0</v>
      </c>
      <c r="I330" s="363"/>
      <c r="J330" s="363"/>
      <c r="K330" s="363"/>
      <c r="L330" s="363"/>
      <c r="M330" s="363"/>
      <c r="N330" s="365"/>
      <c r="P330" s="370"/>
      <c r="S330" s="363"/>
      <c r="Y330" s="6"/>
      <c r="Z330" s="6"/>
    </row>
    <row r="331" spans="1:26">
      <c r="A331" s="363"/>
      <c r="H331" s="23">
        <v>0</v>
      </c>
      <c r="I331" s="363"/>
      <c r="J331" s="363"/>
      <c r="K331" s="363"/>
      <c r="L331" s="363"/>
      <c r="M331" s="363"/>
      <c r="N331" s="365"/>
      <c r="P331" s="370"/>
      <c r="S331" s="363"/>
      <c r="Y331" s="6"/>
      <c r="Z331" s="6"/>
    </row>
    <row r="332" spans="1:26">
      <c r="A332" s="363"/>
      <c r="H332" s="23">
        <v>0</v>
      </c>
      <c r="I332" s="363"/>
      <c r="J332" s="363"/>
      <c r="K332" s="363"/>
      <c r="L332" s="363"/>
      <c r="M332" s="363"/>
      <c r="N332" s="365"/>
      <c r="P332" s="370"/>
      <c r="S332" s="363"/>
      <c r="Y332" s="6"/>
      <c r="Z332" s="6"/>
    </row>
    <row r="333" spans="1:26">
      <c r="A333" s="363"/>
      <c r="H333" s="23">
        <v>0</v>
      </c>
      <c r="I333" s="363"/>
      <c r="J333" s="363"/>
      <c r="K333" s="363"/>
      <c r="L333" s="363"/>
      <c r="M333" s="363"/>
      <c r="N333" s="365"/>
      <c r="P333" s="370"/>
      <c r="S333" s="363"/>
      <c r="Y333" s="6"/>
      <c r="Z333" s="6"/>
    </row>
    <row r="334" spans="1:26">
      <c r="A334" s="363"/>
      <c r="H334" s="23">
        <v>0</v>
      </c>
      <c r="I334" s="363"/>
      <c r="J334" s="363"/>
      <c r="K334" s="363"/>
      <c r="L334" s="363"/>
      <c r="M334" s="363"/>
      <c r="N334" s="365"/>
      <c r="P334" s="370"/>
      <c r="S334" s="363"/>
      <c r="Y334" s="6"/>
      <c r="Z334" s="6"/>
    </row>
    <row r="335" spans="1:26">
      <c r="A335" s="363"/>
      <c r="H335" s="23">
        <v>0</v>
      </c>
      <c r="I335" s="363"/>
      <c r="J335" s="363"/>
      <c r="K335" s="363"/>
      <c r="L335" s="363"/>
      <c r="M335" s="363"/>
      <c r="N335" s="365"/>
      <c r="P335" s="370"/>
      <c r="S335" s="363"/>
      <c r="Y335" s="6"/>
      <c r="Z335" s="6"/>
    </row>
    <row r="336" spans="1:26">
      <c r="A336" s="363"/>
      <c r="H336" s="23">
        <v>0</v>
      </c>
      <c r="I336" s="363"/>
      <c r="J336" s="363"/>
      <c r="K336" s="363"/>
      <c r="L336" s="363"/>
      <c r="M336" s="363"/>
      <c r="N336" s="365"/>
      <c r="P336" s="370"/>
      <c r="S336" s="363"/>
      <c r="Y336" s="6"/>
      <c r="Z336" s="6"/>
    </row>
    <row r="337" spans="1:26">
      <c r="A337" s="363"/>
      <c r="H337" s="23">
        <v>0</v>
      </c>
      <c r="I337" s="363"/>
      <c r="J337" s="363"/>
      <c r="K337" s="363"/>
      <c r="L337" s="363"/>
      <c r="M337" s="363"/>
      <c r="N337" s="365"/>
      <c r="P337" s="370"/>
      <c r="S337" s="363"/>
      <c r="Y337" s="6"/>
      <c r="Z337" s="6"/>
    </row>
    <row r="338" spans="1:26">
      <c r="A338" s="363"/>
      <c r="H338" s="23">
        <v>0</v>
      </c>
      <c r="I338" s="363"/>
      <c r="J338" s="363"/>
      <c r="K338" s="363"/>
      <c r="L338" s="363"/>
      <c r="M338" s="363"/>
      <c r="N338" s="365"/>
      <c r="P338" s="370"/>
      <c r="S338" s="363"/>
      <c r="Y338" s="6"/>
      <c r="Z338" s="6"/>
    </row>
    <row r="339" spans="1:26">
      <c r="A339" s="363"/>
      <c r="H339" s="23">
        <v>0</v>
      </c>
      <c r="I339" s="363"/>
      <c r="J339" s="363"/>
      <c r="K339" s="363"/>
      <c r="L339" s="363"/>
      <c r="M339" s="363"/>
      <c r="N339" s="365"/>
      <c r="P339" s="370"/>
      <c r="S339" s="363"/>
      <c r="Y339" s="6"/>
      <c r="Z339" s="6"/>
    </row>
    <row r="340" spans="1:26">
      <c r="A340" s="363"/>
      <c r="H340" s="23">
        <v>0</v>
      </c>
      <c r="I340" s="363"/>
      <c r="J340" s="363"/>
      <c r="K340" s="363"/>
      <c r="L340" s="363"/>
      <c r="M340" s="363"/>
      <c r="N340" s="365"/>
      <c r="P340" s="370"/>
      <c r="S340" s="363"/>
      <c r="Y340" s="6"/>
      <c r="Z340" s="6"/>
    </row>
    <row r="341" spans="1:26">
      <c r="A341" s="363"/>
      <c r="H341" s="23">
        <v>0</v>
      </c>
      <c r="I341" s="363"/>
      <c r="J341" s="363"/>
      <c r="K341" s="363"/>
      <c r="L341" s="363"/>
      <c r="M341" s="363"/>
      <c r="N341" s="365"/>
      <c r="P341" s="370"/>
      <c r="S341" s="363"/>
      <c r="Y341" s="6"/>
      <c r="Z341" s="6"/>
    </row>
    <row r="342" spans="1:26">
      <c r="A342" s="363"/>
      <c r="H342" s="23">
        <v>0</v>
      </c>
      <c r="I342" s="363"/>
      <c r="J342" s="363"/>
      <c r="K342" s="363"/>
      <c r="L342" s="363"/>
      <c r="M342" s="363"/>
      <c r="N342" s="365"/>
      <c r="P342" s="370"/>
      <c r="S342" s="363"/>
      <c r="Y342" s="6"/>
      <c r="Z342" s="6"/>
    </row>
    <row r="343" spans="1:26">
      <c r="A343" s="363"/>
      <c r="H343" s="23">
        <v>0</v>
      </c>
      <c r="I343" s="363"/>
      <c r="J343" s="363"/>
      <c r="K343" s="363"/>
      <c r="L343" s="363"/>
      <c r="M343" s="363"/>
      <c r="N343" s="365"/>
      <c r="P343" s="370"/>
      <c r="S343" s="363"/>
      <c r="Y343" s="6"/>
      <c r="Z343" s="6"/>
    </row>
    <row r="344" spans="1:26">
      <c r="A344" s="363"/>
      <c r="H344" s="23">
        <v>0</v>
      </c>
      <c r="I344" s="363"/>
      <c r="J344" s="363"/>
      <c r="K344" s="363"/>
      <c r="L344" s="363"/>
      <c r="M344" s="363"/>
      <c r="N344" s="365"/>
      <c r="P344" s="370"/>
      <c r="S344" s="363"/>
      <c r="Y344" s="6"/>
      <c r="Z344" s="6"/>
    </row>
    <row r="345" spans="1:26">
      <c r="A345" s="363"/>
      <c r="H345" s="23">
        <v>0</v>
      </c>
      <c r="I345" s="363"/>
      <c r="J345" s="363"/>
      <c r="K345" s="363"/>
      <c r="L345" s="363"/>
      <c r="M345" s="363"/>
      <c r="N345" s="365"/>
      <c r="P345" s="370"/>
      <c r="S345" s="363"/>
      <c r="Y345" s="6"/>
      <c r="Z345" s="6"/>
    </row>
    <row r="346" spans="1:26">
      <c r="A346" s="363"/>
      <c r="H346" s="23">
        <v>0</v>
      </c>
      <c r="I346" s="363"/>
      <c r="J346" s="363"/>
      <c r="K346" s="363"/>
      <c r="L346" s="363"/>
      <c r="M346" s="363"/>
      <c r="N346" s="365"/>
      <c r="P346" s="370"/>
      <c r="S346" s="363"/>
      <c r="Y346" s="6"/>
      <c r="Z346" s="6"/>
    </row>
    <row r="347" spans="1:26">
      <c r="A347" s="363"/>
      <c r="H347" s="23">
        <v>0</v>
      </c>
      <c r="I347" s="363"/>
      <c r="J347" s="363"/>
      <c r="K347" s="363"/>
      <c r="L347" s="363"/>
      <c r="M347" s="363"/>
      <c r="N347" s="365"/>
      <c r="P347" s="370"/>
      <c r="S347" s="363"/>
      <c r="Y347" s="6"/>
      <c r="Z347" s="6"/>
    </row>
    <row r="348" spans="1:26">
      <c r="A348" s="363"/>
      <c r="H348" s="23">
        <v>0</v>
      </c>
      <c r="I348" s="363"/>
      <c r="J348" s="363"/>
      <c r="K348" s="363"/>
      <c r="L348" s="363"/>
      <c r="M348" s="363"/>
      <c r="N348" s="365"/>
      <c r="P348" s="370"/>
      <c r="S348" s="363"/>
      <c r="Y348" s="6"/>
      <c r="Z348" s="6"/>
    </row>
    <row r="349" spans="1:26">
      <c r="A349" s="363"/>
      <c r="H349" s="23">
        <v>0</v>
      </c>
      <c r="I349" s="363"/>
      <c r="J349" s="363"/>
      <c r="K349" s="363"/>
      <c r="L349" s="363"/>
      <c r="M349" s="363"/>
      <c r="N349" s="365"/>
      <c r="P349" s="370"/>
      <c r="S349" s="363"/>
      <c r="Y349" s="6"/>
      <c r="Z349" s="6"/>
    </row>
    <row r="350" spans="1:26">
      <c r="A350" s="363"/>
      <c r="H350" s="23">
        <v>0</v>
      </c>
      <c r="I350" s="363"/>
      <c r="J350" s="363"/>
      <c r="K350" s="363"/>
      <c r="L350" s="363"/>
      <c r="M350" s="363"/>
      <c r="N350" s="365"/>
      <c r="P350" s="370"/>
      <c r="S350" s="363"/>
      <c r="Y350" s="6"/>
      <c r="Z350" s="6"/>
    </row>
    <row r="351" spans="1:26">
      <c r="A351" s="363"/>
      <c r="H351" s="23">
        <v>0</v>
      </c>
      <c r="I351" s="363"/>
      <c r="J351" s="363"/>
      <c r="K351" s="363"/>
      <c r="L351" s="363"/>
      <c r="M351" s="363"/>
      <c r="N351" s="365"/>
      <c r="P351" s="370"/>
      <c r="S351" s="363"/>
      <c r="Y351" s="6"/>
      <c r="Z351" s="6"/>
    </row>
    <row r="352" spans="1:26">
      <c r="A352" s="363"/>
      <c r="H352" s="23">
        <v>0</v>
      </c>
      <c r="I352" s="363"/>
      <c r="J352" s="363"/>
      <c r="K352" s="363"/>
      <c r="L352" s="363"/>
      <c r="M352" s="363"/>
      <c r="N352" s="365"/>
      <c r="P352" s="370"/>
      <c r="S352" s="363"/>
      <c r="Y352" s="6"/>
      <c r="Z352" s="6"/>
    </row>
    <row r="353" spans="1:26">
      <c r="A353" s="363"/>
      <c r="H353" s="23">
        <v>0</v>
      </c>
      <c r="I353" s="363"/>
      <c r="J353" s="363"/>
      <c r="K353" s="363"/>
      <c r="L353" s="363"/>
      <c r="M353" s="363"/>
      <c r="N353" s="365"/>
      <c r="P353" s="370"/>
      <c r="S353" s="363"/>
      <c r="Y353" s="6"/>
      <c r="Z353" s="6"/>
    </row>
    <row r="354" spans="1:26">
      <c r="A354" s="363"/>
      <c r="H354" s="23">
        <v>0</v>
      </c>
      <c r="I354" s="363"/>
      <c r="J354" s="363"/>
      <c r="K354" s="363"/>
      <c r="L354" s="363"/>
      <c r="M354" s="363"/>
      <c r="N354" s="365"/>
      <c r="P354" s="370"/>
      <c r="S354" s="363"/>
      <c r="Y354" s="6"/>
      <c r="Z354" s="6"/>
    </row>
    <row r="355" spans="1:26">
      <c r="A355" s="363"/>
      <c r="H355" s="23">
        <v>0</v>
      </c>
      <c r="I355" s="363"/>
      <c r="J355" s="363"/>
      <c r="K355" s="363"/>
      <c r="L355" s="363"/>
      <c r="M355" s="363"/>
      <c r="N355" s="365"/>
      <c r="P355" s="370"/>
      <c r="S355" s="363"/>
      <c r="Y355" s="6"/>
      <c r="Z355" s="6"/>
    </row>
    <row r="356" spans="1:26">
      <c r="A356" s="363"/>
      <c r="H356" s="23">
        <v>0</v>
      </c>
      <c r="I356" s="363"/>
      <c r="J356" s="363"/>
      <c r="K356" s="363"/>
      <c r="L356" s="363"/>
      <c r="M356" s="363"/>
      <c r="N356" s="365"/>
      <c r="P356" s="370"/>
      <c r="S356" s="363"/>
      <c r="Y356" s="6"/>
      <c r="Z356" s="6"/>
    </row>
    <row r="357" spans="1:26">
      <c r="A357" s="363"/>
      <c r="H357" s="23">
        <v>0</v>
      </c>
      <c r="I357" s="363"/>
      <c r="J357" s="363"/>
      <c r="K357" s="363"/>
      <c r="L357" s="363"/>
      <c r="M357" s="363"/>
      <c r="N357" s="365"/>
      <c r="P357" s="370"/>
      <c r="S357" s="363"/>
      <c r="Y357" s="6"/>
      <c r="Z357" s="6"/>
    </row>
    <row r="358" spans="1:26">
      <c r="A358" s="363"/>
      <c r="H358" s="23">
        <v>0</v>
      </c>
      <c r="I358" s="363"/>
      <c r="J358" s="363"/>
      <c r="K358" s="363"/>
      <c r="L358" s="363"/>
      <c r="M358" s="363"/>
      <c r="N358" s="365"/>
      <c r="P358" s="370"/>
      <c r="S358" s="363"/>
      <c r="Y358" s="6"/>
      <c r="Z358" s="6"/>
    </row>
    <row r="359" spans="1:26">
      <c r="A359" s="363"/>
      <c r="H359" s="23">
        <v>0</v>
      </c>
      <c r="I359" s="363"/>
      <c r="J359" s="363"/>
      <c r="K359" s="363"/>
      <c r="L359" s="363"/>
      <c r="M359" s="363"/>
      <c r="N359" s="365"/>
      <c r="P359" s="370"/>
      <c r="S359" s="363"/>
      <c r="Y359" s="6"/>
      <c r="Z359" s="6"/>
    </row>
    <row r="360" spans="1:26">
      <c r="A360" s="363"/>
      <c r="H360" s="23">
        <v>0</v>
      </c>
      <c r="I360" s="363"/>
      <c r="J360" s="363"/>
      <c r="K360" s="363"/>
      <c r="L360" s="363"/>
      <c r="M360" s="363"/>
      <c r="N360" s="365"/>
      <c r="P360" s="370"/>
      <c r="S360" s="363"/>
      <c r="Y360" s="6"/>
      <c r="Z360" s="6"/>
    </row>
    <row r="361" spans="1:26">
      <c r="A361" s="363"/>
      <c r="H361" s="23">
        <v>0</v>
      </c>
      <c r="I361" s="363"/>
      <c r="J361" s="363"/>
      <c r="K361" s="363"/>
      <c r="L361" s="363"/>
      <c r="M361" s="363"/>
      <c r="N361" s="365"/>
      <c r="P361" s="370"/>
      <c r="S361" s="363"/>
      <c r="Y361" s="6"/>
      <c r="Z361" s="6"/>
    </row>
    <row r="362" spans="1:26">
      <c r="A362" s="363"/>
      <c r="H362" s="23">
        <v>0</v>
      </c>
      <c r="I362" s="363"/>
      <c r="J362" s="363"/>
      <c r="K362" s="363"/>
      <c r="L362" s="363"/>
      <c r="M362" s="363"/>
      <c r="N362" s="365"/>
      <c r="P362" s="370"/>
      <c r="S362" s="363"/>
      <c r="Y362" s="6"/>
      <c r="Z362" s="6"/>
    </row>
    <row r="363" spans="1:26">
      <c r="A363" s="363"/>
      <c r="H363" s="23">
        <v>0</v>
      </c>
      <c r="I363" s="363"/>
      <c r="J363" s="363"/>
      <c r="K363" s="363"/>
      <c r="L363" s="363"/>
      <c r="M363" s="363"/>
      <c r="N363" s="365"/>
      <c r="P363" s="370"/>
      <c r="S363" s="363"/>
      <c r="Y363" s="6"/>
      <c r="Z363" s="6"/>
    </row>
    <row r="364" spans="1:26">
      <c r="A364" s="363"/>
      <c r="H364" s="23">
        <v>0</v>
      </c>
      <c r="I364" s="363"/>
      <c r="J364" s="363"/>
      <c r="K364" s="363"/>
      <c r="L364" s="363"/>
      <c r="M364" s="363"/>
      <c r="N364" s="365"/>
      <c r="P364" s="370"/>
      <c r="S364" s="363"/>
      <c r="Y364" s="6"/>
      <c r="Z364" s="6"/>
    </row>
    <row r="365" spans="1:26">
      <c r="A365" s="363"/>
      <c r="H365" s="23">
        <v>0</v>
      </c>
      <c r="I365" s="363"/>
      <c r="J365" s="363"/>
      <c r="K365" s="363"/>
      <c r="L365" s="363"/>
      <c r="M365" s="363"/>
      <c r="N365" s="365"/>
      <c r="P365" s="370"/>
      <c r="S365" s="363"/>
      <c r="Y365" s="6"/>
      <c r="Z365" s="6"/>
    </row>
    <row r="366" spans="1:26">
      <c r="A366" s="363"/>
      <c r="H366" s="23">
        <v>0</v>
      </c>
      <c r="I366" s="363"/>
      <c r="J366" s="363"/>
      <c r="K366" s="363"/>
      <c r="L366" s="363"/>
      <c r="M366" s="363"/>
      <c r="N366" s="365"/>
      <c r="P366" s="370"/>
      <c r="S366" s="363"/>
      <c r="Y366" s="6"/>
      <c r="Z366" s="6"/>
    </row>
    <row r="367" spans="1:26">
      <c r="A367" s="363"/>
      <c r="H367" s="23">
        <v>0</v>
      </c>
      <c r="I367" s="363"/>
      <c r="J367" s="363"/>
      <c r="K367" s="363"/>
      <c r="L367" s="363"/>
      <c r="M367" s="363"/>
      <c r="N367" s="365"/>
      <c r="P367" s="370"/>
      <c r="S367" s="363"/>
      <c r="Y367" s="6"/>
      <c r="Z367" s="6"/>
    </row>
    <row r="368" spans="1:26">
      <c r="A368" s="363"/>
      <c r="H368" s="23">
        <v>0</v>
      </c>
      <c r="I368" s="363"/>
      <c r="J368" s="363"/>
      <c r="K368" s="363"/>
      <c r="L368" s="363"/>
      <c r="M368" s="363"/>
      <c r="N368" s="365"/>
      <c r="P368" s="370"/>
      <c r="S368" s="363"/>
      <c r="Y368" s="6"/>
      <c r="Z368" s="6"/>
    </row>
    <row r="369" spans="1:26">
      <c r="A369" s="363"/>
      <c r="H369" s="23">
        <v>0</v>
      </c>
      <c r="I369" s="363"/>
      <c r="J369" s="363"/>
      <c r="K369" s="363"/>
      <c r="L369" s="363"/>
      <c r="M369" s="363"/>
      <c r="N369" s="365"/>
      <c r="P369" s="370"/>
      <c r="S369" s="363"/>
      <c r="Y369" s="6"/>
      <c r="Z369" s="6"/>
    </row>
    <row r="370" spans="1:26">
      <c r="A370" s="363"/>
      <c r="H370" s="23">
        <v>0</v>
      </c>
      <c r="I370" s="363"/>
      <c r="J370" s="363"/>
      <c r="K370" s="363"/>
      <c r="L370" s="363"/>
      <c r="M370" s="363"/>
      <c r="N370" s="365"/>
      <c r="P370" s="370"/>
      <c r="S370" s="363"/>
      <c r="Y370" s="6"/>
      <c r="Z370" s="6"/>
    </row>
    <row r="371" spans="1:26">
      <c r="A371" s="363"/>
      <c r="H371" s="23">
        <v>0</v>
      </c>
      <c r="I371" s="363"/>
      <c r="J371" s="363"/>
      <c r="K371" s="363"/>
      <c r="L371" s="363"/>
      <c r="M371" s="363"/>
      <c r="N371" s="365"/>
      <c r="P371" s="370"/>
      <c r="S371" s="363"/>
      <c r="Y371" s="6"/>
      <c r="Z371" s="6"/>
    </row>
    <row r="372" spans="1:26">
      <c r="A372" s="363"/>
      <c r="H372" s="23">
        <v>0</v>
      </c>
      <c r="I372" s="363"/>
      <c r="J372" s="363"/>
      <c r="K372" s="363"/>
      <c r="L372" s="363"/>
      <c r="M372" s="363"/>
      <c r="N372" s="365"/>
      <c r="P372" s="370"/>
      <c r="S372" s="363"/>
      <c r="Y372" s="6"/>
      <c r="Z372" s="6"/>
    </row>
    <row r="373" spans="1:26">
      <c r="A373" s="363"/>
      <c r="H373" s="23">
        <v>0</v>
      </c>
      <c r="I373" s="363"/>
      <c r="J373" s="363"/>
      <c r="K373" s="363"/>
      <c r="L373" s="363"/>
      <c r="M373" s="363"/>
      <c r="N373" s="365"/>
      <c r="P373" s="370"/>
      <c r="S373" s="363"/>
      <c r="Y373" s="6"/>
      <c r="Z373" s="6"/>
    </row>
    <row r="374" spans="1:26">
      <c r="A374" s="363"/>
      <c r="H374" s="23">
        <v>0</v>
      </c>
      <c r="I374" s="363"/>
      <c r="J374" s="363"/>
      <c r="K374" s="363"/>
      <c r="L374" s="363"/>
      <c r="M374" s="363"/>
      <c r="N374" s="365"/>
      <c r="P374" s="370"/>
      <c r="S374" s="363"/>
      <c r="Y374" s="6"/>
      <c r="Z374" s="6"/>
    </row>
    <row r="375" spans="1:26">
      <c r="A375" s="363"/>
      <c r="H375" s="23">
        <v>0</v>
      </c>
      <c r="I375" s="363"/>
      <c r="J375" s="363"/>
      <c r="K375" s="363"/>
      <c r="L375" s="363"/>
      <c r="M375" s="363"/>
      <c r="N375" s="365"/>
      <c r="P375" s="370"/>
      <c r="S375" s="363"/>
      <c r="Y375" s="6"/>
      <c r="Z375" s="6"/>
    </row>
    <row r="376" spans="1:26">
      <c r="A376" s="363"/>
      <c r="H376" s="23">
        <v>0</v>
      </c>
      <c r="I376" s="363"/>
      <c r="J376" s="363"/>
      <c r="K376" s="363"/>
      <c r="L376" s="363"/>
      <c r="M376" s="363"/>
      <c r="N376" s="365"/>
      <c r="P376" s="370"/>
      <c r="S376" s="363"/>
      <c r="Y376" s="6"/>
      <c r="Z376" s="6"/>
    </row>
    <row r="377" spans="1:26">
      <c r="A377" s="363"/>
      <c r="H377" s="23">
        <v>0</v>
      </c>
      <c r="I377" s="363"/>
      <c r="J377" s="363"/>
      <c r="K377" s="363"/>
      <c r="L377" s="363"/>
      <c r="M377" s="363"/>
      <c r="N377" s="365"/>
      <c r="P377" s="370"/>
      <c r="S377" s="363"/>
      <c r="Y377" s="6"/>
      <c r="Z377" s="6"/>
    </row>
    <row r="378" spans="1:26">
      <c r="A378" s="363"/>
      <c r="H378" s="23">
        <v>0</v>
      </c>
      <c r="I378" s="363"/>
      <c r="J378" s="363"/>
      <c r="K378" s="363"/>
      <c r="L378" s="363"/>
      <c r="M378" s="363"/>
      <c r="N378" s="365"/>
      <c r="P378" s="370"/>
      <c r="S378" s="363"/>
      <c r="Y378" s="6"/>
      <c r="Z378" s="6"/>
    </row>
    <row r="379" spans="1:26">
      <c r="A379" s="363"/>
      <c r="H379" s="23">
        <v>0</v>
      </c>
      <c r="I379" s="363"/>
      <c r="J379" s="363"/>
      <c r="K379" s="363"/>
      <c r="L379" s="363"/>
      <c r="M379" s="363"/>
      <c r="N379" s="365"/>
      <c r="P379" s="370"/>
      <c r="S379" s="363"/>
      <c r="Y379" s="6"/>
      <c r="Z379" s="6"/>
    </row>
    <row r="380" spans="1:26">
      <c r="A380" s="363"/>
      <c r="H380" s="23">
        <v>0</v>
      </c>
      <c r="I380" s="363"/>
      <c r="J380" s="363"/>
      <c r="K380" s="363"/>
      <c r="L380" s="363"/>
      <c r="M380" s="363"/>
      <c r="N380" s="365"/>
      <c r="P380" s="370"/>
      <c r="S380" s="363"/>
      <c r="Y380" s="6"/>
      <c r="Z380" s="6"/>
    </row>
    <row r="381" spans="1:26">
      <c r="A381" s="363"/>
      <c r="H381" s="23">
        <v>0</v>
      </c>
      <c r="I381" s="363"/>
      <c r="J381" s="363"/>
      <c r="K381" s="363"/>
      <c r="L381" s="363"/>
      <c r="M381" s="363"/>
      <c r="N381" s="365"/>
      <c r="P381" s="370"/>
      <c r="S381" s="363"/>
      <c r="Y381" s="6"/>
      <c r="Z381" s="6"/>
    </row>
    <row r="382" spans="1:26">
      <c r="A382" s="363"/>
      <c r="H382" s="23">
        <v>0</v>
      </c>
      <c r="I382" s="363"/>
      <c r="J382" s="363"/>
      <c r="K382" s="363"/>
      <c r="L382" s="363"/>
      <c r="M382" s="363"/>
      <c r="N382" s="365"/>
      <c r="P382" s="370"/>
      <c r="S382" s="363"/>
      <c r="Y382" s="6"/>
      <c r="Z382" s="6"/>
    </row>
    <row r="383" spans="1:26">
      <c r="A383" s="363"/>
      <c r="H383" s="23">
        <v>0</v>
      </c>
      <c r="I383" s="363"/>
      <c r="J383" s="363"/>
      <c r="K383" s="363"/>
      <c r="L383" s="363"/>
      <c r="M383" s="363"/>
      <c r="N383" s="365"/>
      <c r="P383" s="370"/>
      <c r="S383" s="363"/>
      <c r="Y383" s="6"/>
      <c r="Z383" s="6"/>
    </row>
    <row r="384" spans="1:26">
      <c r="A384" s="363"/>
      <c r="H384" s="23">
        <v>0</v>
      </c>
      <c r="I384" s="363"/>
      <c r="J384" s="363"/>
      <c r="K384" s="363"/>
      <c r="L384" s="363"/>
      <c r="M384" s="363"/>
      <c r="N384" s="365"/>
      <c r="P384" s="370"/>
      <c r="S384" s="363"/>
      <c r="Y384" s="6"/>
      <c r="Z384" s="6"/>
    </row>
    <row r="385" spans="1:26">
      <c r="A385" s="363"/>
      <c r="H385" s="23">
        <v>0</v>
      </c>
      <c r="I385" s="363"/>
      <c r="J385" s="363"/>
      <c r="K385" s="363"/>
      <c r="L385" s="363"/>
      <c r="M385" s="363"/>
      <c r="N385" s="365"/>
      <c r="P385" s="370"/>
      <c r="S385" s="363"/>
      <c r="Y385" s="6"/>
      <c r="Z385" s="6"/>
    </row>
    <row r="386" spans="1:26">
      <c r="A386" s="363"/>
      <c r="H386" s="23">
        <v>0</v>
      </c>
      <c r="I386" s="363"/>
      <c r="J386" s="363"/>
      <c r="K386" s="363"/>
      <c r="L386" s="363"/>
      <c r="M386" s="363"/>
      <c r="N386" s="365"/>
      <c r="P386" s="370"/>
      <c r="S386" s="363"/>
      <c r="Y386" s="6"/>
      <c r="Z386" s="6"/>
    </row>
    <row r="387" spans="1:26">
      <c r="A387" s="363"/>
      <c r="H387" s="23">
        <v>0</v>
      </c>
      <c r="I387" s="363"/>
      <c r="J387" s="363"/>
      <c r="K387" s="363"/>
      <c r="L387" s="363"/>
      <c r="M387" s="363"/>
      <c r="N387" s="365"/>
      <c r="P387" s="370"/>
      <c r="S387" s="363"/>
      <c r="Y387" s="6"/>
      <c r="Z387" s="6"/>
    </row>
    <row r="388" spans="1:26">
      <c r="A388" s="363"/>
      <c r="H388" s="23">
        <v>0</v>
      </c>
      <c r="I388" s="363"/>
      <c r="J388" s="363"/>
      <c r="K388" s="363"/>
      <c r="L388" s="363"/>
      <c r="M388" s="363"/>
      <c r="N388" s="365"/>
      <c r="P388" s="370"/>
      <c r="S388" s="363"/>
      <c r="Y388" s="6"/>
      <c r="Z388" s="6"/>
    </row>
    <row r="389" spans="1:26">
      <c r="A389" s="363"/>
      <c r="H389" s="23">
        <v>0</v>
      </c>
      <c r="I389" s="363"/>
      <c r="J389" s="363"/>
      <c r="K389" s="363"/>
      <c r="L389" s="363"/>
      <c r="M389" s="363"/>
      <c r="N389" s="365"/>
      <c r="P389" s="370"/>
      <c r="S389" s="363"/>
      <c r="Y389" s="6"/>
      <c r="Z389" s="6"/>
    </row>
    <row r="390" spans="1:26">
      <c r="A390" s="363"/>
      <c r="H390" s="23">
        <v>0</v>
      </c>
      <c r="I390" s="363"/>
      <c r="J390" s="363"/>
      <c r="K390" s="363"/>
      <c r="L390" s="363"/>
      <c r="M390" s="363"/>
      <c r="N390" s="365"/>
      <c r="P390" s="370"/>
      <c r="S390" s="363"/>
      <c r="Y390" s="6"/>
      <c r="Z390" s="6"/>
    </row>
    <row r="391" spans="1:26">
      <c r="A391" s="363"/>
      <c r="H391" s="23">
        <v>0</v>
      </c>
      <c r="I391" s="363"/>
      <c r="J391" s="363"/>
      <c r="K391" s="363"/>
      <c r="L391" s="363"/>
      <c r="M391" s="363"/>
      <c r="N391" s="365"/>
      <c r="P391" s="370"/>
      <c r="S391" s="363"/>
      <c r="Y391" s="6"/>
      <c r="Z391" s="6"/>
    </row>
    <row r="392" spans="1:26">
      <c r="A392" s="363"/>
      <c r="H392" s="23">
        <v>0</v>
      </c>
      <c r="I392" s="363"/>
      <c r="J392" s="363"/>
      <c r="K392" s="363"/>
      <c r="L392" s="363"/>
      <c r="M392" s="363"/>
      <c r="N392" s="365"/>
      <c r="P392" s="370"/>
      <c r="S392" s="363"/>
      <c r="Y392" s="6"/>
      <c r="Z392" s="6"/>
    </row>
    <row r="393" spans="1:26">
      <c r="A393" s="363"/>
      <c r="H393" s="23">
        <v>0</v>
      </c>
      <c r="I393" s="363"/>
      <c r="J393" s="363"/>
      <c r="K393" s="363"/>
      <c r="L393" s="363"/>
      <c r="M393" s="363"/>
      <c r="N393" s="365"/>
      <c r="P393" s="370"/>
      <c r="S393" s="363"/>
      <c r="Y393" s="6"/>
      <c r="Z393" s="6"/>
    </row>
    <row r="394" spans="1:26">
      <c r="A394" s="363"/>
      <c r="H394" s="23">
        <v>0</v>
      </c>
      <c r="I394" s="363"/>
      <c r="J394" s="363"/>
      <c r="K394" s="363"/>
      <c r="L394" s="363"/>
      <c r="M394" s="363"/>
      <c r="N394" s="365"/>
      <c r="P394" s="370"/>
      <c r="S394" s="363"/>
      <c r="Y394" s="6"/>
      <c r="Z394" s="6"/>
    </row>
    <row r="395" spans="1:26">
      <c r="A395" s="363"/>
      <c r="H395" s="23">
        <v>0</v>
      </c>
      <c r="I395" s="363"/>
      <c r="J395" s="363"/>
      <c r="K395" s="363"/>
      <c r="L395" s="363"/>
      <c r="M395" s="363"/>
      <c r="N395" s="365"/>
      <c r="P395" s="370"/>
      <c r="S395" s="363"/>
      <c r="Y395" s="6"/>
      <c r="Z395" s="6"/>
    </row>
    <row r="396" spans="1:26">
      <c r="A396" s="363"/>
      <c r="H396" s="23">
        <v>0</v>
      </c>
      <c r="I396" s="363"/>
      <c r="J396" s="363"/>
      <c r="K396" s="363"/>
      <c r="L396" s="363"/>
      <c r="M396" s="363"/>
      <c r="N396" s="365"/>
      <c r="P396" s="370"/>
      <c r="S396" s="363"/>
      <c r="Y396" s="6"/>
      <c r="Z396" s="6"/>
    </row>
    <row r="397" spans="1:26">
      <c r="A397" s="363"/>
      <c r="H397" s="23">
        <v>0</v>
      </c>
      <c r="I397" s="363"/>
      <c r="J397" s="363"/>
      <c r="K397" s="363"/>
      <c r="L397" s="363"/>
      <c r="M397" s="363"/>
      <c r="N397" s="365"/>
      <c r="P397" s="370"/>
      <c r="S397" s="363"/>
      <c r="Y397" s="6"/>
      <c r="Z397" s="6"/>
    </row>
    <row r="398" spans="1:26">
      <c r="A398" s="363"/>
      <c r="H398" s="23">
        <v>0</v>
      </c>
      <c r="I398" s="363"/>
      <c r="J398" s="363"/>
      <c r="K398" s="363"/>
      <c r="L398" s="363"/>
      <c r="M398" s="363"/>
      <c r="N398" s="365"/>
      <c r="P398" s="370"/>
      <c r="S398" s="363"/>
      <c r="Y398" s="6"/>
      <c r="Z398" s="6"/>
    </row>
    <row r="399" spans="1:26">
      <c r="A399" s="363"/>
      <c r="H399" s="23">
        <v>0</v>
      </c>
      <c r="I399" s="363"/>
      <c r="J399" s="363"/>
      <c r="K399" s="363"/>
      <c r="L399" s="363"/>
      <c r="M399" s="363"/>
      <c r="N399" s="365"/>
      <c r="P399" s="370"/>
      <c r="S399" s="363"/>
      <c r="Y399" s="6"/>
      <c r="Z399" s="6"/>
    </row>
    <row r="400" spans="1:26">
      <c r="A400" s="363"/>
      <c r="H400" s="23">
        <v>0</v>
      </c>
      <c r="I400" s="363"/>
      <c r="J400" s="363"/>
      <c r="K400" s="363"/>
      <c r="L400" s="363"/>
      <c r="M400" s="363"/>
      <c r="N400" s="365"/>
      <c r="P400" s="370"/>
      <c r="S400" s="363"/>
      <c r="Y400" s="6"/>
      <c r="Z400" s="6"/>
    </row>
    <row r="401" spans="1:26">
      <c r="A401" s="363"/>
      <c r="H401" s="23">
        <v>0</v>
      </c>
      <c r="I401" s="363"/>
      <c r="J401" s="363"/>
      <c r="K401" s="363"/>
      <c r="L401" s="363"/>
      <c r="M401" s="363"/>
      <c r="N401" s="365"/>
      <c r="P401" s="370"/>
      <c r="S401" s="363"/>
      <c r="Y401" s="6"/>
      <c r="Z401" s="6"/>
    </row>
    <row r="402" spans="1:26">
      <c r="A402" s="363"/>
      <c r="H402" s="23">
        <v>0</v>
      </c>
      <c r="I402" s="363"/>
      <c r="J402" s="363"/>
      <c r="K402" s="363"/>
      <c r="L402" s="363"/>
      <c r="M402" s="363"/>
      <c r="N402" s="365"/>
      <c r="P402" s="370"/>
      <c r="S402" s="363"/>
      <c r="Y402" s="6"/>
      <c r="Z402" s="6"/>
    </row>
    <row r="403" spans="1:26">
      <c r="A403" s="363"/>
      <c r="H403" s="23">
        <v>0</v>
      </c>
      <c r="I403" s="363"/>
      <c r="J403" s="363"/>
      <c r="K403" s="363"/>
      <c r="L403" s="363"/>
      <c r="M403" s="363"/>
      <c r="N403" s="365"/>
      <c r="P403" s="370"/>
      <c r="S403" s="363"/>
      <c r="Y403" s="6"/>
      <c r="Z403" s="6"/>
    </row>
    <row r="404" spans="1:26">
      <c r="A404" s="363"/>
      <c r="H404" s="23">
        <v>0</v>
      </c>
      <c r="I404" s="363"/>
      <c r="J404" s="363"/>
      <c r="K404" s="363"/>
      <c r="L404" s="363"/>
      <c r="M404" s="363"/>
      <c r="N404" s="365"/>
      <c r="P404" s="370"/>
      <c r="S404" s="363"/>
      <c r="Y404" s="6"/>
      <c r="Z404" s="6"/>
    </row>
    <row r="405" spans="1:26">
      <c r="A405" s="363"/>
      <c r="H405" s="23">
        <v>0</v>
      </c>
      <c r="I405" s="363"/>
      <c r="J405" s="363"/>
      <c r="K405" s="363"/>
      <c r="L405" s="363"/>
      <c r="M405" s="363"/>
      <c r="N405" s="365"/>
      <c r="P405" s="370"/>
      <c r="S405" s="363"/>
      <c r="Y405" s="6"/>
      <c r="Z405" s="6"/>
    </row>
    <row r="406" spans="1:26">
      <c r="A406" s="363"/>
      <c r="H406" s="23">
        <v>0</v>
      </c>
      <c r="I406" s="363"/>
      <c r="J406" s="363"/>
      <c r="K406" s="363"/>
      <c r="L406" s="363"/>
      <c r="M406" s="363"/>
      <c r="N406" s="365"/>
      <c r="P406" s="370"/>
      <c r="S406" s="363"/>
      <c r="Y406" s="6"/>
      <c r="Z406" s="6"/>
    </row>
    <row r="407" spans="1:26">
      <c r="A407" s="363"/>
      <c r="H407" s="23">
        <v>0</v>
      </c>
      <c r="I407" s="363"/>
      <c r="J407" s="363"/>
      <c r="K407" s="363"/>
      <c r="L407" s="363"/>
      <c r="M407" s="363"/>
      <c r="N407" s="365"/>
      <c r="P407" s="370"/>
      <c r="S407" s="363"/>
      <c r="Y407" s="6"/>
      <c r="Z407" s="6"/>
    </row>
    <row r="408" spans="1:26">
      <c r="A408" s="363"/>
      <c r="H408" s="23">
        <v>0</v>
      </c>
      <c r="I408" s="363"/>
      <c r="J408" s="363"/>
      <c r="K408" s="363"/>
      <c r="L408" s="363"/>
      <c r="M408" s="363"/>
      <c r="N408" s="365"/>
      <c r="P408" s="370"/>
      <c r="S408" s="363"/>
      <c r="Y408" s="6"/>
      <c r="Z408" s="6"/>
    </row>
    <row r="409" spans="1:26">
      <c r="A409" s="363"/>
      <c r="H409" s="23">
        <v>0</v>
      </c>
      <c r="I409" s="363"/>
      <c r="J409" s="363"/>
      <c r="K409" s="363"/>
      <c r="L409" s="363"/>
      <c r="M409" s="363"/>
      <c r="N409" s="365"/>
      <c r="P409" s="370"/>
      <c r="S409" s="363"/>
      <c r="Y409" s="6"/>
      <c r="Z409" s="6"/>
    </row>
    <row r="410" spans="1:26">
      <c r="A410" s="363"/>
      <c r="H410" s="23">
        <v>0</v>
      </c>
      <c r="I410" s="363"/>
      <c r="J410" s="363"/>
      <c r="K410" s="363"/>
      <c r="L410" s="363"/>
      <c r="M410" s="363"/>
      <c r="N410" s="365"/>
      <c r="P410" s="370"/>
      <c r="S410" s="363"/>
      <c r="Y410" s="6"/>
      <c r="Z410" s="6"/>
    </row>
    <row r="411" spans="1:26">
      <c r="A411" s="363"/>
      <c r="H411" s="23">
        <v>0</v>
      </c>
      <c r="I411" s="363"/>
      <c r="J411" s="363"/>
      <c r="K411" s="363"/>
      <c r="L411" s="363"/>
      <c r="M411" s="363"/>
      <c r="N411" s="365"/>
      <c r="P411" s="370"/>
      <c r="S411" s="363"/>
      <c r="Y411" s="6"/>
      <c r="Z411" s="6"/>
    </row>
    <row r="412" spans="1:26">
      <c r="A412" s="363"/>
      <c r="H412" s="23">
        <v>0</v>
      </c>
      <c r="I412" s="363"/>
      <c r="J412" s="363"/>
      <c r="K412" s="363"/>
      <c r="L412" s="363"/>
      <c r="M412" s="363"/>
      <c r="N412" s="365"/>
      <c r="P412" s="370"/>
      <c r="S412" s="363"/>
      <c r="Y412" s="6"/>
      <c r="Z412" s="6"/>
    </row>
    <row r="413" spans="1:26">
      <c r="A413" s="363"/>
      <c r="H413" s="23">
        <v>0</v>
      </c>
      <c r="I413" s="363"/>
      <c r="J413" s="363"/>
      <c r="K413" s="363"/>
      <c r="L413" s="363"/>
      <c r="M413" s="363"/>
      <c r="N413" s="365"/>
      <c r="P413" s="370"/>
      <c r="S413" s="363"/>
      <c r="Y413" s="6"/>
      <c r="Z413" s="6"/>
    </row>
    <row r="414" spans="1:26">
      <c r="A414" s="363"/>
      <c r="H414" s="23">
        <v>0</v>
      </c>
      <c r="I414" s="363"/>
      <c r="J414" s="363"/>
      <c r="K414" s="363"/>
      <c r="L414" s="363"/>
      <c r="M414" s="363"/>
      <c r="N414" s="365"/>
      <c r="P414" s="370"/>
      <c r="S414" s="363"/>
      <c r="Y414" s="6"/>
      <c r="Z414" s="6"/>
    </row>
    <row r="415" spans="1:26">
      <c r="A415" s="363"/>
      <c r="H415" s="23">
        <v>0</v>
      </c>
      <c r="I415" s="363"/>
      <c r="J415" s="363"/>
      <c r="K415" s="363"/>
      <c r="L415" s="363"/>
      <c r="M415" s="363"/>
      <c r="N415" s="365"/>
      <c r="P415" s="370"/>
      <c r="S415" s="363"/>
      <c r="Y415" s="6"/>
      <c r="Z415" s="6"/>
    </row>
    <row r="416" spans="1:26">
      <c r="A416" s="363"/>
      <c r="H416" s="23">
        <v>0</v>
      </c>
      <c r="I416" s="363"/>
      <c r="J416" s="363"/>
      <c r="K416" s="363"/>
      <c r="L416" s="363"/>
      <c r="M416" s="363"/>
      <c r="N416" s="365"/>
      <c r="P416" s="370"/>
      <c r="S416" s="363"/>
      <c r="Y416" s="6"/>
      <c r="Z416" s="6"/>
    </row>
    <row r="417" spans="1:26">
      <c r="A417" s="363"/>
      <c r="H417" s="23">
        <v>0</v>
      </c>
      <c r="I417" s="363"/>
      <c r="J417" s="363"/>
      <c r="K417" s="363"/>
      <c r="L417" s="363"/>
      <c r="M417" s="363"/>
      <c r="N417" s="365"/>
      <c r="P417" s="370"/>
      <c r="S417" s="363"/>
      <c r="Y417" s="6"/>
      <c r="Z417" s="6"/>
    </row>
    <row r="418" spans="1:26">
      <c r="A418" s="363"/>
      <c r="H418" s="23">
        <v>0</v>
      </c>
      <c r="I418" s="363"/>
      <c r="J418" s="363"/>
      <c r="K418" s="363"/>
      <c r="L418" s="363"/>
      <c r="M418" s="363"/>
      <c r="N418" s="365"/>
      <c r="P418" s="370"/>
      <c r="S418" s="363"/>
      <c r="Y418" s="6"/>
      <c r="Z418" s="6"/>
    </row>
    <row r="419" spans="1:26">
      <c r="A419" s="363"/>
      <c r="H419" s="23">
        <v>0</v>
      </c>
      <c r="I419" s="363"/>
      <c r="J419" s="363"/>
      <c r="K419" s="363"/>
      <c r="L419" s="363"/>
      <c r="M419" s="363"/>
      <c r="N419" s="365"/>
      <c r="P419" s="370"/>
      <c r="S419" s="363"/>
      <c r="Y419" s="6"/>
      <c r="Z419" s="6"/>
    </row>
    <row r="420" spans="1:26">
      <c r="A420" s="363"/>
      <c r="H420" s="23">
        <v>0</v>
      </c>
      <c r="I420" s="363"/>
      <c r="J420" s="363"/>
      <c r="K420" s="363"/>
      <c r="L420" s="363"/>
      <c r="M420" s="363"/>
      <c r="N420" s="365"/>
      <c r="P420" s="370"/>
      <c r="S420" s="363"/>
      <c r="Y420" s="6"/>
      <c r="Z420" s="6"/>
    </row>
    <row r="421" spans="1:26">
      <c r="A421" s="363"/>
      <c r="H421" s="23">
        <v>0</v>
      </c>
      <c r="I421" s="363"/>
      <c r="J421" s="363"/>
      <c r="K421" s="363"/>
      <c r="L421" s="363"/>
      <c r="M421" s="363"/>
      <c r="N421" s="365"/>
      <c r="P421" s="370"/>
      <c r="S421" s="363"/>
      <c r="Y421" s="6"/>
      <c r="Z421" s="6"/>
    </row>
    <row r="422" spans="1:26">
      <c r="A422" s="363"/>
      <c r="H422" s="23">
        <v>0</v>
      </c>
      <c r="I422" s="363"/>
      <c r="J422" s="363"/>
      <c r="K422" s="363"/>
      <c r="L422" s="363"/>
      <c r="M422" s="363"/>
      <c r="N422" s="365"/>
      <c r="P422" s="370"/>
      <c r="S422" s="363"/>
      <c r="Y422" s="6"/>
      <c r="Z422" s="6"/>
    </row>
    <row r="423" spans="1:26">
      <c r="A423" s="363"/>
      <c r="H423" s="23">
        <v>0</v>
      </c>
      <c r="I423" s="363"/>
      <c r="J423" s="363"/>
      <c r="K423" s="363"/>
      <c r="L423" s="363"/>
      <c r="M423" s="363"/>
      <c r="N423" s="365"/>
      <c r="P423" s="370"/>
      <c r="S423" s="363"/>
      <c r="Y423" s="6"/>
      <c r="Z423" s="6"/>
    </row>
    <row r="424" spans="1:26">
      <c r="A424" s="363"/>
      <c r="H424" s="23">
        <v>0</v>
      </c>
      <c r="I424" s="363"/>
      <c r="J424" s="363"/>
      <c r="K424" s="363"/>
      <c r="L424" s="363"/>
      <c r="M424" s="363"/>
      <c r="N424" s="365"/>
      <c r="P424" s="370"/>
      <c r="S424" s="363"/>
      <c r="Y424" s="6"/>
      <c r="Z424" s="6"/>
    </row>
    <row r="425" spans="1:26">
      <c r="A425" s="363"/>
      <c r="H425" s="23">
        <v>0</v>
      </c>
      <c r="I425" s="363"/>
      <c r="J425" s="363"/>
      <c r="K425" s="363"/>
      <c r="L425" s="363"/>
      <c r="M425" s="363"/>
      <c r="N425" s="365"/>
      <c r="P425" s="370"/>
      <c r="S425" s="363"/>
      <c r="Y425" s="6"/>
      <c r="Z425" s="6"/>
    </row>
    <row r="426" spans="1:26">
      <c r="A426" s="363"/>
      <c r="H426" s="23">
        <v>0</v>
      </c>
      <c r="I426" s="363"/>
      <c r="J426" s="363"/>
      <c r="K426" s="363"/>
      <c r="L426" s="363"/>
      <c r="M426" s="363"/>
      <c r="N426" s="365"/>
      <c r="P426" s="370"/>
      <c r="S426" s="363"/>
      <c r="Y426" s="6"/>
      <c r="Z426" s="6"/>
    </row>
    <row r="427" spans="1:26">
      <c r="A427" s="363"/>
      <c r="H427" s="23">
        <v>0</v>
      </c>
      <c r="I427" s="363"/>
      <c r="J427" s="363"/>
      <c r="K427" s="363"/>
      <c r="L427" s="363"/>
      <c r="M427" s="363"/>
      <c r="N427" s="365"/>
      <c r="P427" s="370"/>
      <c r="S427" s="363"/>
      <c r="Y427" s="6"/>
      <c r="Z427" s="6"/>
    </row>
    <row r="428" spans="1:26">
      <c r="A428" s="363"/>
      <c r="H428" s="23">
        <v>0</v>
      </c>
      <c r="I428" s="363"/>
      <c r="J428" s="363"/>
      <c r="K428" s="363"/>
      <c r="L428" s="363"/>
      <c r="M428" s="363"/>
      <c r="N428" s="365"/>
      <c r="P428" s="370"/>
      <c r="S428" s="363"/>
      <c r="Y428" s="6"/>
      <c r="Z428" s="6"/>
    </row>
    <row r="429" spans="1:26">
      <c r="A429" s="363"/>
      <c r="H429" s="23">
        <v>0</v>
      </c>
      <c r="I429" s="363"/>
      <c r="J429" s="363"/>
      <c r="K429" s="363"/>
      <c r="L429" s="363"/>
      <c r="M429" s="363"/>
      <c r="N429" s="365"/>
      <c r="P429" s="370"/>
      <c r="S429" s="363"/>
      <c r="Y429" s="6"/>
      <c r="Z429" s="6"/>
    </row>
    <row r="430" spans="1:26">
      <c r="A430" s="363"/>
      <c r="H430" s="23">
        <v>0</v>
      </c>
      <c r="I430" s="363"/>
      <c r="J430" s="363"/>
      <c r="K430" s="363"/>
      <c r="L430" s="363"/>
      <c r="M430" s="363"/>
      <c r="N430" s="365"/>
      <c r="P430" s="370"/>
      <c r="S430" s="363"/>
      <c r="Y430" s="6"/>
      <c r="Z430" s="6"/>
    </row>
    <row r="431" spans="1:26">
      <c r="A431" s="363"/>
      <c r="H431" s="23">
        <v>0</v>
      </c>
      <c r="I431" s="363"/>
      <c r="J431" s="363"/>
      <c r="K431" s="363"/>
      <c r="L431" s="363"/>
      <c r="M431" s="363"/>
      <c r="N431" s="365"/>
      <c r="P431" s="370"/>
      <c r="S431" s="363"/>
      <c r="Y431" s="6"/>
      <c r="Z431" s="6"/>
    </row>
    <row r="432" spans="1:26">
      <c r="A432" s="363"/>
      <c r="H432" s="23">
        <v>0</v>
      </c>
      <c r="I432" s="363"/>
      <c r="J432" s="363"/>
      <c r="K432" s="363"/>
      <c r="L432" s="363"/>
      <c r="M432" s="363"/>
      <c r="N432" s="365"/>
      <c r="P432" s="370"/>
      <c r="S432" s="363"/>
      <c r="Y432" s="6"/>
      <c r="Z432" s="6"/>
    </row>
    <row r="433" spans="1:26">
      <c r="A433" s="363"/>
      <c r="H433" s="23">
        <v>0</v>
      </c>
      <c r="I433" s="363"/>
      <c r="J433" s="363"/>
      <c r="K433" s="363"/>
      <c r="L433" s="363"/>
      <c r="M433" s="363"/>
      <c r="N433" s="365"/>
      <c r="P433" s="370"/>
      <c r="S433" s="363"/>
      <c r="Y433" s="6"/>
      <c r="Z433" s="6"/>
    </row>
    <row r="434" spans="1:26">
      <c r="A434" s="363"/>
      <c r="H434" s="23">
        <v>0</v>
      </c>
      <c r="I434" s="363"/>
      <c r="J434" s="363"/>
      <c r="K434" s="363"/>
      <c r="L434" s="363"/>
      <c r="M434" s="363"/>
      <c r="N434" s="365"/>
      <c r="P434" s="370"/>
      <c r="S434" s="363"/>
      <c r="Y434" s="6"/>
      <c r="Z434" s="6"/>
    </row>
    <row r="435" spans="1:26">
      <c r="A435" s="363"/>
      <c r="H435" s="23">
        <v>0</v>
      </c>
      <c r="I435" s="363"/>
      <c r="J435" s="363"/>
      <c r="K435" s="363"/>
      <c r="L435" s="363"/>
      <c r="M435" s="363"/>
      <c r="N435" s="365"/>
      <c r="P435" s="370"/>
      <c r="S435" s="363"/>
      <c r="Y435" s="6"/>
      <c r="Z435" s="6"/>
    </row>
    <row r="436" spans="1:26">
      <c r="A436" s="363"/>
      <c r="H436" s="23">
        <v>0</v>
      </c>
      <c r="I436" s="363"/>
      <c r="J436" s="363"/>
      <c r="K436" s="363"/>
      <c r="L436" s="363"/>
      <c r="M436" s="363"/>
      <c r="N436" s="365"/>
      <c r="P436" s="370"/>
      <c r="S436" s="363"/>
      <c r="Y436" s="6"/>
      <c r="Z436" s="6"/>
    </row>
    <row r="437" spans="1:26">
      <c r="A437" s="363"/>
      <c r="H437" s="23">
        <v>0</v>
      </c>
      <c r="I437" s="363"/>
      <c r="J437" s="363"/>
      <c r="K437" s="363"/>
      <c r="L437" s="363"/>
      <c r="M437" s="363"/>
      <c r="N437" s="365"/>
      <c r="P437" s="370"/>
      <c r="S437" s="363"/>
      <c r="Y437" s="6"/>
      <c r="Z437" s="6"/>
    </row>
    <row r="438" spans="1:26">
      <c r="A438" s="363"/>
      <c r="H438" s="23">
        <v>0</v>
      </c>
      <c r="I438" s="363"/>
      <c r="J438" s="363"/>
      <c r="K438" s="363"/>
      <c r="L438" s="363"/>
      <c r="M438" s="363"/>
      <c r="N438" s="365"/>
      <c r="P438" s="370"/>
      <c r="S438" s="363"/>
      <c r="Y438" s="6"/>
      <c r="Z438" s="6"/>
    </row>
    <row r="439" spans="1:26">
      <c r="A439" s="363"/>
      <c r="H439" s="23">
        <v>0</v>
      </c>
      <c r="I439" s="363"/>
      <c r="J439" s="363"/>
      <c r="K439" s="363"/>
      <c r="L439" s="363"/>
      <c r="M439" s="363"/>
      <c r="N439" s="365"/>
      <c r="P439" s="370"/>
      <c r="S439" s="363"/>
      <c r="Y439" s="6"/>
      <c r="Z439" s="6"/>
    </row>
    <row r="440" spans="1:26">
      <c r="A440" s="6"/>
      <c r="H440" s="23">
        <v>0</v>
      </c>
      <c r="I440" s="363"/>
      <c r="J440" s="363"/>
      <c r="K440" s="363"/>
      <c r="L440" s="363"/>
      <c r="M440" s="363"/>
      <c r="N440" s="365"/>
      <c r="P440" s="370"/>
      <c r="S440" s="363"/>
      <c r="Y440" s="6"/>
      <c r="Z440" s="6"/>
    </row>
    <row r="441" spans="1:26">
      <c r="A441" s="6"/>
      <c r="H441" s="23">
        <v>0</v>
      </c>
      <c r="I441" s="363"/>
      <c r="J441" s="363"/>
      <c r="K441" s="363"/>
      <c r="L441" s="363"/>
      <c r="M441" s="363"/>
      <c r="N441" s="365"/>
      <c r="P441" s="370"/>
      <c r="S441" s="363"/>
      <c r="Y441" s="6"/>
      <c r="Z441" s="6"/>
    </row>
    <row r="442" spans="1:26">
      <c r="A442" s="6"/>
      <c r="H442" s="23">
        <v>0</v>
      </c>
      <c r="I442" s="363"/>
      <c r="J442" s="363"/>
      <c r="K442" s="363"/>
      <c r="L442" s="363"/>
      <c r="M442" s="363"/>
      <c r="N442" s="365"/>
      <c r="P442" s="370"/>
      <c r="S442" s="363"/>
      <c r="Y442" s="6"/>
      <c r="Z442" s="6"/>
    </row>
    <row r="443" spans="1:26">
      <c r="A443" s="6"/>
      <c r="H443" s="23">
        <v>0</v>
      </c>
      <c r="I443" s="363"/>
      <c r="J443" s="363"/>
      <c r="K443" s="363"/>
      <c r="L443" s="363"/>
      <c r="M443" s="363"/>
      <c r="N443" s="365"/>
      <c r="P443" s="370"/>
      <c r="S443" s="363"/>
      <c r="Y443" s="6"/>
      <c r="Z443" s="6"/>
    </row>
    <row r="444" spans="1:26">
      <c r="A444" s="6"/>
      <c r="H444" s="23">
        <v>0</v>
      </c>
      <c r="I444" s="363"/>
      <c r="J444" s="363"/>
      <c r="K444" s="363"/>
      <c r="L444" s="363"/>
      <c r="M444" s="363"/>
      <c r="N444" s="365"/>
      <c r="P444" s="370"/>
      <c r="S444" s="363"/>
      <c r="Y444" s="6"/>
      <c r="Z444" s="6"/>
    </row>
    <row r="445" spans="1:26">
      <c r="A445" s="6"/>
      <c r="H445" s="23">
        <v>0</v>
      </c>
      <c r="I445" s="363"/>
      <c r="J445" s="363"/>
      <c r="K445" s="363"/>
      <c r="L445" s="363"/>
      <c r="M445" s="363"/>
      <c r="N445" s="365"/>
      <c r="P445" s="370"/>
      <c r="S445" s="363"/>
      <c r="Y445" s="6"/>
      <c r="Z445" s="6"/>
    </row>
    <row r="446" spans="1:26">
      <c r="A446" s="6"/>
      <c r="H446" s="23">
        <v>0</v>
      </c>
      <c r="I446" s="363"/>
      <c r="J446" s="363"/>
      <c r="K446" s="363"/>
      <c r="L446" s="363"/>
      <c r="M446" s="363"/>
      <c r="N446" s="365"/>
      <c r="P446" s="370"/>
      <c r="S446" s="363"/>
      <c r="Y446" s="6"/>
      <c r="Z446" s="6"/>
    </row>
    <row r="447" spans="1:26">
      <c r="A447" s="6"/>
      <c r="H447" s="23">
        <v>0</v>
      </c>
      <c r="I447" s="363"/>
      <c r="J447" s="363"/>
      <c r="K447" s="363"/>
      <c r="L447" s="363"/>
      <c r="M447" s="363"/>
      <c r="N447" s="365"/>
      <c r="P447" s="370"/>
      <c r="S447" s="363"/>
      <c r="Y447" s="6"/>
      <c r="Z447" s="6"/>
    </row>
    <row r="448" spans="1:26">
      <c r="A448" s="6"/>
      <c r="H448" s="23">
        <v>0</v>
      </c>
      <c r="I448" s="363"/>
      <c r="J448" s="363"/>
      <c r="K448" s="363"/>
      <c r="L448" s="363"/>
      <c r="M448" s="363"/>
      <c r="N448" s="365"/>
      <c r="P448" s="370"/>
      <c r="S448" s="363"/>
      <c r="Y448" s="6"/>
      <c r="Z448" s="6"/>
    </row>
    <row r="449" spans="1:26">
      <c r="A449" s="6"/>
      <c r="H449" s="23">
        <v>0</v>
      </c>
      <c r="I449" s="363"/>
      <c r="J449" s="363"/>
      <c r="K449" s="363"/>
      <c r="L449" s="363"/>
      <c r="M449" s="363"/>
      <c r="N449" s="365"/>
      <c r="P449" s="370"/>
      <c r="S449" s="363"/>
      <c r="Y449" s="6"/>
      <c r="Z449" s="6"/>
    </row>
    <row r="450" spans="1:26">
      <c r="A450" s="6"/>
      <c r="H450" s="23">
        <v>0</v>
      </c>
      <c r="I450" s="363"/>
      <c r="J450" s="363"/>
      <c r="K450" s="363"/>
      <c r="L450" s="363"/>
      <c r="M450" s="363"/>
      <c r="N450" s="365"/>
      <c r="P450" s="370"/>
      <c r="S450" s="363"/>
      <c r="Y450" s="6"/>
      <c r="Z450" s="6"/>
    </row>
    <row r="451" spans="1:26">
      <c r="A451" s="6"/>
      <c r="H451" s="23">
        <v>0</v>
      </c>
      <c r="I451" s="363"/>
      <c r="J451" s="363"/>
      <c r="K451" s="363"/>
      <c r="L451" s="363"/>
      <c r="M451" s="363"/>
      <c r="N451" s="365"/>
      <c r="P451" s="370"/>
      <c r="S451" s="363"/>
      <c r="Y451" s="6"/>
      <c r="Z451" s="6"/>
    </row>
    <row r="452" spans="1:26">
      <c r="A452" s="6"/>
      <c r="H452" s="23">
        <v>0</v>
      </c>
      <c r="I452" s="363"/>
      <c r="J452" s="363"/>
      <c r="K452" s="363"/>
      <c r="L452" s="363"/>
      <c r="M452" s="363"/>
      <c r="N452" s="365"/>
      <c r="P452" s="370"/>
      <c r="S452" s="363"/>
      <c r="Y452" s="6"/>
      <c r="Z452" s="6"/>
    </row>
    <row r="453" spans="1:26">
      <c r="A453" s="6"/>
      <c r="H453" s="23">
        <v>0</v>
      </c>
      <c r="I453" s="363"/>
      <c r="J453" s="363"/>
      <c r="K453" s="363"/>
      <c r="L453" s="363"/>
      <c r="M453" s="363"/>
      <c r="N453" s="365"/>
      <c r="P453" s="370"/>
      <c r="S453" s="363"/>
      <c r="Y453" s="6"/>
      <c r="Z453" s="6"/>
    </row>
    <row r="454" spans="1:26">
      <c r="A454" s="6"/>
      <c r="H454" s="23">
        <v>0</v>
      </c>
      <c r="I454" s="363"/>
      <c r="J454" s="363"/>
      <c r="K454" s="363"/>
      <c r="L454" s="363"/>
      <c r="M454" s="363"/>
      <c r="N454" s="365"/>
      <c r="P454" s="370"/>
      <c r="S454" s="363"/>
      <c r="Y454" s="6"/>
      <c r="Z454" s="6"/>
    </row>
    <row r="455" spans="1:26">
      <c r="A455" s="6"/>
      <c r="H455" s="23">
        <v>0</v>
      </c>
      <c r="I455" s="363"/>
      <c r="J455" s="363"/>
      <c r="K455" s="363"/>
      <c r="L455" s="363"/>
      <c r="M455" s="363"/>
      <c r="N455" s="365"/>
      <c r="P455" s="370"/>
      <c r="S455" s="363"/>
      <c r="Y455" s="6"/>
      <c r="Z455" s="6"/>
    </row>
    <row r="456" spans="1:26">
      <c r="A456" s="6"/>
      <c r="H456" s="23">
        <v>0</v>
      </c>
      <c r="I456" s="363"/>
      <c r="J456" s="363"/>
      <c r="K456" s="363"/>
      <c r="L456" s="363"/>
      <c r="M456" s="363"/>
      <c r="N456" s="365"/>
      <c r="P456" s="370"/>
      <c r="S456" s="363"/>
      <c r="Y456" s="6"/>
      <c r="Z456" s="6"/>
    </row>
    <row r="457" spans="1:26">
      <c r="A457" s="6"/>
      <c r="H457" s="23">
        <v>0</v>
      </c>
      <c r="I457" s="363"/>
      <c r="J457" s="363"/>
      <c r="K457" s="363"/>
      <c r="L457" s="363"/>
      <c r="M457" s="363"/>
      <c r="N457" s="365"/>
      <c r="P457" s="370"/>
      <c r="S457" s="363"/>
      <c r="Y457" s="6"/>
      <c r="Z457" s="6"/>
    </row>
    <row r="458" spans="1:26">
      <c r="A458" s="6"/>
      <c r="H458" s="23">
        <v>0</v>
      </c>
      <c r="I458" s="363"/>
      <c r="J458" s="363"/>
      <c r="K458" s="363"/>
      <c r="L458" s="363"/>
      <c r="M458" s="363"/>
      <c r="N458" s="365"/>
      <c r="P458" s="370"/>
      <c r="S458" s="363"/>
      <c r="Y458" s="6"/>
      <c r="Z458" s="6"/>
    </row>
    <row r="459" spans="1:26">
      <c r="A459" s="6"/>
      <c r="H459" s="23">
        <v>0</v>
      </c>
      <c r="I459" s="363"/>
      <c r="J459" s="363"/>
      <c r="K459" s="363"/>
      <c r="L459" s="363"/>
      <c r="M459" s="363"/>
      <c r="N459" s="365"/>
      <c r="P459" s="370"/>
      <c r="S459" s="363"/>
      <c r="Y459" s="6"/>
      <c r="Z459" s="6"/>
    </row>
    <row r="460" spans="1:26">
      <c r="A460" s="6"/>
      <c r="H460" s="23">
        <v>0</v>
      </c>
      <c r="I460" s="363"/>
      <c r="J460" s="363"/>
      <c r="K460" s="363"/>
      <c r="L460" s="363"/>
      <c r="M460" s="363"/>
      <c r="N460" s="365"/>
      <c r="P460" s="370"/>
      <c r="S460" s="363"/>
      <c r="Y460" s="6"/>
      <c r="Z460" s="6"/>
    </row>
    <row r="461" spans="1:26">
      <c r="A461" s="6"/>
      <c r="H461" s="23">
        <v>0</v>
      </c>
      <c r="I461" s="363"/>
      <c r="J461" s="363"/>
      <c r="K461" s="363"/>
      <c r="L461" s="363"/>
      <c r="M461" s="363"/>
      <c r="N461" s="365"/>
      <c r="P461" s="370"/>
      <c r="S461" s="363"/>
      <c r="Y461" s="6"/>
      <c r="Z461" s="6"/>
    </row>
    <row r="462" spans="1:26">
      <c r="A462" s="6"/>
      <c r="H462" s="23">
        <v>0</v>
      </c>
      <c r="I462" s="363"/>
      <c r="J462" s="363"/>
      <c r="K462" s="363"/>
      <c r="L462" s="363"/>
      <c r="M462" s="363"/>
      <c r="N462" s="365"/>
      <c r="P462" s="370"/>
      <c r="S462" s="363"/>
      <c r="Y462" s="6"/>
      <c r="Z462" s="6"/>
    </row>
    <row r="463" spans="1:26">
      <c r="A463" s="6"/>
      <c r="H463" s="23">
        <v>0</v>
      </c>
      <c r="I463" s="363"/>
      <c r="J463" s="363"/>
      <c r="K463" s="363"/>
      <c r="L463" s="363"/>
      <c r="M463" s="363"/>
      <c r="N463" s="365"/>
      <c r="P463" s="370"/>
      <c r="S463" s="363"/>
      <c r="Y463" s="6"/>
      <c r="Z463" s="6"/>
    </row>
    <row r="464" spans="1:26">
      <c r="A464" s="6"/>
      <c r="H464" s="23">
        <v>0</v>
      </c>
      <c r="I464" s="363"/>
      <c r="J464" s="363"/>
      <c r="K464" s="363"/>
      <c r="L464" s="363"/>
      <c r="M464" s="363"/>
      <c r="N464" s="365"/>
      <c r="P464" s="370"/>
      <c r="S464" s="363"/>
      <c r="Y464" s="6"/>
      <c r="Z464" s="6"/>
    </row>
    <row r="465" spans="1:26">
      <c r="A465" s="6"/>
      <c r="H465" s="23">
        <v>0</v>
      </c>
      <c r="I465" s="363"/>
      <c r="J465" s="363"/>
      <c r="K465" s="363"/>
      <c r="L465" s="363"/>
      <c r="M465" s="363"/>
      <c r="N465" s="365"/>
      <c r="P465" s="370"/>
      <c r="S465" s="363"/>
      <c r="Y465" s="6"/>
      <c r="Z465" s="6"/>
    </row>
    <row r="466" spans="1:26">
      <c r="A466" s="6"/>
      <c r="H466" s="23">
        <v>0</v>
      </c>
      <c r="I466" s="363"/>
      <c r="J466" s="363"/>
      <c r="K466" s="363"/>
      <c r="L466" s="363"/>
      <c r="M466" s="363"/>
      <c r="N466" s="365"/>
      <c r="P466" s="370"/>
      <c r="S466" s="363"/>
      <c r="Y466" s="6"/>
      <c r="Z466" s="6"/>
    </row>
    <row r="467" spans="1:26">
      <c r="A467" s="6"/>
      <c r="H467" s="23">
        <v>0</v>
      </c>
      <c r="I467" s="363"/>
      <c r="J467" s="363"/>
      <c r="K467" s="363"/>
      <c r="L467" s="363"/>
      <c r="M467" s="363"/>
      <c r="N467" s="365"/>
      <c r="P467" s="370"/>
      <c r="S467" s="363"/>
      <c r="Y467" s="6"/>
      <c r="Z467" s="6"/>
    </row>
    <row r="468" spans="1:26">
      <c r="A468" s="6"/>
      <c r="H468" s="23">
        <v>0</v>
      </c>
      <c r="I468" s="363"/>
      <c r="J468" s="363"/>
      <c r="K468" s="363"/>
      <c r="L468" s="363"/>
      <c r="M468" s="363"/>
      <c r="N468" s="365"/>
      <c r="P468" s="370"/>
      <c r="S468" s="363"/>
      <c r="Y468" s="6"/>
      <c r="Z468" s="6"/>
    </row>
    <row r="469" spans="1:26">
      <c r="A469" s="6"/>
      <c r="H469" s="23">
        <v>0</v>
      </c>
      <c r="I469" s="363"/>
      <c r="J469" s="363"/>
      <c r="K469" s="363"/>
      <c r="L469" s="363"/>
      <c r="M469" s="363"/>
      <c r="N469" s="365"/>
      <c r="P469" s="370"/>
      <c r="S469" s="363"/>
      <c r="Y469" s="6"/>
      <c r="Z469" s="6"/>
    </row>
    <row r="470" spans="1:26">
      <c r="A470" s="6"/>
      <c r="H470" s="23">
        <v>0</v>
      </c>
      <c r="I470" s="363"/>
      <c r="J470" s="363"/>
      <c r="K470" s="363"/>
      <c r="L470" s="363"/>
      <c r="M470" s="363"/>
      <c r="N470" s="365"/>
      <c r="P470" s="370"/>
      <c r="S470" s="363"/>
      <c r="Y470" s="6"/>
      <c r="Z470" s="6"/>
    </row>
    <row r="471" spans="1:26">
      <c r="A471" s="6"/>
      <c r="H471" s="23">
        <v>0</v>
      </c>
      <c r="I471" s="363"/>
      <c r="J471" s="363"/>
      <c r="K471" s="363"/>
      <c r="L471" s="363"/>
      <c r="M471" s="363"/>
      <c r="N471" s="365"/>
      <c r="P471" s="370"/>
      <c r="S471" s="363"/>
      <c r="Y471" s="6"/>
      <c r="Z471" s="6"/>
    </row>
    <row r="472" spans="1:26">
      <c r="A472" s="6"/>
      <c r="H472" s="23">
        <v>0</v>
      </c>
      <c r="I472" s="363"/>
      <c r="J472" s="363"/>
      <c r="K472" s="363"/>
      <c r="L472" s="363"/>
      <c r="M472" s="363"/>
      <c r="N472" s="365"/>
      <c r="P472" s="370"/>
      <c r="S472" s="363"/>
      <c r="Y472" s="6"/>
      <c r="Z472" s="6"/>
    </row>
    <row r="473" spans="1:26">
      <c r="A473" s="6"/>
      <c r="H473" s="23">
        <v>0</v>
      </c>
      <c r="I473" s="363"/>
      <c r="J473" s="363"/>
      <c r="K473" s="363"/>
      <c r="L473" s="363"/>
      <c r="M473" s="363"/>
      <c r="N473" s="365"/>
      <c r="P473" s="370"/>
      <c r="S473" s="363"/>
      <c r="Y473" s="6"/>
      <c r="Z473" s="6"/>
    </row>
    <row r="474" spans="1:26">
      <c r="A474" s="6"/>
      <c r="H474" s="23">
        <v>0</v>
      </c>
      <c r="I474" s="363"/>
      <c r="J474" s="363"/>
      <c r="K474" s="363"/>
      <c r="L474" s="363"/>
      <c r="M474" s="363"/>
      <c r="N474" s="365"/>
      <c r="P474" s="370"/>
      <c r="S474" s="363"/>
      <c r="Y474" s="6"/>
      <c r="Z474" s="6"/>
    </row>
    <row r="475" spans="1:26">
      <c r="A475" s="6"/>
      <c r="H475" s="23">
        <v>0</v>
      </c>
      <c r="I475" s="363"/>
      <c r="J475" s="363"/>
      <c r="K475" s="363"/>
      <c r="L475" s="363"/>
      <c r="M475" s="363"/>
      <c r="N475" s="365"/>
      <c r="P475" s="370"/>
      <c r="S475" s="363"/>
      <c r="Y475" s="6"/>
      <c r="Z475" s="6"/>
    </row>
    <row r="476" spans="1:26">
      <c r="A476" s="6"/>
      <c r="H476" s="23">
        <v>0</v>
      </c>
      <c r="I476" s="363"/>
      <c r="J476" s="363"/>
      <c r="K476" s="363"/>
      <c r="L476" s="363"/>
      <c r="M476" s="363"/>
      <c r="N476" s="365"/>
      <c r="P476" s="370"/>
      <c r="S476" s="363"/>
      <c r="Y476" s="6"/>
      <c r="Z476" s="6"/>
    </row>
    <row r="477" spans="1:26">
      <c r="A477" s="6"/>
      <c r="H477" s="23">
        <v>0</v>
      </c>
      <c r="I477" s="363"/>
      <c r="J477" s="363"/>
      <c r="K477" s="363"/>
      <c r="L477" s="363"/>
      <c r="M477" s="363"/>
      <c r="N477" s="365"/>
      <c r="P477" s="370"/>
      <c r="S477" s="363"/>
      <c r="Y477" s="6"/>
      <c r="Z477" s="6"/>
    </row>
    <row r="478" spans="1:26">
      <c r="A478" s="6"/>
      <c r="H478" s="23">
        <v>0</v>
      </c>
      <c r="I478" s="363"/>
      <c r="J478" s="363"/>
      <c r="K478" s="363"/>
      <c r="L478" s="363"/>
      <c r="M478" s="363"/>
      <c r="N478" s="365"/>
      <c r="P478" s="370"/>
      <c r="S478" s="363"/>
      <c r="Y478" s="6"/>
      <c r="Z478" s="6"/>
    </row>
    <row r="479" spans="1:26">
      <c r="A479" s="6"/>
      <c r="H479" s="23">
        <v>0</v>
      </c>
      <c r="I479" s="363"/>
      <c r="J479" s="363"/>
      <c r="K479" s="363"/>
      <c r="L479" s="363"/>
      <c r="M479" s="363"/>
      <c r="N479" s="365"/>
      <c r="P479" s="370"/>
      <c r="S479" s="363"/>
      <c r="Y479" s="6"/>
      <c r="Z479" s="6"/>
    </row>
    <row r="480" spans="1:26">
      <c r="A480" s="6"/>
      <c r="H480" s="23">
        <v>0</v>
      </c>
      <c r="I480" s="363"/>
      <c r="J480" s="363"/>
      <c r="K480" s="363"/>
      <c r="L480" s="363"/>
      <c r="M480" s="363"/>
      <c r="N480" s="365"/>
      <c r="P480" s="370"/>
      <c r="S480" s="363"/>
      <c r="Y480" s="6"/>
      <c r="Z480" s="6"/>
    </row>
    <row r="481" spans="1:26">
      <c r="A481" s="6"/>
      <c r="H481" s="23">
        <v>0</v>
      </c>
      <c r="I481" s="363"/>
      <c r="J481" s="363"/>
      <c r="K481" s="363"/>
      <c r="L481" s="363"/>
      <c r="M481" s="363"/>
      <c r="N481" s="365"/>
      <c r="P481" s="370"/>
      <c r="S481" s="363"/>
      <c r="Y481" s="6"/>
      <c r="Z481" s="6"/>
    </row>
    <row r="482" spans="1:26">
      <c r="A482" s="6"/>
      <c r="H482" s="23">
        <v>0</v>
      </c>
      <c r="I482" s="363"/>
      <c r="J482" s="363"/>
      <c r="K482" s="363"/>
      <c r="L482" s="363"/>
      <c r="M482" s="363"/>
      <c r="N482" s="365"/>
      <c r="P482" s="370"/>
      <c r="S482" s="363"/>
      <c r="Y482" s="6"/>
      <c r="Z482" s="6"/>
    </row>
    <row r="483" spans="1:26">
      <c r="A483" s="6"/>
      <c r="H483" s="23">
        <v>0</v>
      </c>
      <c r="I483" s="363"/>
      <c r="J483" s="363"/>
      <c r="K483" s="363"/>
      <c r="L483" s="363"/>
      <c r="M483" s="363"/>
      <c r="N483" s="365"/>
      <c r="P483" s="370"/>
      <c r="S483" s="363"/>
      <c r="Y483" s="6"/>
      <c r="Z483" s="6"/>
    </row>
    <row r="484" spans="1:26">
      <c r="A484" s="6"/>
      <c r="H484" s="23">
        <v>0</v>
      </c>
      <c r="I484" s="363"/>
      <c r="J484" s="363"/>
      <c r="K484" s="363"/>
      <c r="L484" s="363"/>
      <c r="M484" s="363"/>
      <c r="N484" s="365"/>
      <c r="P484" s="370"/>
      <c r="S484" s="363"/>
      <c r="Y484" s="6"/>
      <c r="Z484" s="6"/>
    </row>
    <row r="485" spans="1:26">
      <c r="A485" s="6"/>
      <c r="H485" s="23">
        <v>0</v>
      </c>
      <c r="I485" s="363"/>
      <c r="J485" s="363"/>
      <c r="K485" s="363"/>
      <c r="L485" s="363"/>
      <c r="M485" s="363"/>
      <c r="N485" s="365"/>
      <c r="P485" s="370"/>
      <c r="S485" s="363"/>
      <c r="Y485" s="6"/>
      <c r="Z485" s="6"/>
    </row>
    <row r="486" spans="1:26">
      <c r="A486" s="6"/>
      <c r="H486" s="23">
        <v>0</v>
      </c>
      <c r="I486" s="363"/>
      <c r="J486" s="363"/>
      <c r="K486" s="363"/>
      <c r="L486" s="363"/>
      <c r="M486" s="363"/>
      <c r="N486" s="365"/>
      <c r="P486" s="370"/>
      <c r="S486" s="363"/>
      <c r="Y486" s="6"/>
      <c r="Z486" s="6"/>
    </row>
    <row r="487" spans="1:26">
      <c r="A487" s="6"/>
      <c r="H487" s="23">
        <v>0</v>
      </c>
      <c r="I487" s="363"/>
      <c r="J487" s="363"/>
      <c r="K487" s="363"/>
      <c r="L487" s="363"/>
      <c r="M487" s="363"/>
      <c r="N487" s="365"/>
      <c r="P487" s="370"/>
      <c r="S487" s="363"/>
      <c r="Y487" s="6"/>
      <c r="Z487" s="6"/>
    </row>
    <row r="488" spans="1:26">
      <c r="A488" s="6"/>
      <c r="E488" s="6"/>
      <c r="F488" s="6"/>
      <c r="G488" s="6"/>
      <c r="H488" s="6"/>
      <c r="I488" s="363"/>
      <c r="J488" s="363"/>
      <c r="K488" s="363"/>
      <c r="L488" s="363"/>
      <c r="M488" s="363"/>
      <c r="N488" s="365"/>
      <c r="P488" s="370"/>
      <c r="S488" s="363"/>
      <c r="Y488" s="6"/>
      <c r="Z488" s="6"/>
    </row>
    <row r="489" spans="1:26">
      <c r="A489" s="6"/>
      <c r="E489" s="6"/>
      <c r="F489" s="6"/>
      <c r="G489" s="6"/>
      <c r="H489" s="6"/>
      <c r="I489" s="363"/>
      <c r="J489" s="363"/>
      <c r="K489" s="363"/>
      <c r="L489" s="363"/>
      <c r="M489" s="363"/>
      <c r="N489" s="365"/>
      <c r="P489" s="370"/>
      <c r="S489" s="363"/>
      <c r="Y489" s="6"/>
      <c r="Z489" s="6"/>
    </row>
    <row r="490" spans="1:26">
      <c r="A490" s="6"/>
      <c r="E490" s="6"/>
      <c r="F490" s="6"/>
      <c r="G490" s="6"/>
      <c r="H490" s="6"/>
      <c r="I490" s="363"/>
      <c r="J490" s="363"/>
      <c r="K490" s="363"/>
      <c r="L490" s="363"/>
      <c r="M490" s="363"/>
      <c r="N490" s="365"/>
      <c r="P490" s="370"/>
      <c r="S490" s="363"/>
      <c r="Y490" s="6"/>
      <c r="Z490" s="6"/>
    </row>
    <row r="491" spans="1:26">
      <c r="A491" s="6"/>
      <c r="E491" s="6"/>
      <c r="F491" s="6"/>
      <c r="G491" s="6"/>
      <c r="H491" s="6"/>
      <c r="I491" s="363"/>
      <c r="J491" s="363"/>
      <c r="K491" s="363"/>
      <c r="L491" s="363"/>
      <c r="M491" s="363"/>
      <c r="N491" s="365"/>
      <c r="P491" s="370"/>
      <c r="S491" s="363"/>
      <c r="Y491" s="6"/>
      <c r="Z491" s="6"/>
    </row>
    <row r="492" spans="1:26">
      <c r="A492" s="6"/>
      <c r="E492" s="6"/>
      <c r="F492" s="6"/>
      <c r="G492" s="6"/>
      <c r="H492" s="6"/>
      <c r="I492" s="363"/>
      <c r="J492" s="363"/>
      <c r="K492" s="363"/>
      <c r="L492" s="363"/>
      <c r="M492" s="363"/>
      <c r="N492" s="365"/>
      <c r="P492" s="370"/>
      <c r="S492" s="363"/>
      <c r="Y492" s="6"/>
      <c r="Z492" s="6"/>
    </row>
    <row r="493" spans="1:26">
      <c r="A493" s="6"/>
      <c r="E493" s="6"/>
      <c r="F493" s="6"/>
      <c r="G493" s="6"/>
      <c r="H493" s="6"/>
      <c r="I493" s="363"/>
      <c r="J493" s="363"/>
      <c r="K493" s="363"/>
      <c r="L493" s="363"/>
      <c r="M493" s="363"/>
      <c r="N493" s="365"/>
      <c r="P493" s="370"/>
      <c r="S493" s="363"/>
      <c r="Y493" s="6"/>
      <c r="Z493" s="6"/>
    </row>
    <row r="494" spans="1:26">
      <c r="A494" s="6"/>
      <c r="E494" s="6"/>
      <c r="F494" s="6"/>
      <c r="G494" s="6"/>
      <c r="H494" s="6"/>
      <c r="I494" s="363"/>
      <c r="J494" s="363"/>
      <c r="K494" s="363"/>
      <c r="L494" s="363"/>
      <c r="M494" s="363"/>
      <c r="N494" s="365"/>
      <c r="P494" s="370"/>
      <c r="S494" s="363"/>
      <c r="Y494" s="6"/>
      <c r="Z494" s="6"/>
    </row>
    <row r="495" spans="1:26">
      <c r="A495" s="6"/>
      <c r="E495" s="6"/>
      <c r="F495" s="6"/>
      <c r="G495" s="6"/>
      <c r="H495" s="6"/>
      <c r="I495" s="363"/>
      <c r="J495" s="363"/>
      <c r="K495" s="363"/>
      <c r="L495" s="363"/>
      <c r="M495" s="363"/>
      <c r="N495" s="365"/>
      <c r="P495" s="370"/>
      <c r="S495" s="363"/>
      <c r="Y495" s="6"/>
      <c r="Z495" s="6"/>
    </row>
    <row r="496" spans="1:26">
      <c r="A496" s="6"/>
      <c r="E496" s="6"/>
      <c r="F496" s="6"/>
      <c r="G496" s="6"/>
      <c r="H496" s="6"/>
      <c r="I496" s="363"/>
      <c r="J496" s="363"/>
      <c r="K496" s="363"/>
      <c r="L496" s="363"/>
      <c r="M496" s="363"/>
      <c r="N496" s="365"/>
      <c r="P496" s="370"/>
      <c r="S496" s="363"/>
      <c r="Y496" s="6"/>
      <c r="Z496" s="6"/>
    </row>
    <row r="497" spans="1:26">
      <c r="A497" s="6"/>
      <c r="E497" s="6"/>
      <c r="F497" s="6"/>
      <c r="G497" s="6"/>
      <c r="H497" s="6"/>
      <c r="I497" s="363"/>
      <c r="J497" s="363"/>
      <c r="K497" s="363"/>
      <c r="L497" s="363"/>
      <c r="M497" s="363"/>
      <c r="N497" s="365"/>
      <c r="P497" s="370"/>
      <c r="S497" s="363"/>
      <c r="Y497" s="6"/>
      <c r="Z497" s="6"/>
    </row>
    <row r="498" spans="1:26">
      <c r="A498" s="6"/>
      <c r="E498" s="6"/>
      <c r="F498" s="6"/>
      <c r="G498" s="6"/>
      <c r="H498" s="6"/>
      <c r="I498" s="363"/>
      <c r="J498" s="363"/>
      <c r="K498" s="363"/>
      <c r="L498" s="363"/>
      <c r="M498" s="363"/>
      <c r="N498" s="365"/>
      <c r="P498" s="370"/>
      <c r="S498" s="363"/>
      <c r="Y498" s="6"/>
      <c r="Z498" s="6"/>
    </row>
    <row r="499" spans="1:26">
      <c r="A499" s="6"/>
      <c r="E499" s="6"/>
      <c r="F499" s="6"/>
      <c r="G499" s="6"/>
      <c r="H499" s="6"/>
      <c r="I499" s="363"/>
      <c r="J499" s="363"/>
      <c r="K499" s="363"/>
      <c r="L499" s="363"/>
      <c r="M499" s="363"/>
      <c r="N499" s="365"/>
      <c r="P499" s="370"/>
      <c r="S499" s="363"/>
      <c r="Y499" s="6"/>
      <c r="Z499" s="6"/>
    </row>
    <row r="500" spans="1:26">
      <c r="A500" s="6"/>
      <c r="E500" s="6"/>
      <c r="F500" s="6"/>
      <c r="G500" s="6"/>
      <c r="H500" s="6"/>
      <c r="I500" s="363"/>
      <c r="J500" s="363"/>
      <c r="K500" s="363"/>
      <c r="L500" s="363"/>
      <c r="M500" s="363"/>
      <c r="N500" s="365"/>
      <c r="P500" s="370"/>
      <c r="S500" s="363"/>
      <c r="Y500" s="6"/>
      <c r="Z500" s="6"/>
    </row>
    <row r="501" spans="1:26">
      <c r="A501" s="6"/>
      <c r="E501" s="6"/>
      <c r="F501" s="6"/>
      <c r="G501" s="6"/>
      <c r="H501" s="6"/>
      <c r="I501" s="363"/>
      <c r="J501" s="363"/>
      <c r="K501" s="363"/>
      <c r="L501" s="363"/>
      <c r="M501" s="363"/>
      <c r="N501" s="365"/>
      <c r="P501" s="370"/>
      <c r="S501" s="363"/>
      <c r="Y501" s="6"/>
      <c r="Z501" s="6"/>
    </row>
    <row r="502" spans="1:26">
      <c r="A502" s="6"/>
      <c r="E502" s="6"/>
      <c r="F502" s="6"/>
      <c r="G502" s="6"/>
      <c r="H502" s="6"/>
      <c r="I502" s="363"/>
      <c r="J502" s="363"/>
      <c r="K502" s="363"/>
      <c r="L502" s="363"/>
      <c r="M502" s="363"/>
      <c r="N502" s="365"/>
      <c r="P502" s="370"/>
      <c r="S502" s="363"/>
      <c r="Y502" s="6"/>
      <c r="Z502" s="6"/>
    </row>
    <row r="503" spans="1:26">
      <c r="A503" s="6"/>
      <c r="E503" s="6"/>
      <c r="F503" s="6"/>
      <c r="G503" s="6"/>
      <c r="H503" s="6"/>
      <c r="I503" s="363"/>
      <c r="J503" s="363"/>
      <c r="K503" s="363"/>
      <c r="L503" s="363"/>
      <c r="M503" s="363"/>
      <c r="N503" s="365"/>
      <c r="P503" s="370"/>
      <c r="S503" s="363"/>
      <c r="Y503" s="6"/>
      <c r="Z503" s="6"/>
    </row>
    <row r="504" spans="1:26">
      <c r="A504" s="6"/>
      <c r="E504" s="6"/>
      <c r="F504" s="6"/>
      <c r="G504" s="6"/>
      <c r="H504" s="6"/>
      <c r="I504" s="363"/>
      <c r="J504" s="363"/>
      <c r="K504" s="363"/>
      <c r="L504" s="363"/>
      <c r="M504" s="363"/>
      <c r="N504" s="365"/>
      <c r="P504" s="370"/>
      <c r="S504" s="363"/>
      <c r="Y504" s="6"/>
      <c r="Z504" s="6"/>
    </row>
    <row r="505" spans="1:26">
      <c r="A505" s="6"/>
      <c r="E505" s="6"/>
      <c r="F505" s="6"/>
      <c r="G505" s="6"/>
      <c r="H505" s="6"/>
      <c r="I505" s="363"/>
      <c r="J505" s="363"/>
      <c r="K505" s="363"/>
      <c r="L505" s="363"/>
      <c r="M505" s="363"/>
      <c r="N505" s="365"/>
      <c r="P505" s="370"/>
      <c r="S505" s="363"/>
      <c r="Y505" s="6"/>
      <c r="Z505" s="6"/>
    </row>
    <row r="506" spans="1:26">
      <c r="A506" s="6"/>
      <c r="E506" s="6"/>
      <c r="F506" s="6"/>
      <c r="G506" s="6"/>
      <c r="H506" s="6"/>
      <c r="I506" s="363"/>
      <c r="J506" s="363"/>
      <c r="K506" s="363"/>
      <c r="L506" s="363"/>
      <c r="M506" s="363"/>
      <c r="N506" s="365"/>
      <c r="P506" s="370"/>
      <c r="S506" s="363"/>
      <c r="Y506" s="6"/>
      <c r="Z506" s="6"/>
    </row>
    <row r="507" spans="1:26">
      <c r="A507" s="6"/>
      <c r="E507" s="6"/>
      <c r="F507" s="6"/>
      <c r="G507" s="6"/>
      <c r="H507" s="6"/>
      <c r="I507" s="363"/>
      <c r="J507" s="363"/>
      <c r="K507" s="363"/>
      <c r="L507" s="363"/>
      <c r="M507" s="363"/>
      <c r="N507" s="365"/>
      <c r="P507" s="370"/>
      <c r="S507" s="363"/>
      <c r="Y507" s="6"/>
      <c r="Z507" s="6"/>
    </row>
    <row r="508" spans="1:26">
      <c r="A508" s="6"/>
      <c r="E508" s="6"/>
      <c r="F508" s="6"/>
      <c r="G508" s="6"/>
      <c r="H508" s="6"/>
      <c r="I508" s="363"/>
      <c r="J508" s="363"/>
      <c r="K508" s="363"/>
      <c r="L508" s="363"/>
      <c r="M508" s="363"/>
      <c r="N508" s="365"/>
      <c r="P508" s="370"/>
      <c r="S508" s="363"/>
      <c r="Y508" s="6"/>
      <c r="Z508" s="6"/>
    </row>
    <row r="509" spans="1:26">
      <c r="A509" s="6"/>
      <c r="E509" s="6"/>
      <c r="F509" s="6"/>
      <c r="G509" s="6"/>
      <c r="H509" s="6"/>
      <c r="I509" s="363"/>
      <c r="J509" s="363"/>
      <c r="K509" s="363"/>
      <c r="L509" s="363"/>
      <c r="M509" s="363"/>
      <c r="N509" s="365"/>
      <c r="P509" s="370"/>
      <c r="S509" s="363"/>
      <c r="Y509" s="6"/>
      <c r="Z509" s="6"/>
    </row>
    <row r="510" spans="1:26">
      <c r="A510" s="6"/>
      <c r="E510" s="6"/>
      <c r="F510" s="6"/>
      <c r="G510" s="6"/>
      <c r="H510" s="6"/>
      <c r="I510" s="363"/>
      <c r="J510" s="363"/>
      <c r="K510" s="363"/>
      <c r="L510" s="363"/>
      <c r="M510" s="363"/>
      <c r="N510" s="365"/>
      <c r="P510" s="370"/>
      <c r="S510" s="363"/>
      <c r="Y510" s="6"/>
      <c r="Z510" s="6"/>
    </row>
    <row r="511" spans="1:26">
      <c r="A511" s="6"/>
      <c r="E511" s="6"/>
      <c r="F511" s="6"/>
      <c r="G511" s="6"/>
      <c r="H511" s="6"/>
      <c r="I511" s="363"/>
      <c r="J511" s="363"/>
      <c r="K511" s="363"/>
      <c r="L511" s="363"/>
      <c r="M511" s="363"/>
      <c r="N511" s="365"/>
      <c r="P511" s="370"/>
      <c r="S511" s="363"/>
      <c r="Y511" s="6"/>
      <c r="Z511" s="6"/>
    </row>
    <row r="512" spans="1:26">
      <c r="A512" s="6"/>
      <c r="E512" s="6"/>
      <c r="F512" s="6"/>
      <c r="G512" s="6"/>
      <c r="H512" s="6"/>
      <c r="I512" s="363"/>
      <c r="J512" s="363"/>
      <c r="K512" s="363"/>
      <c r="L512" s="363"/>
      <c r="M512" s="363"/>
      <c r="N512" s="365"/>
      <c r="P512" s="370"/>
      <c r="S512" s="363"/>
      <c r="Y512" s="6"/>
      <c r="Z512" s="6"/>
    </row>
    <row r="513" spans="1:26">
      <c r="A513" s="6"/>
      <c r="E513" s="6"/>
      <c r="F513" s="6"/>
      <c r="G513" s="6"/>
      <c r="H513" s="6"/>
      <c r="I513" s="363"/>
      <c r="J513" s="363"/>
      <c r="K513" s="363"/>
      <c r="L513" s="363"/>
      <c r="M513" s="363"/>
      <c r="N513" s="365"/>
      <c r="P513" s="370"/>
      <c r="S513" s="363"/>
      <c r="Y513" s="6"/>
      <c r="Z513" s="6"/>
    </row>
    <row r="514" spans="1:26">
      <c r="A514" s="6"/>
      <c r="E514" s="6"/>
      <c r="F514" s="6"/>
      <c r="G514" s="6"/>
      <c r="H514" s="6"/>
      <c r="I514" s="363"/>
      <c r="J514" s="363"/>
      <c r="K514" s="363"/>
      <c r="L514" s="363"/>
      <c r="M514" s="363"/>
      <c r="N514" s="365"/>
      <c r="P514" s="370"/>
      <c r="S514" s="363"/>
      <c r="Y514" s="6"/>
      <c r="Z514" s="6"/>
    </row>
    <row r="515" spans="1:26">
      <c r="A515" s="6"/>
      <c r="E515" s="6"/>
      <c r="F515" s="6"/>
      <c r="G515" s="6"/>
      <c r="H515" s="6"/>
      <c r="I515" s="363"/>
      <c r="J515" s="363"/>
      <c r="K515" s="363"/>
      <c r="L515" s="363"/>
      <c r="M515" s="363"/>
      <c r="N515" s="365"/>
      <c r="P515" s="370"/>
      <c r="S515" s="363"/>
      <c r="Y515" s="6"/>
      <c r="Z515" s="6"/>
    </row>
    <row r="516" spans="1:26">
      <c r="A516" s="6"/>
      <c r="E516" s="6"/>
      <c r="F516" s="6"/>
      <c r="G516" s="6"/>
      <c r="H516" s="6"/>
      <c r="I516" s="363"/>
      <c r="J516" s="363"/>
      <c r="K516" s="363"/>
      <c r="L516" s="363"/>
      <c r="M516" s="363"/>
      <c r="N516" s="365"/>
      <c r="P516" s="370"/>
      <c r="S516" s="363"/>
      <c r="Y516" s="6"/>
      <c r="Z516" s="6"/>
    </row>
    <row r="517" spans="1:26">
      <c r="A517" s="6"/>
      <c r="E517" s="6"/>
      <c r="F517" s="6"/>
      <c r="G517" s="6"/>
      <c r="H517" s="6"/>
      <c r="I517" s="363"/>
      <c r="J517" s="363"/>
      <c r="K517" s="363"/>
      <c r="L517" s="363"/>
      <c r="M517" s="363"/>
      <c r="N517" s="365"/>
      <c r="P517" s="370"/>
      <c r="S517" s="363"/>
      <c r="Y517" s="6"/>
      <c r="Z517" s="6"/>
    </row>
    <row r="518" spans="1:26">
      <c r="A518" s="6"/>
      <c r="E518" s="6"/>
      <c r="F518" s="6"/>
      <c r="G518" s="6"/>
      <c r="H518" s="6"/>
      <c r="I518" s="363"/>
      <c r="J518" s="363"/>
      <c r="K518" s="363"/>
      <c r="L518" s="363"/>
      <c r="M518" s="363"/>
      <c r="N518" s="365"/>
      <c r="P518" s="370"/>
      <c r="S518" s="363"/>
      <c r="Y518" s="6"/>
      <c r="Z518" s="6"/>
    </row>
    <row r="519" spans="1:26">
      <c r="A519" s="6"/>
      <c r="E519" s="6"/>
      <c r="F519" s="6"/>
      <c r="G519" s="6"/>
      <c r="H519" s="6"/>
      <c r="I519" s="363"/>
      <c r="J519" s="363"/>
      <c r="K519" s="363"/>
      <c r="L519" s="363"/>
      <c r="M519" s="363"/>
      <c r="N519" s="365"/>
      <c r="P519" s="370"/>
      <c r="S519" s="363"/>
      <c r="Y519" s="6"/>
      <c r="Z519" s="6"/>
    </row>
    <row r="520" spans="1:26">
      <c r="A520" s="6"/>
      <c r="E520" s="6"/>
      <c r="F520" s="6"/>
      <c r="G520" s="6"/>
      <c r="H520" s="6"/>
      <c r="I520" s="363"/>
      <c r="J520" s="363"/>
      <c r="K520" s="363"/>
      <c r="L520" s="363"/>
      <c r="M520" s="363"/>
      <c r="N520" s="365"/>
      <c r="P520" s="370"/>
      <c r="S520" s="363"/>
      <c r="Y520" s="6"/>
      <c r="Z520" s="6"/>
    </row>
    <row r="521" spans="1:26">
      <c r="A521" s="6"/>
      <c r="E521" s="6"/>
      <c r="F521" s="6"/>
      <c r="G521" s="6"/>
      <c r="H521" s="6"/>
      <c r="I521" s="363"/>
      <c r="J521" s="363"/>
      <c r="K521" s="363"/>
      <c r="L521" s="363"/>
      <c r="M521" s="363"/>
      <c r="N521" s="365"/>
      <c r="P521" s="370"/>
      <c r="S521" s="363"/>
      <c r="Y521" s="6"/>
      <c r="Z521" s="6"/>
    </row>
    <row r="522" spans="1:26">
      <c r="A522" s="6"/>
      <c r="E522" s="6"/>
      <c r="F522" s="6"/>
      <c r="G522" s="6"/>
      <c r="H522" s="6"/>
      <c r="I522" s="363"/>
      <c r="J522" s="363"/>
      <c r="K522" s="363"/>
      <c r="L522" s="363"/>
      <c r="M522" s="363"/>
      <c r="N522" s="365"/>
      <c r="P522" s="370"/>
      <c r="S522" s="363"/>
      <c r="Y522" s="6"/>
      <c r="Z522" s="6"/>
    </row>
    <row r="523" spans="1:26">
      <c r="A523" s="6"/>
      <c r="E523" s="6"/>
      <c r="F523" s="6"/>
      <c r="G523" s="6"/>
      <c r="H523" s="6"/>
      <c r="I523" s="363"/>
      <c r="J523" s="363"/>
      <c r="K523" s="363"/>
      <c r="L523" s="363"/>
      <c r="M523" s="363"/>
      <c r="N523" s="365"/>
      <c r="P523" s="370"/>
      <c r="S523" s="363"/>
      <c r="Y523" s="6"/>
      <c r="Z523" s="6"/>
    </row>
    <row r="524" spans="1:26">
      <c r="A524" s="6"/>
      <c r="E524" s="6"/>
      <c r="F524" s="6"/>
      <c r="G524" s="6"/>
      <c r="H524" s="6"/>
      <c r="I524" s="363"/>
      <c r="J524" s="363"/>
      <c r="K524" s="363"/>
      <c r="L524" s="363"/>
      <c r="M524" s="363"/>
      <c r="N524" s="365"/>
      <c r="P524" s="370"/>
      <c r="S524" s="363"/>
      <c r="Y524" s="6"/>
      <c r="Z524" s="6"/>
    </row>
    <row r="525" spans="1:26">
      <c r="A525" s="6"/>
      <c r="E525" s="6"/>
      <c r="F525" s="6"/>
      <c r="G525" s="6"/>
      <c r="H525" s="6"/>
      <c r="I525" s="363"/>
      <c r="J525" s="363"/>
      <c r="K525" s="363"/>
      <c r="L525" s="363"/>
      <c r="M525" s="363"/>
      <c r="N525" s="365"/>
      <c r="P525" s="370"/>
      <c r="S525" s="363"/>
      <c r="Y525" s="6"/>
      <c r="Z525" s="6"/>
    </row>
    <row r="526" spans="1:26">
      <c r="A526" s="6"/>
      <c r="E526" s="6"/>
      <c r="F526" s="6"/>
      <c r="G526" s="6"/>
      <c r="H526" s="6"/>
      <c r="I526" s="363"/>
      <c r="J526" s="363"/>
      <c r="K526" s="363"/>
      <c r="L526" s="363"/>
      <c r="M526" s="363"/>
      <c r="N526" s="365"/>
      <c r="P526" s="370"/>
      <c r="S526" s="363"/>
      <c r="Y526" s="6"/>
      <c r="Z526" s="6"/>
    </row>
    <row r="527" spans="1:26">
      <c r="A527" s="6"/>
      <c r="E527" s="6"/>
      <c r="F527" s="6"/>
      <c r="G527" s="6"/>
      <c r="H527" s="6"/>
      <c r="I527" s="363"/>
      <c r="J527" s="363"/>
      <c r="K527" s="363"/>
      <c r="L527" s="363"/>
      <c r="M527" s="363"/>
      <c r="N527" s="365"/>
      <c r="P527" s="370"/>
      <c r="S527" s="363"/>
      <c r="Y527" s="6"/>
      <c r="Z527" s="6"/>
    </row>
    <row r="528" spans="1:26">
      <c r="A528" s="6"/>
      <c r="E528" s="6"/>
      <c r="F528" s="6"/>
      <c r="G528" s="6"/>
      <c r="H528" s="6"/>
      <c r="I528" s="363"/>
      <c r="J528" s="363"/>
      <c r="K528" s="363"/>
      <c r="L528" s="363"/>
      <c r="M528" s="363"/>
      <c r="N528" s="365"/>
      <c r="P528" s="370"/>
      <c r="S528" s="363"/>
      <c r="Y528" s="6"/>
      <c r="Z528" s="6"/>
    </row>
    <row r="529" spans="1:26">
      <c r="A529" s="6"/>
      <c r="E529" s="6"/>
      <c r="F529" s="6"/>
      <c r="G529" s="6"/>
      <c r="H529" s="6"/>
      <c r="I529" s="363"/>
      <c r="J529" s="363"/>
      <c r="K529" s="363"/>
      <c r="L529" s="363"/>
      <c r="M529" s="363"/>
      <c r="N529" s="365"/>
      <c r="P529" s="370"/>
      <c r="S529" s="363"/>
      <c r="Y529" s="6"/>
      <c r="Z529" s="6"/>
    </row>
    <row r="530" spans="1:26">
      <c r="A530" s="6"/>
      <c r="E530" s="6"/>
      <c r="F530" s="6"/>
      <c r="G530" s="6"/>
      <c r="H530" s="6"/>
      <c r="I530" s="363"/>
      <c r="J530" s="363"/>
      <c r="K530" s="363"/>
      <c r="L530" s="363"/>
      <c r="M530" s="363"/>
      <c r="N530" s="365"/>
      <c r="P530" s="370"/>
      <c r="S530" s="363"/>
      <c r="Y530" s="6"/>
      <c r="Z530" s="6"/>
    </row>
    <row r="531" spans="1:26">
      <c r="A531" s="6"/>
      <c r="E531" s="6"/>
      <c r="F531" s="6"/>
      <c r="G531" s="6"/>
      <c r="H531" s="6"/>
      <c r="I531" s="363"/>
      <c r="J531" s="363"/>
      <c r="K531" s="363"/>
      <c r="L531" s="363"/>
      <c r="M531" s="363"/>
      <c r="N531" s="365"/>
      <c r="P531" s="370"/>
      <c r="S531" s="363"/>
      <c r="Y531" s="6"/>
      <c r="Z531" s="6"/>
    </row>
    <row r="532" spans="1:26">
      <c r="A532" s="6"/>
      <c r="E532" s="6"/>
      <c r="F532" s="6"/>
      <c r="G532" s="6"/>
      <c r="H532" s="6"/>
      <c r="I532" s="363"/>
      <c r="J532" s="363"/>
      <c r="K532" s="363"/>
      <c r="L532" s="363"/>
      <c r="M532" s="363"/>
      <c r="N532" s="365"/>
      <c r="P532" s="370"/>
      <c r="S532" s="363"/>
      <c r="Y532" s="6"/>
      <c r="Z532" s="6"/>
    </row>
    <row r="533" spans="1:26">
      <c r="A533" s="6"/>
      <c r="E533" s="6"/>
      <c r="F533" s="6"/>
      <c r="G533" s="6"/>
      <c r="H533" s="6"/>
      <c r="I533" s="363"/>
      <c r="J533" s="363"/>
      <c r="K533" s="363"/>
      <c r="L533" s="363"/>
      <c r="M533" s="363"/>
      <c r="N533" s="365"/>
      <c r="P533" s="370"/>
      <c r="S533" s="363"/>
      <c r="Y533" s="6"/>
      <c r="Z533" s="6"/>
    </row>
    <row r="534" spans="1:26">
      <c r="A534" s="6"/>
      <c r="E534" s="6"/>
      <c r="F534" s="6"/>
      <c r="G534" s="6"/>
      <c r="H534" s="6"/>
      <c r="I534" s="363"/>
      <c r="J534" s="363"/>
      <c r="K534" s="363"/>
      <c r="L534" s="363"/>
      <c r="M534" s="363"/>
      <c r="N534" s="365"/>
      <c r="P534" s="370"/>
      <c r="S534" s="363"/>
      <c r="Y534" s="6"/>
      <c r="Z534" s="6"/>
    </row>
    <row r="535" spans="1:26">
      <c r="A535" s="6"/>
      <c r="E535" s="6"/>
      <c r="F535" s="6"/>
      <c r="G535" s="6"/>
      <c r="H535" s="6"/>
      <c r="I535" s="363"/>
      <c r="J535" s="363"/>
      <c r="K535" s="363"/>
      <c r="L535" s="363"/>
      <c r="M535" s="363"/>
      <c r="N535" s="365"/>
      <c r="P535" s="370"/>
      <c r="S535" s="363"/>
      <c r="Y535" s="6"/>
      <c r="Z535" s="6"/>
    </row>
    <row r="536" spans="1:26">
      <c r="A536" s="6"/>
      <c r="E536" s="6"/>
      <c r="F536" s="6"/>
      <c r="G536" s="6"/>
      <c r="H536" s="6"/>
      <c r="I536" s="363"/>
      <c r="J536" s="363"/>
      <c r="K536" s="363"/>
      <c r="L536" s="363"/>
      <c r="M536" s="363"/>
      <c r="N536" s="365"/>
      <c r="P536" s="370"/>
      <c r="S536" s="363"/>
      <c r="Y536" s="6"/>
      <c r="Z536" s="6"/>
    </row>
    <row r="537" spans="1:26">
      <c r="A537" s="6"/>
      <c r="E537" s="6"/>
      <c r="F537" s="6"/>
      <c r="G537" s="6"/>
      <c r="H537" s="6"/>
      <c r="I537" s="363"/>
      <c r="J537" s="363"/>
      <c r="K537" s="363"/>
      <c r="L537" s="363"/>
      <c r="M537" s="363"/>
      <c r="N537" s="365"/>
      <c r="P537" s="370"/>
      <c r="S537" s="363"/>
      <c r="Y537" s="6"/>
      <c r="Z537" s="6"/>
    </row>
    <row r="538" spans="1:26">
      <c r="A538" s="6"/>
      <c r="E538" s="6"/>
      <c r="F538" s="6"/>
      <c r="G538" s="6"/>
      <c r="H538" s="6"/>
      <c r="I538" s="363"/>
      <c r="J538" s="363"/>
      <c r="K538" s="363"/>
      <c r="L538" s="363"/>
      <c r="M538" s="363"/>
      <c r="N538" s="365"/>
      <c r="P538" s="370"/>
      <c r="S538" s="363"/>
      <c r="Y538" s="6"/>
      <c r="Z538" s="6"/>
    </row>
    <row r="539" spans="1:26">
      <c r="A539" s="6"/>
      <c r="E539" s="6"/>
      <c r="F539" s="6"/>
      <c r="G539" s="6"/>
      <c r="H539" s="6"/>
      <c r="I539" s="363"/>
      <c r="J539" s="363"/>
      <c r="K539" s="363"/>
      <c r="L539" s="363"/>
      <c r="M539" s="363"/>
      <c r="N539" s="365"/>
      <c r="P539" s="370"/>
      <c r="S539" s="363"/>
      <c r="Y539" s="6"/>
      <c r="Z539" s="6"/>
    </row>
    <row r="540" spans="1:26">
      <c r="A540" s="6"/>
      <c r="E540" s="6"/>
      <c r="F540" s="6"/>
      <c r="G540" s="6"/>
      <c r="H540" s="6"/>
      <c r="I540" s="363"/>
      <c r="J540" s="363"/>
      <c r="K540" s="363"/>
      <c r="L540" s="363"/>
      <c r="M540" s="363"/>
      <c r="N540" s="365"/>
      <c r="P540" s="370"/>
      <c r="S540" s="363"/>
      <c r="Y540" s="6"/>
      <c r="Z540" s="6"/>
    </row>
    <row r="541" spans="1:26">
      <c r="A541" s="6"/>
      <c r="E541" s="6"/>
      <c r="F541" s="6"/>
      <c r="G541" s="6"/>
      <c r="H541" s="6"/>
      <c r="I541" s="363"/>
      <c r="J541" s="363"/>
      <c r="K541" s="363"/>
      <c r="L541" s="363"/>
      <c r="M541" s="363"/>
      <c r="N541" s="365"/>
      <c r="P541" s="370"/>
      <c r="S541" s="363"/>
      <c r="Y541" s="6"/>
      <c r="Z541" s="6"/>
    </row>
    <row r="542" spans="1:26">
      <c r="A542" s="6"/>
      <c r="E542" s="6"/>
      <c r="F542" s="6"/>
      <c r="G542" s="6"/>
      <c r="H542" s="6"/>
      <c r="I542" s="363"/>
      <c r="J542" s="363"/>
      <c r="K542" s="363"/>
      <c r="L542" s="363"/>
      <c r="M542" s="363"/>
      <c r="N542" s="365"/>
      <c r="P542" s="370"/>
      <c r="S542" s="363"/>
      <c r="Y542" s="6"/>
      <c r="Z542" s="6"/>
    </row>
    <row r="543" spans="1:26">
      <c r="A543" s="6"/>
      <c r="E543" s="6"/>
      <c r="F543" s="6"/>
      <c r="G543" s="6"/>
      <c r="H543" s="6"/>
      <c r="I543" s="363"/>
      <c r="J543" s="363"/>
      <c r="K543" s="363"/>
      <c r="L543" s="363"/>
      <c r="M543" s="363"/>
      <c r="N543" s="365"/>
      <c r="P543" s="370"/>
      <c r="S543" s="363"/>
      <c r="Y543" s="6"/>
      <c r="Z543" s="6"/>
    </row>
    <row r="544" spans="1:26">
      <c r="A544" s="6"/>
      <c r="E544" s="6"/>
      <c r="F544" s="6"/>
      <c r="G544" s="6"/>
      <c r="H544" s="6"/>
      <c r="I544" s="363"/>
      <c r="J544" s="363"/>
      <c r="K544" s="363"/>
      <c r="L544" s="363"/>
      <c r="M544" s="363"/>
      <c r="N544" s="365"/>
      <c r="P544" s="370"/>
      <c r="S544" s="363"/>
      <c r="Y544" s="6"/>
      <c r="Z544" s="6"/>
    </row>
    <row r="545" spans="1:26">
      <c r="A545" s="6"/>
      <c r="E545" s="6"/>
      <c r="F545" s="6"/>
      <c r="G545" s="6"/>
      <c r="H545" s="6"/>
      <c r="I545" s="363"/>
      <c r="J545" s="363"/>
      <c r="K545" s="363"/>
      <c r="L545" s="363"/>
      <c r="M545" s="363"/>
      <c r="N545" s="365"/>
      <c r="P545" s="370"/>
      <c r="S545" s="363"/>
      <c r="Y545" s="6"/>
      <c r="Z545" s="6"/>
    </row>
    <row r="546" spans="1:26">
      <c r="A546" s="6"/>
      <c r="E546" s="6"/>
      <c r="F546" s="6"/>
      <c r="G546" s="6"/>
      <c r="H546" s="6"/>
      <c r="I546" s="363"/>
      <c r="J546" s="363"/>
      <c r="K546" s="363"/>
      <c r="L546" s="363"/>
      <c r="M546" s="363"/>
      <c r="N546" s="365"/>
      <c r="P546" s="370"/>
      <c r="S546" s="363"/>
      <c r="Y546" s="6"/>
      <c r="Z546" s="6"/>
    </row>
    <row r="547" spans="1:26">
      <c r="A547" s="6"/>
      <c r="E547" s="6"/>
      <c r="F547" s="6"/>
      <c r="G547" s="6"/>
      <c r="H547" s="6"/>
      <c r="I547" s="363"/>
      <c r="J547" s="363"/>
      <c r="K547" s="363"/>
      <c r="L547" s="363"/>
      <c r="M547" s="363"/>
      <c r="N547" s="365"/>
      <c r="P547" s="370"/>
      <c r="S547" s="363"/>
      <c r="Y547" s="6"/>
      <c r="Z547" s="6"/>
    </row>
    <row r="548" spans="1:26">
      <c r="A548" s="6"/>
      <c r="E548" s="6"/>
      <c r="F548" s="6"/>
      <c r="G548" s="6"/>
      <c r="H548" s="6"/>
      <c r="I548" s="363"/>
      <c r="J548" s="363"/>
      <c r="K548" s="363"/>
      <c r="L548" s="363"/>
      <c r="M548" s="363"/>
      <c r="N548" s="365"/>
      <c r="P548" s="370"/>
      <c r="S548" s="363"/>
      <c r="Y548" s="6"/>
      <c r="Z548" s="6"/>
    </row>
    <row r="549" spans="1:26">
      <c r="A549" s="6"/>
      <c r="E549" s="6"/>
      <c r="F549" s="6"/>
      <c r="G549" s="6"/>
      <c r="H549" s="6"/>
      <c r="I549" s="363"/>
      <c r="J549" s="363"/>
      <c r="K549" s="363"/>
      <c r="L549" s="363"/>
      <c r="M549" s="363"/>
      <c r="N549" s="365"/>
      <c r="P549" s="370"/>
      <c r="S549" s="363"/>
      <c r="Y549" s="6"/>
      <c r="Z549" s="6"/>
    </row>
    <row r="550" spans="1:26">
      <c r="A550" s="6"/>
      <c r="E550" s="6"/>
      <c r="F550" s="6"/>
      <c r="G550" s="6"/>
      <c r="H550" s="6"/>
      <c r="I550" s="363"/>
      <c r="J550" s="363"/>
      <c r="K550" s="363"/>
      <c r="L550" s="363"/>
      <c r="M550" s="363"/>
      <c r="N550" s="365"/>
      <c r="P550" s="370"/>
      <c r="S550" s="363"/>
      <c r="Y550" s="6"/>
      <c r="Z550" s="6"/>
    </row>
    <row r="551" spans="1:26">
      <c r="A551" s="6"/>
      <c r="E551" s="6"/>
      <c r="F551" s="6"/>
      <c r="G551" s="6"/>
      <c r="H551" s="6"/>
      <c r="I551" s="363"/>
      <c r="J551" s="363"/>
      <c r="K551" s="363"/>
      <c r="L551" s="363"/>
      <c r="M551" s="363"/>
      <c r="N551" s="365"/>
      <c r="P551" s="370"/>
      <c r="S551" s="363"/>
      <c r="Y551" s="6"/>
      <c r="Z551" s="6"/>
    </row>
    <row r="552" spans="1:26">
      <c r="A552" s="6"/>
      <c r="E552" s="6"/>
      <c r="F552" s="6"/>
      <c r="G552" s="6"/>
      <c r="H552" s="6"/>
      <c r="I552" s="363"/>
      <c r="J552" s="363"/>
      <c r="K552" s="363"/>
      <c r="L552" s="363"/>
      <c r="M552" s="363"/>
      <c r="N552" s="365"/>
      <c r="P552" s="370"/>
      <c r="S552" s="363"/>
      <c r="Y552" s="6"/>
      <c r="Z552" s="6"/>
    </row>
    <row r="553" spans="1:26">
      <c r="A553" s="6"/>
      <c r="E553" s="6"/>
      <c r="F553" s="6"/>
      <c r="G553" s="6"/>
      <c r="H553" s="6"/>
      <c r="I553" s="363"/>
      <c r="J553" s="363"/>
      <c r="K553" s="363"/>
      <c r="L553" s="363"/>
      <c r="M553" s="363"/>
      <c r="N553" s="365"/>
      <c r="P553" s="370"/>
      <c r="S553" s="363"/>
      <c r="Y553" s="6"/>
      <c r="Z553" s="6"/>
    </row>
    <row r="554" spans="1:26">
      <c r="A554" s="6"/>
      <c r="E554" s="6"/>
      <c r="F554" s="6"/>
      <c r="G554" s="6"/>
      <c r="H554" s="6"/>
      <c r="I554" s="363"/>
      <c r="J554" s="363"/>
      <c r="K554" s="363"/>
      <c r="L554" s="363"/>
      <c r="M554" s="363"/>
      <c r="N554" s="365"/>
      <c r="P554" s="370"/>
      <c r="S554" s="363"/>
      <c r="Y554" s="6"/>
      <c r="Z554" s="6"/>
    </row>
    <row r="555" spans="1:26">
      <c r="A555" s="6"/>
      <c r="E555" s="6"/>
      <c r="F555" s="6"/>
      <c r="G555" s="6"/>
      <c r="H555" s="6"/>
      <c r="I555" s="363"/>
      <c r="J555" s="363"/>
      <c r="K555" s="363"/>
      <c r="L555" s="363"/>
      <c r="M555" s="363"/>
      <c r="N555" s="365"/>
      <c r="P555" s="370"/>
      <c r="S555" s="363"/>
      <c r="Y555" s="6"/>
      <c r="Z555" s="6"/>
    </row>
    <row r="556" spans="1:26">
      <c r="A556" s="6"/>
      <c r="E556" s="6"/>
      <c r="F556" s="6"/>
      <c r="G556" s="6"/>
      <c r="H556" s="6"/>
      <c r="I556" s="363"/>
      <c r="J556" s="363"/>
      <c r="K556" s="363"/>
      <c r="L556" s="363"/>
      <c r="M556" s="363"/>
      <c r="N556" s="365"/>
      <c r="P556" s="370"/>
      <c r="S556" s="363"/>
      <c r="Y556" s="6"/>
      <c r="Z556" s="6"/>
    </row>
    <row r="557" spans="1:26">
      <c r="A557" s="6"/>
      <c r="E557" s="6"/>
      <c r="F557" s="6"/>
      <c r="G557" s="6"/>
      <c r="H557" s="6"/>
      <c r="I557" s="363"/>
      <c r="J557" s="363"/>
      <c r="K557" s="363"/>
      <c r="L557" s="363"/>
      <c r="M557" s="363"/>
      <c r="N557" s="365"/>
      <c r="P557" s="370"/>
      <c r="S557" s="363"/>
      <c r="Y557" s="6"/>
      <c r="Z557" s="6"/>
    </row>
    <row r="558" spans="1:26">
      <c r="A558" s="6"/>
      <c r="E558" s="6"/>
      <c r="F558" s="6"/>
      <c r="G558" s="6"/>
      <c r="H558" s="6"/>
      <c r="I558" s="363"/>
      <c r="J558" s="363"/>
      <c r="K558" s="363"/>
      <c r="L558" s="363"/>
      <c r="M558" s="363"/>
      <c r="N558" s="365"/>
      <c r="P558" s="370"/>
      <c r="S558" s="363"/>
      <c r="Y558" s="6"/>
      <c r="Z558" s="6"/>
    </row>
    <row r="559" spans="1:26">
      <c r="A559" s="6"/>
      <c r="E559" s="6"/>
      <c r="F559" s="6"/>
      <c r="G559" s="6"/>
      <c r="H559" s="6"/>
      <c r="I559" s="363"/>
      <c r="J559" s="363"/>
      <c r="K559" s="363"/>
      <c r="L559" s="363"/>
      <c r="M559" s="363"/>
      <c r="N559" s="365"/>
      <c r="P559" s="370"/>
      <c r="S559" s="363"/>
      <c r="Y559" s="6"/>
      <c r="Z559" s="6"/>
    </row>
    <row r="560" spans="1:26">
      <c r="A560" s="6"/>
      <c r="E560" s="6"/>
      <c r="F560" s="6"/>
      <c r="G560" s="6"/>
      <c r="H560" s="6"/>
      <c r="I560" s="363"/>
      <c r="J560" s="363"/>
      <c r="K560" s="363"/>
      <c r="L560" s="363"/>
      <c r="M560" s="363"/>
      <c r="N560" s="365"/>
      <c r="P560" s="370"/>
      <c r="S560" s="363"/>
      <c r="Y560" s="6"/>
      <c r="Z560" s="6"/>
    </row>
    <row r="561" spans="1:26">
      <c r="A561" s="6"/>
      <c r="E561" s="6"/>
      <c r="F561" s="6"/>
      <c r="G561" s="6"/>
      <c r="H561" s="6"/>
      <c r="I561" s="363"/>
      <c r="J561" s="363"/>
      <c r="K561" s="363"/>
      <c r="L561" s="363"/>
      <c r="M561" s="363"/>
      <c r="N561" s="365"/>
      <c r="P561" s="370"/>
      <c r="S561" s="363"/>
      <c r="Y561" s="6"/>
      <c r="Z561" s="6"/>
    </row>
    <row r="562" spans="1:26">
      <c r="A562" s="6"/>
      <c r="E562" s="6"/>
      <c r="F562" s="6"/>
      <c r="G562" s="6"/>
      <c r="H562" s="6"/>
      <c r="I562" s="363"/>
      <c r="J562" s="363"/>
      <c r="K562" s="363"/>
      <c r="L562" s="363"/>
      <c r="M562" s="363"/>
      <c r="N562" s="365"/>
      <c r="P562" s="370"/>
      <c r="S562" s="363"/>
      <c r="Y562" s="6"/>
      <c r="Z562" s="6"/>
    </row>
    <row r="563" spans="1:26">
      <c r="A563" s="6"/>
      <c r="E563" s="6"/>
      <c r="F563" s="6"/>
      <c r="G563" s="6"/>
      <c r="H563" s="6"/>
      <c r="I563" s="363"/>
      <c r="J563" s="363"/>
      <c r="K563" s="363"/>
      <c r="L563" s="363"/>
      <c r="M563" s="363"/>
      <c r="N563" s="365"/>
      <c r="P563" s="370"/>
      <c r="S563" s="363"/>
      <c r="Y563" s="6"/>
      <c r="Z563" s="6"/>
    </row>
    <row r="564" spans="1:26">
      <c r="A564" s="6"/>
      <c r="E564" s="6"/>
      <c r="F564" s="6"/>
      <c r="G564" s="6"/>
      <c r="H564" s="6"/>
      <c r="I564" s="363"/>
      <c r="J564" s="363"/>
      <c r="K564" s="363"/>
      <c r="L564" s="363"/>
      <c r="M564" s="363"/>
      <c r="N564" s="365"/>
      <c r="P564" s="370"/>
      <c r="S564" s="363"/>
      <c r="Y564" s="6"/>
      <c r="Z564" s="6"/>
    </row>
    <row r="565" spans="1:26">
      <c r="A565" s="6"/>
      <c r="E565" s="6"/>
      <c r="F565" s="6"/>
      <c r="G565" s="6"/>
      <c r="H565" s="6"/>
      <c r="I565" s="363"/>
      <c r="J565" s="363"/>
      <c r="K565" s="363"/>
      <c r="L565" s="363"/>
      <c r="M565" s="363"/>
      <c r="N565" s="365"/>
      <c r="P565" s="370"/>
      <c r="S565" s="363"/>
      <c r="Y565" s="6"/>
      <c r="Z565" s="6"/>
    </row>
    <row r="566" spans="1:26">
      <c r="A566" s="6"/>
      <c r="E566" s="6"/>
      <c r="F566" s="6"/>
      <c r="G566" s="6"/>
      <c r="H566" s="6"/>
      <c r="I566" s="363"/>
      <c r="J566" s="363"/>
      <c r="K566" s="363"/>
      <c r="L566" s="363"/>
      <c r="M566" s="363"/>
      <c r="N566" s="365"/>
      <c r="P566" s="370"/>
      <c r="S566" s="363"/>
      <c r="Y566" s="6"/>
      <c r="Z566" s="6"/>
    </row>
    <row r="567" spans="1:26">
      <c r="A567" s="6"/>
      <c r="E567" s="6"/>
      <c r="F567" s="6"/>
      <c r="G567" s="6"/>
      <c r="H567" s="6"/>
      <c r="I567" s="363"/>
      <c r="J567" s="363"/>
      <c r="K567" s="363"/>
      <c r="L567" s="363"/>
      <c r="M567" s="363"/>
      <c r="N567" s="365"/>
      <c r="P567" s="370"/>
      <c r="S567" s="363"/>
      <c r="Y567" s="6"/>
      <c r="Z567" s="6"/>
    </row>
    <row r="568" spans="1:26">
      <c r="A568" s="6"/>
      <c r="E568" s="6"/>
      <c r="F568" s="6"/>
      <c r="G568" s="6"/>
      <c r="H568" s="6"/>
      <c r="I568" s="363"/>
      <c r="J568" s="363"/>
      <c r="K568" s="363"/>
      <c r="L568" s="363"/>
      <c r="M568" s="363"/>
      <c r="N568" s="365"/>
      <c r="P568" s="370"/>
      <c r="S568" s="363"/>
      <c r="Y568" s="6"/>
      <c r="Z568" s="6"/>
    </row>
    <row r="569" spans="1:26">
      <c r="A569" s="6"/>
      <c r="E569" s="6"/>
      <c r="F569" s="6"/>
      <c r="G569" s="6"/>
      <c r="H569" s="6"/>
      <c r="I569" s="363"/>
      <c r="J569" s="363"/>
      <c r="K569" s="363"/>
      <c r="L569" s="363"/>
      <c r="M569" s="363"/>
      <c r="N569" s="365"/>
      <c r="P569" s="370"/>
      <c r="S569" s="363"/>
      <c r="Y569" s="6"/>
      <c r="Z569" s="6"/>
    </row>
    <row r="570" spans="1:26">
      <c r="A570" s="6"/>
      <c r="E570" s="6"/>
      <c r="F570" s="6"/>
      <c r="G570" s="6"/>
      <c r="H570" s="6"/>
      <c r="I570" s="363"/>
      <c r="J570" s="363"/>
      <c r="K570" s="363"/>
      <c r="L570" s="363"/>
      <c r="M570" s="363"/>
      <c r="N570" s="365"/>
      <c r="P570" s="370"/>
      <c r="S570" s="363"/>
      <c r="Y570" s="6"/>
      <c r="Z570" s="6"/>
    </row>
    <row r="571" spans="1:26">
      <c r="A571" s="6"/>
      <c r="E571" s="6"/>
      <c r="F571" s="6"/>
      <c r="G571" s="6"/>
      <c r="H571" s="6"/>
      <c r="I571" s="363"/>
      <c r="J571" s="363"/>
      <c r="K571" s="363"/>
      <c r="L571" s="363"/>
      <c r="M571" s="363"/>
      <c r="N571" s="365"/>
      <c r="P571" s="370"/>
      <c r="S571" s="363"/>
      <c r="Y571" s="6"/>
      <c r="Z571" s="6"/>
    </row>
    <row r="572" spans="1:26">
      <c r="A572" s="6"/>
      <c r="E572" s="6"/>
      <c r="F572" s="6"/>
      <c r="G572" s="6"/>
      <c r="H572" s="6"/>
      <c r="I572" s="363"/>
      <c r="J572" s="363"/>
      <c r="K572" s="363"/>
      <c r="L572" s="363"/>
      <c r="M572" s="363"/>
      <c r="N572" s="365"/>
      <c r="P572" s="370"/>
      <c r="S572" s="363"/>
      <c r="Y572" s="6"/>
      <c r="Z572" s="6"/>
    </row>
    <row r="573" spans="1:26">
      <c r="A573" s="6"/>
      <c r="E573" s="6"/>
      <c r="F573" s="6"/>
      <c r="G573" s="6"/>
      <c r="H573" s="6"/>
      <c r="I573" s="363"/>
      <c r="J573" s="363"/>
      <c r="K573" s="363"/>
      <c r="L573" s="363"/>
      <c r="M573" s="363"/>
      <c r="N573" s="365"/>
      <c r="P573" s="370"/>
      <c r="S573" s="363"/>
      <c r="Y573" s="6"/>
      <c r="Z573" s="6"/>
    </row>
    <row r="574" spans="1:26">
      <c r="A574" s="6"/>
      <c r="E574" s="6"/>
      <c r="F574" s="6"/>
      <c r="G574" s="6"/>
      <c r="H574" s="6"/>
      <c r="I574" s="363"/>
      <c r="J574" s="363"/>
      <c r="K574" s="363"/>
      <c r="L574" s="363"/>
      <c r="M574" s="363"/>
      <c r="N574" s="365"/>
      <c r="P574" s="370"/>
      <c r="S574" s="363"/>
      <c r="Y574" s="6"/>
      <c r="Z574" s="6"/>
    </row>
    <row r="575" spans="1:26">
      <c r="A575" s="6"/>
      <c r="E575" s="6"/>
      <c r="F575" s="6"/>
      <c r="G575" s="6"/>
      <c r="H575" s="6"/>
      <c r="I575" s="363"/>
      <c r="J575" s="363"/>
      <c r="K575" s="363"/>
      <c r="L575" s="363"/>
      <c r="M575" s="363"/>
      <c r="N575" s="365"/>
      <c r="P575" s="370"/>
      <c r="S575" s="363"/>
      <c r="Y575" s="6"/>
      <c r="Z575" s="6"/>
    </row>
    <row r="576" spans="1:26">
      <c r="A576" s="6"/>
      <c r="E576" s="6"/>
      <c r="F576" s="6"/>
      <c r="G576" s="6"/>
      <c r="H576" s="6"/>
      <c r="I576" s="363"/>
      <c r="J576" s="363"/>
      <c r="K576" s="363"/>
      <c r="L576" s="363"/>
      <c r="M576" s="363"/>
      <c r="N576" s="365"/>
      <c r="P576" s="370"/>
      <c r="S576" s="363"/>
      <c r="Y576" s="6"/>
      <c r="Z576" s="6"/>
    </row>
    <row r="577" spans="1:26">
      <c r="A577" s="6"/>
      <c r="E577" s="6"/>
      <c r="F577" s="6"/>
      <c r="G577" s="6"/>
      <c r="H577" s="6"/>
      <c r="I577" s="363"/>
      <c r="J577" s="363"/>
      <c r="K577" s="363"/>
      <c r="L577" s="363"/>
      <c r="M577" s="363"/>
      <c r="N577" s="365"/>
      <c r="P577" s="370"/>
      <c r="S577" s="363"/>
      <c r="Y577" s="6"/>
      <c r="Z577" s="6"/>
    </row>
    <row r="578" spans="1:26">
      <c r="A578" s="6"/>
      <c r="E578" s="6"/>
      <c r="F578" s="6"/>
      <c r="G578" s="6"/>
      <c r="H578" s="6"/>
      <c r="I578" s="363"/>
      <c r="J578" s="363"/>
      <c r="K578" s="363"/>
      <c r="L578" s="363"/>
      <c r="M578" s="363"/>
      <c r="N578" s="365"/>
      <c r="P578" s="370"/>
      <c r="S578" s="363"/>
      <c r="Y578" s="6"/>
      <c r="Z578" s="6"/>
    </row>
    <row r="579" spans="1:26">
      <c r="A579" s="6"/>
      <c r="E579" s="6"/>
      <c r="F579" s="6"/>
      <c r="G579" s="6"/>
      <c r="H579" s="6"/>
      <c r="I579" s="363"/>
      <c r="J579" s="363"/>
      <c r="K579" s="363"/>
      <c r="L579" s="363"/>
      <c r="M579" s="363"/>
      <c r="N579" s="365"/>
      <c r="P579" s="370"/>
      <c r="S579" s="363"/>
      <c r="Y579" s="6"/>
      <c r="Z579" s="6"/>
    </row>
    <row r="580" spans="1:26">
      <c r="A580" s="6"/>
      <c r="E580" s="6"/>
      <c r="F580" s="6"/>
      <c r="G580" s="6"/>
      <c r="H580" s="6"/>
      <c r="I580" s="363"/>
      <c r="J580" s="363"/>
      <c r="K580" s="363"/>
      <c r="L580" s="363"/>
      <c r="M580" s="363"/>
      <c r="N580" s="365"/>
      <c r="P580" s="370"/>
      <c r="S580" s="363"/>
      <c r="Y580" s="6"/>
      <c r="Z580" s="6"/>
    </row>
    <row r="581" spans="1:26">
      <c r="A581" s="6"/>
      <c r="E581" s="6"/>
      <c r="F581" s="6"/>
      <c r="G581" s="6"/>
      <c r="H581" s="6"/>
      <c r="I581" s="363"/>
      <c r="J581" s="363"/>
      <c r="K581" s="363"/>
      <c r="L581" s="363"/>
      <c r="M581" s="363"/>
      <c r="N581" s="365"/>
      <c r="P581" s="370"/>
      <c r="S581" s="363"/>
      <c r="Y581" s="6"/>
      <c r="Z581" s="6"/>
    </row>
    <row r="582" spans="1:26">
      <c r="A582" s="6"/>
      <c r="E582" s="6"/>
      <c r="F582" s="6"/>
      <c r="G582" s="6"/>
      <c r="H582" s="6"/>
      <c r="I582" s="363"/>
      <c r="J582" s="363"/>
      <c r="K582" s="363"/>
      <c r="L582" s="363"/>
      <c r="M582" s="363"/>
      <c r="N582" s="365"/>
      <c r="P582" s="370"/>
      <c r="S582" s="363"/>
      <c r="Y582" s="6"/>
      <c r="Z582" s="6"/>
    </row>
    <row r="583" spans="1:26">
      <c r="A583" s="6"/>
      <c r="E583" s="6"/>
      <c r="F583" s="6"/>
      <c r="G583" s="6"/>
      <c r="H583" s="6"/>
      <c r="I583" s="363"/>
      <c r="J583" s="363"/>
      <c r="K583" s="363"/>
      <c r="L583" s="363"/>
      <c r="M583" s="363"/>
      <c r="N583" s="365"/>
      <c r="P583" s="370"/>
      <c r="S583" s="363"/>
      <c r="Y583" s="6"/>
      <c r="Z583" s="6"/>
    </row>
    <row r="584" spans="1:26">
      <c r="A584" s="6"/>
      <c r="E584" s="6"/>
      <c r="F584" s="6"/>
      <c r="G584" s="6"/>
      <c r="H584" s="6"/>
      <c r="I584" s="363"/>
      <c r="J584" s="363"/>
      <c r="K584" s="363"/>
      <c r="L584" s="363"/>
      <c r="M584" s="363"/>
      <c r="N584" s="365"/>
      <c r="P584" s="370"/>
      <c r="S584" s="363"/>
      <c r="Y584" s="6"/>
      <c r="Z584" s="6"/>
    </row>
    <row r="585" spans="1:26">
      <c r="A585" s="6"/>
      <c r="E585" s="6"/>
      <c r="F585" s="6"/>
      <c r="G585" s="6"/>
      <c r="H585" s="6"/>
      <c r="I585" s="363"/>
      <c r="J585" s="363"/>
      <c r="K585" s="363"/>
      <c r="L585" s="363"/>
      <c r="M585" s="363"/>
      <c r="N585" s="365"/>
      <c r="P585" s="370"/>
      <c r="S585" s="363"/>
      <c r="Y585" s="6"/>
      <c r="Z585" s="6"/>
    </row>
    <row r="586" spans="1:26">
      <c r="A586" s="6"/>
      <c r="E586" s="6"/>
      <c r="F586" s="6"/>
      <c r="G586" s="6"/>
      <c r="H586" s="6"/>
      <c r="I586" s="363"/>
      <c r="J586" s="363"/>
      <c r="K586" s="363"/>
      <c r="L586" s="363"/>
      <c r="M586" s="363"/>
      <c r="N586" s="365"/>
      <c r="P586" s="370"/>
      <c r="S586" s="363"/>
      <c r="Y586" s="6"/>
      <c r="Z586" s="6"/>
    </row>
    <row r="587" spans="1:26">
      <c r="A587" s="6"/>
      <c r="E587" s="6"/>
      <c r="F587" s="6"/>
      <c r="G587" s="6"/>
      <c r="H587" s="6"/>
      <c r="I587" s="363"/>
      <c r="J587" s="363"/>
      <c r="K587" s="363"/>
      <c r="L587" s="363"/>
      <c r="M587" s="363"/>
      <c r="N587" s="365"/>
      <c r="P587" s="370"/>
      <c r="S587" s="363"/>
      <c r="Y587" s="6"/>
      <c r="Z587" s="6"/>
    </row>
    <row r="588" spans="1:26">
      <c r="A588" s="6"/>
      <c r="E588" s="6"/>
      <c r="F588" s="6"/>
      <c r="G588" s="6"/>
      <c r="H588" s="6"/>
      <c r="I588" s="363"/>
      <c r="J588" s="363"/>
      <c r="K588" s="363"/>
      <c r="L588" s="363"/>
      <c r="M588" s="363"/>
      <c r="N588" s="365"/>
      <c r="P588" s="370"/>
      <c r="S588" s="363"/>
      <c r="Y588" s="6"/>
      <c r="Z588" s="6"/>
    </row>
    <row r="589" spans="1:26">
      <c r="A589" s="6"/>
      <c r="E589" s="6"/>
      <c r="F589" s="6"/>
      <c r="G589" s="6"/>
      <c r="H589" s="6"/>
      <c r="I589" s="363"/>
      <c r="J589" s="363"/>
      <c r="K589" s="363"/>
      <c r="L589" s="363"/>
      <c r="M589" s="363"/>
      <c r="N589" s="365"/>
      <c r="P589" s="370"/>
      <c r="S589" s="363"/>
      <c r="Y589" s="6"/>
      <c r="Z589" s="6"/>
    </row>
    <row r="590" spans="1:26">
      <c r="A590" s="6"/>
      <c r="E590" s="6"/>
      <c r="F590" s="6"/>
      <c r="G590" s="6"/>
      <c r="H590" s="6"/>
      <c r="I590" s="363"/>
      <c r="J590" s="363"/>
      <c r="K590" s="363"/>
      <c r="L590" s="363"/>
      <c r="M590" s="363"/>
      <c r="N590" s="365"/>
      <c r="P590" s="370"/>
      <c r="S590" s="363"/>
      <c r="Y590" s="6"/>
      <c r="Z590" s="6"/>
    </row>
    <row r="591" spans="1:26">
      <c r="A591" s="6"/>
      <c r="E591" s="6"/>
      <c r="F591" s="6"/>
      <c r="G591" s="6"/>
      <c r="H591" s="6"/>
      <c r="I591" s="363"/>
      <c r="J591" s="363"/>
      <c r="K591" s="363"/>
      <c r="L591" s="363"/>
      <c r="M591" s="363"/>
      <c r="N591" s="365"/>
      <c r="P591" s="370"/>
      <c r="S591" s="363"/>
      <c r="Y591" s="6"/>
      <c r="Z591" s="6"/>
    </row>
    <row r="592" spans="1:26">
      <c r="A592" s="6"/>
      <c r="E592" s="6"/>
      <c r="F592" s="6"/>
      <c r="G592" s="6"/>
      <c r="H592" s="6"/>
      <c r="I592" s="363"/>
      <c r="J592" s="363"/>
      <c r="K592" s="363"/>
      <c r="L592" s="363"/>
      <c r="M592" s="363"/>
      <c r="N592" s="365"/>
      <c r="P592" s="370"/>
      <c r="S592" s="363"/>
      <c r="Y592" s="6"/>
      <c r="Z592" s="6"/>
    </row>
    <row r="593" spans="1:26">
      <c r="A593" s="6"/>
      <c r="E593" s="6"/>
      <c r="F593" s="6"/>
      <c r="G593" s="6"/>
      <c r="H593" s="6"/>
      <c r="I593" s="363"/>
      <c r="J593" s="363"/>
      <c r="K593" s="363"/>
      <c r="L593" s="363"/>
      <c r="M593" s="363"/>
      <c r="N593" s="365"/>
      <c r="P593" s="370"/>
      <c r="S593" s="363"/>
      <c r="Y593" s="6"/>
      <c r="Z593" s="6"/>
    </row>
    <row r="594" spans="1:26">
      <c r="A594" s="6"/>
      <c r="E594" s="6"/>
      <c r="F594" s="6"/>
      <c r="G594" s="6"/>
      <c r="H594" s="6"/>
      <c r="I594" s="363"/>
      <c r="J594" s="363"/>
      <c r="K594" s="363"/>
      <c r="L594" s="363"/>
      <c r="M594" s="363"/>
      <c r="N594" s="365"/>
      <c r="P594" s="370"/>
      <c r="S594" s="363"/>
      <c r="Y594" s="6"/>
      <c r="Z594" s="6"/>
    </row>
    <row r="595" spans="1:26">
      <c r="A595" s="6"/>
      <c r="E595" s="6"/>
      <c r="F595" s="6"/>
      <c r="G595" s="6"/>
      <c r="H595" s="6"/>
      <c r="I595" s="363"/>
      <c r="J595" s="363"/>
      <c r="K595" s="363"/>
      <c r="L595" s="363"/>
      <c r="M595" s="363"/>
      <c r="N595" s="365"/>
      <c r="P595" s="370"/>
      <c r="S595" s="363"/>
      <c r="Y595" s="6"/>
      <c r="Z595" s="6"/>
    </row>
    <row r="596" spans="1:26">
      <c r="A596" s="6"/>
      <c r="E596" s="6"/>
      <c r="F596" s="6"/>
      <c r="G596" s="6"/>
      <c r="H596" s="6"/>
      <c r="I596" s="363"/>
      <c r="J596" s="363"/>
      <c r="K596" s="363"/>
      <c r="L596" s="363"/>
      <c r="M596" s="363"/>
      <c r="N596" s="365"/>
      <c r="P596" s="370"/>
      <c r="S596" s="363"/>
      <c r="Y596" s="6"/>
      <c r="Z596" s="6"/>
    </row>
    <row r="597" spans="1:26">
      <c r="A597" s="6"/>
      <c r="E597" s="6"/>
      <c r="F597" s="6"/>
      <c r="G597" s="6"/>
      <c r="H597" s="6"/>
      <c r="I597" s="363"/>
      <c r="J597" s="363"/>
      <c r="K597" s="363"/>
      <c r="L597" s="363"/>
      <c r="M597" s="363"/>
      <c r="N597" s="365"/>
      <c r="P597" s="370"/>
      <c r="S597" s="363"/>
      <c r="Y597" s="6"/>
      <c r="Z597" s="6"/>
    </row>
    <row r="598" spans="1:26">
      <c r="A598" s="6"/>
      <c r="E598" s="6"/>
      <c r="F598" s="6"/>
      <c r="G598" s="6"/>
      <c r="H598" s="6"/>
      <c r="I598" s="363"/>
      <c r="J598" s="363"/>
      <c r="K598" s="363"/>
      <c r="L598" s="363"/>
      <c r="M598" s="363"/>
      <c r="N598" s="365"/>
      <c r="P598" s="370"/>
      <c r="S598" s="363"/>
      <c r="Y598" s="6"/>
      <c r="Z598" s="6"/>
    </row>
    <row r="599" spans="1:26">
      <c r="A599" s="6"/>
      <c r="E599" s="6"/>
      <c r="F599" s="6"/>
      <c r="G599" s="6"/>
      <c r="H599" s="6"/>
      <c r="I599" s="363"/>
      <c r="J599" s="363"/>
      <c r="K599" s="363"/>
      <c r="L599" s="363"/>
      <c r="M599" s="363"/>
      <c r="N599" s="365"/>
      <c r="P599" s="370"/>
      <c r="S599" s="363"/>
      <c r="Y599" s="6"/>
      <c r="Z599" s="6"/>
    </row>
    <row r="600" spans="1:26">
      <c r="A600" s="6"/>
      <c r="E600" s="6"/>
      <c r="F600" s="6"/>
      <c r="G600" s="6"/>
      <c r="H600" s="6"/>
      <c r="I600" s="363"/>
      <c r="J600" s="363"/>
      <c r="K600" s="363"/>
      <c r="L600" s="363"/>
      <c r="M600" s="363"/>
      <c r="N600" s="365"/>
      <c r="P600" s="370"/>
      <c r="S600" s="363"/>
      <c r="Y600" s="6"/>
      <c r="Z600" s="6"/>
    </row>
    <row r="601" spans="1:26">
      <c r="A601" s="6"/>
      <c r="E601" s="6"/>
      <c r="F601" s="6"/>
      <c r="G601" s="6"/>
      <c r="H601" s="6"/>
      <c r="I601" s="363"/>
      <c r="J601" s="363"/>
      <c r="K601" s="363"/>
      <c r="L601" s="363"/>
      <c r="M601" s="363"/>
      <c r="N601" s="365"/>
      <c r="P601" s="370"/>
      <c r="S601" s="363"/>
      <c r="Y601" s="6"/>
      <c r="Z601" s="6"/>
    </row>
    <row r="602" spans="1:26">
      <c r="A602" s="6"/>
      <c r="E602" s="6"/>
      <c r="F602" s="6"/>
      <c r="G602" s="6"/>
      <c r="H602" s="6"/>
      <c r="I602" s="363"/>
      <c r="J602" s="363"/>
      <c r="K602" s="363"/>
      <c r="L602" s="363"/>
      <c r="M602" s="363"/>
      <c r="N602" s="365"/>
      <c r="P602" s="370"/>
      <c r="S602" s="363"/>
      <c r="Y602" s="6"/>
      <c r="Z602" s="6"/>
    </row>
    <row r="603" spans="1:26">
      <c r="A603" s="6"/>
      <c r="E603" s="6"/>
      <c r="F603" s="6"/>
      <c r="G603" s="6"/>
      <c r="H603" s="6"/>
      <c r="I603" s="363"/>
      <c r="J603" s="363"/>
      <c r="K603" s="363"/>
      <c r="L603" s="363"/>
      <c r="M603" s="363"/>
      <c r="N603" s="365"/>
      <c r="P603" s="370"/>
      <c r="S603" s="363"/>
      <c r="Y603" s="6"/>
      <c r="Z603" s="6"/>
    </row>
    <row r="604" spans="1:26">
      <c r="A604" s="6"/>
      <c r="E604" s="6"/>
      <c r="F604" s="6"/>
      <c r="G604" s="6"/>
      <c r="H604" s="6"/>
      <c r="I604" s="363"/>
      <c r="J604" s="363"/>
      <c r="K604" s="363"/>
      <c r="L604" s="363"/>
      <c r="M604" s="363"/>
      <c r="N604" s="365"/>
      <c r="P604" s="370"/>
      <c r="S604" s="363"/>
      <c r="Y604" s="6"/>
      <c r="Z604" s="6"/>
    </row>
    <row r="605" spans="1:26">
      <c r="A605" s="6"/>
      <c r="E605" s="6"/>
      <c r="F605" s="6"/>
      <c r="G605" s="6"/>
      <c r="H605" s="6"/>
      <c r="I605" s="363"/>
      <c r="J605" s="363"/>
      <c r="K605" s="363"/>
      <c r="L605" s="363"/>
      <c r="M605" s="363"/>
      <c r="N605" s="365"/>
      <c r="P605" s="370"/>
      <c r="S605" s="363"/>
      <c r="Y605" s="6"/>
      <c r="Z605" s="6"/>
    </row>
    <row r="606" spans="1:26">
      <c r="A606" s="6"/>
      <c r="E606" s="6"/>
      <c r="F606" s="6"/>
      <c r="G606" s="6"/>
      <c r="H606" s="6"/>
      <c r="I606" s="363"/>
      <c r="J606" s="363"/>
      <c r="K606" s="363"/>
      <c r="L606" s="363"/>
      <c r="M606" s="363"/>
      <c r="N606" s="365"/>
      <c r="P606" s="370"/>
      <c r="S606" s="363"/>
      <c r="Y606" s="6"/>
      <c r="Z606" s="6"/>
    </row>
    <row r="607" spans="1:26">
      <c r="A607" s="6"/>
      <c r="E607" s="6"/>
      <c r="F607" s="6"/>
      <c r="G607" s="6"/>
      <c r="H607" s="6"/>
      <c r="I607" s="363"/>
      <c r="J607" s="363"/>
      <c r="K607" s="363"/>
      <c r="L607" s="363"/>
      <c r="M607" s="363"/>
      <c r="N607" s="365"/>
      <c r="P607" s="370"/>
      <c r="S607" s="363"/>
      <c r="Y607" s="6"/>
      <c r="Z607" s="6"/>
    </row>
    <row r="608" spans="1:26">
      <c r="A608" s="6"/>
      <c r="E608" s="6"/>
      <c r="F608" s="6"/>
      <c r="G608" s="6"/>
      <c r="H608" s="6"/>
      <c r="I608" s="363"/>
      <c r="J608" s="363"/>
      <c r="K608" s="363"/>
      <c r="L608" s="363"/>
      <c r="M608" s="363"/>
      <c r="N608" s="365"/>
      <c r="P608" s="370"/>
      <c r="S608" s="363"/>
      <c r="Y608" s="6"/>
      <c r="Z608" s="6"/>
    </row>
    <row r="609" spans="1:26">
      <c r="A609" s="6"/>
      <c r="E609" s="6"/>
      <c r="F609" s="6"/>
      <c r="G609" s="6"/>
      <c r="H609" s="6"/>
      <c r="I609" s="363"/>
      <c r="J609" s="363"/>
      <c r="K609" s="363"/>
      <c r="L609" s="363"/>
      <c r="M609" s="363"/>
      <c r="N609" s="365"/>
      <c r="P609" s="370"/>
      <c r="S609" s="363"/>
      <c r="Y609" s="6"/>
      <c r="Z609" s="6"/>
    </row>
    <row r="610" spans="1:26">
      <c r="A610" s="6"/>
      <c r="E610" s="6"/>
      <c r="F610" s="6"/>
      <c r="G610" s="6"/>
      <c r="H610" s="6"/>
      <c r="I610" s="363"/>
      <c r="J610" s="363"/>
      <c r="K610" s="363"/>
      <c r="L610" s="363"/>
      <c r="M610" s="363"/>
      <c r="N610" s="365"/>
      <c r="P610" s="370"/>
      <c r="S610" s="363"/>
      <c r="Y610" s="6"/>
      <c r="Z610" s="6"/>
    </row>
    <row r="611" spans="1:26">
      <c r="A611" s="6"/>
      <c r="E611" s="6"/>
      <c r="F611" s="6"/>
      <c r="G611" s="6"/>
      <c r="H611" s="6"/>
      <c r="I611" s="363"/>
      <c r="J611" s="363"/>
      <c r="K611" s="363"/>
      <c r="L611" s="363"/>
      <c r="M611" s="363"/>
      <c r="N611" s="365"/>
      <c r="P611" s="370"/>
      <c r="S611" s="363"/>
      <c r="Y611" s="6"/>
      <c r="Z611" s="6"/>
    </row>
    <row r="612" spans="1:26">
      <c r="A612" s="6"/>
      <c r="E612" s="6"/>
      <c r="F612" s="6"/>
      <c r="G612" s="6"/>
      <c r="H612" s="6"/>
      <c r="I612" s="363"/>
      <c r="J612" s="363"/>
      <c r="K612" s="363"/>
      <c r="L612" s="363"/>
      <c r="M612" s="363"/>
      <c r="N612" s="365"/>
      <c r="P612" s="370"/>
      <c r="S612" s="363"/>
      <c r="Y612" s="6"/>
      <c r="Z612" s="6"/>
    </row>
    <row r="613" spans="1:26">
      <c r="A613" s="6"/>
      <c r="E613" s="6"/>
      <c r="F613" s="6"/>
      <c r="G613" s="6"/>
      <c r="H613" s="6"/>
      <c r="I613" s="363"/>
      <c r="J613" s="363"/>
      <c r="K613" s="363"/>
      <c r="L613" s="363"/>
      <c r="M613" s="363"/>
      <c r="N613" s="365"/>
      <c r="P613" s="370"/>
      <c r="S613" s="363"/>
      <c r="Y613" s="6"/>
      <c r="Z613" s="6"/>
    </row>
    <row r="614" spans="1:26">
      <c r="A614" s="6"/>
      <c r="E614" s="6"/>
      <c r="F614" s="6"/>
      <c r="G614" s="6"/>
      <c r="H614" s="6"/>
      <c r="I614" s="363"/>
      <c r="J614" s="363"/>
      <c r="K614" s="363"/>
      <c r="L614" s="363"/>
      <c r="M614" s="363"/>
      <c r="N614" s="365"/>
      <c r="P614" s="370"/>
      <c r="S614" s="363"/>
      <c r="Y614" s="6"/>
      <c r="Z614" s="6"/>
    </row>
    <row r="615" spans="1:26">
      <c r="A615" s="6"/>
      <c r="E615" s="6"/>
      <c r="F615" s="6"/>
      <c r="G615" s="6"/>
      <c r="H615" s="6"/>
      <c r="I615" s="363"/>
      <c r="J615" s="363"/>
      <c r="K615" s="363"/>
      <c r="L615" s="363"/>
      <c r="M615" s="363"/>
      <c r="N615" s="365"/>
      <c r="P615" s="370"/>
      <c r="S615" s="363"/>
      <c r="Y615" s="6"/>
      <c r="Z615" s="6"/>
    </row>
    <row r="616" spans="1:26">
      <c r="A616" s="6"/>
      <c r="E616" s="6"/>
      <c r="F616" s="6"/>
      <c r="G616" s="6"/>
      <c r="H616" s="6"/>
      <c r="I616" s="363"/>
      <c r="J616" s="363"/>
      <c r="K616" s="363"/>
      <c r="L616" s="363"/>
      <c r="M616" s="363"/>
      <c r="N616" s="365"/>
      <c r="P616" s="370"/>
      <c r="S616" s="363"/>
      <c r="Y616" s="6"/>
      <c r="Z616" s="6"/>
    </row>
    <row r="617" spans="1:26">
      <c r="A617" s="6"/>
      <c r="E617" s="6"/>
      <c r="F617" s="6"/>
      <c r="G617" s="6"/>
      <c r="H617" s="6"/>
      <c r="I617" s="363"/>
      <c r="J617" s="363"/>
      <c r="K617" s="363"/>
      <c r="L617" s="363"/>
      <c r="M617" s="363"/>
      <c r="N617" s="365"/>
      <c r="P617" s="370"/>
      <c r="S617" s="363"/>
      <c r="Y617" s="6"/>
      <c r="Z617" s="6"/>
    </row>
    <row r="618" spans="1:26">
      <c r="A618" s="6"/>
      <c r="E618" s="6"/>
      <c r="F618" s="6"/>
      <c r="G618" s="6"/>
      <c r="H618" s="6"/>
      <c r="I618" s="363"/>
      <c r="J618" s="363"/>
      <c r="K618" s="363"/>
      <c r="L618" s="363"/>
      <c r="M618" s="363"/>
      <c r="N618" s="365"/>
      <c r="P618" s="370"/>
      <c r="S618" s="363"/>
      <c r="Y618" s="6"/>
      <c r="Z618" s="6"/>
    </row>
    <row r="619" spans="1:26">
      <c r="A619" s="6"/>
      <c r="E619" s="6"/>
      <c r="F619" s="6"/>
      <c r="G619" s="6"/>
      <c r="H619" s="6"/>
      <c r="I619" s="363"/>
      <c r="J619" s="363"/>
      <c r="K619" s="363"/>
      <c r="L619" s="363"/>
      <c r="M619" s="363"/>
      <c r="N619" s="365"/>
      <c r="P619" s="370"/>
      <c r="S619" s="363"/>
      <c r="Y619" s="6"/>
      <c r="Z619" s="6"/>
    </row>
    <row r="620" spans="1:26">
      <c r="A620" s="6"/>
      <c r="E620" s="6"/>
      <c r="F620" s="6"/>
      <c r="G620" s="6"/>
      <c r="H620" s="6"/>
      <c r="I620" s="363"/>
      <c r="J620" s="363"/>
      <c r="K620" s="363"/>
      <c r="L620" s="363"/>
      <c r="M620" s="363"/>
      <c r="N620" s="365"/>
      <c r="P620" s="370"/>
      <c r="S620" s="363"/>
      <c r="Y620" s="6"/>
      <c r="Z620" s="6"/>
    </row>
    <row r="621" spans="1:26">
      <c r="A621" s="6"/>
      <c r="E621" s="6"/>
      <c r="F621" s="6"/>
      <c r="G621" s="6"/>
      <c r="H621" s="6"/>
      <c r="I621" s="363"/>
      <c r="J621" s="363"/>
      <c r="K621" s="363"/>
      <c r="L621" s="363"/>
      <c r="M621" s="363"/>
      <c r="N621" s="365"/>
      <c r="P621" s="370"/>
      <c r="S621" s="363"/>
      <c r="Y621" s="6"/>
      <c r="Z621" s="6"/>
    </row>
    <row r="622" spans="1:26">
      <c r="A622" s="6"/>
      <c r="E622" s="6"/>
      <c r="F622" s="6"/>
      <c r="G622" s="6"/>
      <c r="H622" s="6"/>
      <c r="I622" s="363"/>
      <c r="J622" s="6"/>
      <c r="K622" s="363"/>
      <c r="L622" s="363"/>
      <c r="M622" s="363"/>
      <c r="N622" s="365"/>
      <c r="P622" s="370"/>
      <c r="S622" s="363"/>
      <c r="Y622" s="6"/>
      <c r="Z622" s="6"/>
    </row>
    <row r="623" spans="1:26">
      <c r="A623" s="6"/>
      <c r="E623" s="6"/>
      <c r="F623" s="6"/>
      <c r="G623" s="6"/>
      <c r="H623" s="6"/>
      <c r="I623" s="363"/>
      <c r="J623" s="6"/>
      <c r="K623" s="363"/>
      <c r="L623" s="363"/>
      <c r="M623" s="363"/>
      <c r="N623" s="365"/>
      <c r="P623" s="370"/>
      <c r="S623" s="363"/>
      <c r="Y623" s="6"/>
      <c r="Z623" s="6"/>
    </row>
    <row r="624" spans="1:26">
      <c r="A624" s="6"/>
      <c r="E624" s="6"/>
      <c r="F624" s="6"/>
      <c r="G624" s="6"/>
      <c r="H624" s="6"/>
      <c r="I624" s="363"/>
      <c r="J624" s="6"/>
      <c r="K624" s="363"/>
      <c r="L624" s="363"/>
      <c r="M624" s="363"/>
      <c r="N624" s="365"/>
      <c r="P624" s="370"/>
      <c r="S624" s="363"/>
      <c r="Y624" s="6"/>
      <c r="Z624" s="6"/>
    </row>
    <row r="625" spans="1:26">
      <c r="A625" s="6"/>
      <c r="E625" s="6"/>
      <c r="F625" s="6"/>
      <c r="G625" s="6"/>
      <c r="H625" s="6"/>
      <c r="I625" s="363"/>
      <c r="J625" s="6"/>
      <c r="K625" s="363"/>
      <c r="L625" s="363"/>
      <c r="M625" s="363"/>
      <c r="N625" s="365"/>
      <c r="P625" s="370"/>
      <c r="S625" s="363"/>
      <c r="Y625" s="6"/>
      <c r="Z625" s="6"/>
    </row>
    <row r="626" spans="1:26">
      <c r="A626" s="6"/>
      <c r="E626" s="6"/>
      <c r="F626" s="6"/>
      <c r="G626" s="6"/>
      <c r="H626" s="6"/>
      <c r="I626" s="363"/>
      <c r="J626" s="6"/>
      <c r="K626" s="363"/>
      <c r="L626" s="363"/>
      <c r="M626" s="363"/>
      <c r="N626" s="365"/>
      <c r="P626" s="370"/>
      <c r="S626" s="363"/>
      <c r="Y626" s="6"/>
      <c r="Z626" s="6"/>
    </row>
    <row r="627" spans="1:26">
      <c r="A627" s="6"/>
      <c r="E627" s="6"/>
      <c r="F627" s="6"/>
      <c r="G627" s="6"/>
      <c r="H627" s="6"/>
      <c r="I627" s="363"/>
      <c r="J627" s="6"/>
      <c r="K627" s="363"/>
      <c r="L627" s="363"/>
      <c r="M627" s="363"/>
      <c r="N627" s="365"/>
      <c r="P627" s="370"/>
      <c r="S627" s="363"/>
      <c r="Y627" s="6"/>
      <c r="Z627" s="6"/>
    </row>
    <row r="628" spans="1:26">
      <c r="A628" s="6"/>
      <c r="E628" s="6"/>
      <c r="F628" s="6"/>
      <c r="G628" s="6"/>
      <c r="H628" s="6"/>
      <c r="I628" s="363"/>
      <c r="J628" s="6"/>
      <c r="K628" s="363"/>
      <c r="L628" s="363"/>
      <c r="M628" s="363"/>
      <c r="N628" s="365"/>
      <c r="P628" s="370"/>
      <c r="S628" s="363"/>
      <c r="Y628" s="6"/>
      <c r="Z628" s="6"/>
    </row>
    <row r="629" spans="1:26">
      <c r="A629" s="6"/>
      <c r="E629" s="6"/>
      <c r="F629" s="6"/>
      <c r="G629" s="6"/>
      <c r="H629" s="6"/>
      <c r="I629" s="363"/>
      <c r="J629" s="6"/>
      <c r="K629" s="363"/>
      <c r="L629" s="363"/>
      <c r="M629" s="363"/>
      <c r="N629" s="365"/>
      <c r="P629" s="370"/>
      <c r="S629" s="363"/>
      <c r="Y629" s="6"/>
      <c r="Z629" s="6"/>
    </row>
    <row r="630" spans="1:26">
      <c r="A630" s="6"/>
      <c r="E630" s="6"/>
      <c r="F630" s="6"/>
      <c r="G630" s="6"/>
      <c r="H630" s="6"/>
      <c r="I630" s="363"/>
      <c r="J630" s="6"/>
      <c r="K630" s="363"/>
      <c r="L630" s="363"/>
      <c r="M630" s="363"/>
      <c r="N630" s="365"/>
      <c r="P630" s="370"/>
      <c r="S630" s="363"/>
      <c r="Y630" s="6"/>
      <c r="Z630" s="6"/>
    </row>
    <row r="631" spans="1:26">
      <c r="A631" s="6"/>
      <c r="E631" s="6"/>
      <c r="F631" s="6"/>
      <c r="G631" s="6"/>
      <c r="H631" s="6"/>
      <c r="I631" s="363"/>
      <c r="J631" s="6"/>
      <c r="K631" s="363"/>
      <c r="L631" s="363"/>
      <c r="M631" s="363"/>
      <c r="N631" s="365"/>
      <c r="P631" s="370"/>
      <c r="S631" s="363"/>
      <c r="Y631" s="6"/>
      <c r="Z631" s="6"/>
    </row>
    <row r="632" spans="1:26">
      <c r="A632" s="6"/>
      <c r="E632" s="6"/>
      <c r="F632" s="6"/>
      <c r="G632" s="6"/>
      <c r="H632" s="6"/>
      <c r="I632" s="363"/>
      <c r="J632" s="6"/>
      <c r="K632" s="363"/>
      <c r="L632" s="363"/>
      <c r="M632" s="363"/>
      <c r="N632" s="365"/>
      <c r="P632" s="370"/>
      <c r="S632" s="363"/>
      <c r="Y632" s="6"/>
      <c r="Z632" s="6"/>
    </row>
    <row r="633" spans="1:26">
      <c r="A633" s="6"/>
      <c r="E633" s="6"/>
      <c r="F633" s="6"/>
      <c r="G633" s="6"/>
      <c r="H633" s="6"/>
      <c r="I633" s="363"/>
      <c r="J633" s="6"/>
      <c r="K633" s="363"/>
      <c r="L633" s="363"/>
      <c r="M633" s="363"/>
      <c r="N633" s="365"/>
      <c r="P633" s="370"/>
      <c r="S633" s="363"/>
      <c r="Y633" s="6"/>
      <c r="Z633" s="6"/>
    </row>
    <row r="634" spans="1:26">
      <c r="A634" s="6"/>
      <c r="E634" s="6"/>
      <c r="F634" s="6"/>
      <c r="G634" s="6"/>
      <c r="H634" s="6"/>
      <c r="I634" s="363"/>
      <c r="J634" s="6"/>
      <c r="K634" s="363"/>
      <c r="L634" s="363"/>
      <c r="M634" s="363"/>
      <c r="N634" s="365"/>
      <c r="P634" s="370"/>
      <c r="S634" s="363"/>
      <c r="Y634" s="6"/>
      <c r="Z634" s="6"/>
    </row>
    <row r="635" spans="1:26">
      <c r="A635" s="6"/>
      <c r="E635" s="6"/>
      <c r="F635" s="6"/>
      <c r="G635" s="6"/>
      <c r="H635" s="6"/>
      <c r="I635" s="363"/>
      <c r="J635" s="6"/>
      <c r="K635" s="363"/>
      <c r="L635" s="363"/>
      <c r="M635" s="363"/>
      <c r="N635" s="365"/>
      <c r="P635" s="370"/>
      <c r="S635" s="363"/>
      <c r="Y635" s="6"/>
      <c r="Z635" s="6"/>
    </row>
    <row r="636" spans="1:26">
      <c r="A636" s="6"/>
      <c r="E636" s="6"/>
      <c r="F636" s="6"/>
      <c r="G636" s="6"/>
      <c r="H636" s="6"/>
      <c r="I636" s="363"/>
      <c r="J636" s="6"/>
      <c r="K636" s="363"/>
      <c r="L636" s="363"/>
      <c r="M636" s="363"/>
      <c r="N636" s="365"/>
      <c r="P636" s="370"/>
      <c r="S636" s="363"/>
      <c r="Y636" s="6"/>
      <c r="Z636" s="6"/>
    </row>
    <row r="637" spans="1:26">
      <c r="A637" s="6"/>
      <c r="E637" s="6"/>
      <c r="F637" s="6"/>
      <c r="G637" s="6"/>
      <c r="H637" s="6"/>
      <c r="I637" s="363"/>
      <c r="J637" s="6"/>
      <c r="K637" s="363"/>
      <c r="L637" s="363"/>
      <c r="M637" s="363"/>
      <c r="N637" s="365"/>
      <c r="P637" s="370"/>
      <c r="S637" s="363"/>
      <c r="Y637" s="6"/>
      <c r="Z637" s="6"/>
    </row>
    <row r="638" spans="1:26">
      <c r="A638" s="6"/>
      <c r="E638" s="6"/>
      <c r="F638" s="6"/>
      <c r="G638" s="6"/>
      <c r="H638" s="6"/>
      <c r="I638" s="363"/>
      <c r="J638" s="6"/>
      <c r="K638" s="363"/>
      <c r="L638" s="363"/>
      <c r="M638" s="363"/>
      <c r="N638" s="365"/>
      <c r="P638" s="370"/>
      <c r="S638" s="363"/>
      <c r="Y638" s="6"/>
      <c r="Z638" s="6"/>
    </row>
    <row r="639" spans="1:26">
      <c r="A639" s="6"/>
      <c r="E639" s="6"/>
      <c r="F639" s="6"/>
      <c r="G639" s="6"/>
      <c r="H639" s="6"/>
      <c r="I639" s="363"/>
      <c r="J639" s="6"/>
      <c r="K639" s="363"/>
      <c r="L639" s="363"/>
      <c r="M639" s="363"/>
      <c r="N639" s="365"/>
      <c r="P639" s="370"/>
      <c r="S639" s="363"/>
      <c r="Y639" s="6"/>
      <c r="Z639" s="6"/>
    </row>
    <row r="640" spans="1:26">
      <c r="A640" s="6"/>
      <c r="E640" s="6"/>
      <c r="F640" s="6"/>
      <c r="G640" s="6"/>
      <c r="H640" s="6"/>
      <c r="I640" s="363"/>
      <c r="J640" s="6"/>
      <c r="K640" s="363"/>
      <c r="L640" s="363"/>
      <c r="M640" s="363"/>
      <c r="N640" s="365"/>
      <c r="P640" s="370"/>
      <c r="S640" s="363"/>
      <c r="Y640" s="6"/>
      <c r="Z640" s="6"/>
    </row>
    <row r="641" spans="1:26">
      <c r="A641" s="6"/>
      <c r="E641" s="6"/>
      <c r="F641" s="6"/>
      <c r="G641" s="6"/>
      <c r="H641" s="6"/>
      <c r="I641" s="363"/>
      <c r="J641" s="6"/>
      <c r="K641" s="363"/>
      <c r="L641" s="363"/>
      <c r="M641" s="363"/>
      <c r="N641" s="365"/>
      <c r="P641" s="370"/>
      <c r="S641" s="363"/>
      <c r="Y641" s="6"/>
      <c r="Z641" s="6"/>
    </row>
    <row r="642" spans="1:26">
      <c r="A642" s="6"/>
      <c r="E642" s="6"/>
      <c r="F642" s="6"/>
      <c r="G642" s="6"/>
      <c r="H642" s="6"/>
      <c r="I642" s="363"/>
      <c r="J642" s="6"/>
      <c r="K642" s="363"/>
      <c r="L642" s="363"/>
      <c r="M642" s="363"/>
      <c r="N642" s="365"/>
      <c r="P642" s="370"/>
      <c r="S642" s="363"/>
      <c r="Y642" s="6"/>
      <c r="Z642" s="6"/>
    </row>
    <row r="643" spans="1:26">
      <c r="A643" s="6"/>
      <c r="E643" s="6"/>
      <c r="F643" s="6"/>
      <c r="G643" s="6"/>
      <c r="H643" s="6"/>
      <c r="I643" s="363"/>
      <c r="J643" s="6"/>
      <c r="K643" s="363"/>
      <c r="L643" s="363"/>
      <c r="M643" s="363"/>
      <c r="N643" s="365"/>
      <c r="P643" s="370"/>
      <c r="S643" s="363"/>
      <c r="Y643" s="6"/>
      <c r="Z643" s="6"/>
    </row>
    <row r="644" spans="1:26">
      <c r="A644" s="6"/>
      <c r="E644" s="6"/>
      <c r="F644" s="6"/>
      <c r="G644" s="6"/>
      <c r="H644" s="6"/>
      <c r="I644" s="363"/>
      <c r="J644" s="6"/>
      <c r="K644" s="363"/>
      <c r="L644" s="363"/>
      <c r="M644" s="363"/>
      <c r="N644" s="365"/>
      <c r="P644" s="370"/>
      <c r="S644" s="363"/>
      <c r="Y644" s="6"/>
      <c r="Z644" s="6"/>
    </row>
    <row r="645" spans="1:26">
      <c r="A645" s="6"/>
      <c r="E645" s="6"/>
      <c r="F645" s="6"/>
      <c r="G645" s="6"/>
      <c r="H645" s="6"/>
      <c r="I645" s="363"/>
      <c r="J645" s="6"/>
      <c r="K645" s="363"/>
      <c r="L645" s="363"/>
      <c r="M645" s="363"/>
      <c r="N645" s="365"/>
      <c r="P645" s="370"/>
      <c r="S645" s="363"/>
      <c r="Y645" s="6"/>
      <c r="Z645" s="6"/>
    </row>
    <row r="646" spans="1:26">
      <c r="A646" s="6"/>
      <c r="E646" s="6"/>
      <c r="F646" s="6"/>
      <c r="G646" s="6"/>
      <c r="H646" s="6"/>
      <c r="I646" s="363"/>
      <c r="J646" s="6"/>
      <c r="K646" s="363"/>
      <c r="L646" s="363"/>
      <c r="M646" s="363"/>
      <c r="N646" s="365"/>
      <c r="P646" s="370"/>
      <c r="S646" s="363"/>
      <c r="Y646" s="6"/>
      <c r="Z646" s="6"/>
    </row>
    <row r="647" spans="1:26">
      <c r="A647" s="6"/>
      <c r="E647" s="6"/>
      <c r="F647" s="6"/>
      <c r="G647" s="6"/>
      <c r="H647" s="6"/>
      <c r="I647" s="363"/>
      <c r="J647" s="6"/>
      <c r="K647" s="363"/>
      <c r="L647" s="363"/>
      <c r="M647" s="363"/>
      <c r="N647" s="365"/>
      <c r="P647" s="370"/>
      <c r="S647" s="363"/>
      <c r="Y647" s="6"/>
      <c r="Z647" s="6"/>
    </row>
    <row r="648" spans="1:26">
      <c r="A648" s="6"/>
      <c r="E648" s="6"/>
      <c r="F648" s="6"/>
      <c r="G648" s="6"/>
      <c r="H648" s="6"/>
      <c r="I648" s="363"/>
      <c r="J648" s="6"/>
      <c r="K648" s="363"/>
      <c r="L648" s="363"/>
      <c r="M648" s="363"/>
      <c r="N648" s="365"/>
      <c r="P648" s="370"/>
      <c r="S648" s="363"/>
      <c r="Y648" s="6"/>
      <c r="Z648" s="6"/>
    </row>
    <row r="649" spans="1:26">
      <c r="A649" s="6"/>
      <c r="E649" s="6"/>
      <c r="F649" s="6"/>
      <c r="G649" s="6"/>
      <c r="H649" s="6"/>
      <c r="I649" s="363"/>
      <c r="J649" s="6"/>
      <c r="K649" s="363"/>
      <c r="L649" s="363"/>
      <c r="M649" s="363"/>
      <c r="N649" s="365"/>
      <c r="P649" s="370"/>
      <c r="S649" s="363"/>
      <c r="Y649" s="6"/>
      <c r="Z649" s="6"/>
    </row>
    <row r="650" spans="1:26">
      <c r="A650" s="6"/>
      <c r="E650" s="6"/>
      <c r="F650" s="6"/>
      <c r="G650" s="6"/>
      <c r="H650" s="6"/>
      <c r="I650" s="363"/>
      <c r="J650" s="6"/>
      <c r="K650" s="363"/>
      <c r="L650" s="363"/>
      <c r="M650" s="363"/>
      <c r="N650" s="365"/>
      <c r="P650" s="370"/>
      <c r="S650" s="363"/>
      <c r="Y650" s="6"/>
      <c r="Z650" s="6"/>
    </row>
    <row r="651" spans="1:26">
      <c r="A651" s="6"/>
      <c r="E651" s="6"/>
      <c r="F651" s="6"/>
      <c r="G651" s="6"/>
      <c r="H651" s="6"/>
      <c r="I651" s="363"/>
      <c r="J651" s="6"/>
      <c r="K651" s="363"/>
      <c r="L651" s="363"/>
      <c r="M651" s="363"/>
      <c r="N651" s="365"/>
      <c r="P651" s="370"/>
      <c r="S651" s="363"/>
      <c r="Y651" s="6"/>
      <c r="Z651" s="6"/>
    </row>
    <row r="652" spans="1:26">
      <c r="A652" s="6"/>
      <c r="E652" s="6"/>
      <c r="F652" s="6"/>
      <c r="G652" s="6"/>
      <c r="H652" s="6"/>
      <c r="I652" s="363"/>
      <c r="J652" s="6"/>
      <c r="K652" s="363"/>
      <c r="L652" s="363"/>
      <c r="M652" s="363"/>
      <c r="N652" s="365"/>
      <c r="P652" s="370"/>
      <c r="S652" s="363"/>
      <c r="Y652" s="6"/>
      <c r="Z652" s="6"/>
    </row>
    <row r="653" spans="1:26">
      <c r="A653" s="6"/>
      <c r="E653" s="6"/>
      <c r="F653" s="6"/>
      <c r="G653" s="6"/>
      <c r="H653" s="6"/>
      <c r="I653" s="363"/>
      <c r="J653" s="6"/>
      <c r="K653" s="363"/>
      <c r="L653" s="363"/>
      <c r="M653" s="363"/>
      <c r="N653" s="365"/>
      <c r="P653" s="370"/>
      <c r="S653" s="363"/>
      <c r="Y653" s="6"/>
      <c r="Z653" s="6"/>
    </row>
    <row r="654" spans="1:26">
      <c r="A654" s="6"/>
      <c r="E654" s="6"/>
      <c r="F654" s="6"/>
      <c r="G654" s="6"/>
      <c r="H654" s="6"/>
      <c r="I654" s="363"/>
      <c r="J654" s="6"/>
      <c r="K654" s="363"/>
      <c r="L654" s="363"/>
      <c r="M654" s="363"/>
      <c r="N654" s="365"/>
      <c r="P654" s="370"/>
      <c r="S654" s="363"/>
      <c r="Y654" s="6"/>
      <c r="Z654" s="6"/>
    </row>
    <row r="655" spans="1:26">
      <c r="A655" s="6"/>
      <c r="E655" s="6"/>
      <c r="F655" s="6"/>
      <c r="G655" s="6"/>
      <c r="H655" s="6"/>
      <c r="I655" s="363"/>
      <c r="J655" s="6"/>
      <c r="K655" s="363"/>
      <c r="L655" s="363"/>
      <c r="M655" s="363"/>
      <c r="N655" s="365"/>
      <c r="P655" s="370"/>
      <c r="S655" s="363"/>
      <c r="Y655" s="6"/>
      <c r="Z655" s="6"/>
    </row>
    <row r="656" spans="1:26">
      <c r="A656" s="6"/>
      <c r="E656" s="6"/>
      <c r="F656" s="6"/>
      <c r="G656" s="6"/>
      <c r="H656" s="6"/>
      <c r="I656" s="363"/>
      <c r="J656" s="6"/>
      <c r="K656" s="363"/>
      <c r="L656" s="363"/>
      <c r="M656" s="363"/>
      <c r="N656" s="365"/>
      <c r="P656" s="370"/>
      <c r="S656" s="363"/>
      <c r="Y656" s="6"/>
      <c r="Z656" s="6"/>
    </row>
    <row r="657" spans="1:26">
      <c r="A657" s="6"/>
      <c r="E657" s="6"/>
      <c r="F657" s="6"/>
      <c r="G657" s="6"/>
      <c r="H657" s="6"/>
      <c r="I657" s="363"/>
      <c r="J657" s="6"/>
      <c r="K657" s="363"/>
      <c r="L657" s="363"/>
      <c r="M657" s="363"/>
      <c r="N657" s="365"/>
      <c r="P657" s="370"/>
      <c r="S657" s="363"/>
      <c r="Y657" s="6"/>
      <c r="Z657" s="6"/>
    </row>
    <row r="658" spans="1:26">
      <c r="A658" s="6"/>
      <c r="E658" s="6"/>
      <c r="F658" s="6"/>
      <c r="G658" s="6"/>
      <c r="H658" s="6"/>
      <c r="I658" s="363"/>
      <c r="J658" s="6"/>
      <c r="K658" s="363"/>
      <c r="L658" s="363"/>
      <c r="M658" s="363"/>
      <c r="N658" s="365"/>
      <c r="P658" s="370"/>
      <c r="S658" s="363"/>
      <c r="Y658" s="6"/>
      <c r="Z658" s="6"/>
    </row>
    <row r="659" spans="1:26">
      <c r="A659" s="6"/>
      <c r="E659" s="6"/>
      <c r="F659" s="6"/>
      <c r="G659" s="6"/>
      <c r="H659" s="6"/>
      <c r="I659" s="363"/>
      <c r="J659" s="6"/>
      <c r="K659" s="363"/>
      <c r="L659" s="363"/>
      <c r="M659" s="363"/>
      <c r="N659" s="365"/>
      <c r="P659" s="370"/>
      <c r="S659" s="363"/>
      <c r="Y659" s="6"/>
      <c r="Z659" s="6"/>
    </row>
    <row r="660" spans="1:26">
      <c r="A660" s="6"/>
      <c r="E660" s="6"/>
      <c r="F660" s="6"/>
      <c r="G660" s="6"/>
      <c r="H660" s="6"/>
      <c r="I660" s="363"/>
      <c r="J660" s="6"/>
      <c r="K660" s="363"/>
      <c r="L660" s="363"/>
      <c r="M660" s="363"/>
      <c r="N660" s="365"/>
      <c r="P660" s="370"/>
      <c r="S660" s="363"/>
      <c r="Y660" s="6"/>
      <c r="Z660" s="6"/>
    </row>
    <row r="661" spans="1:26">
      <c r="A661" s="6"/>
      <c r="E661" s="6"/>
      <c r="F661" s="6"/>
      <c r="G661" s="6"/>
      <c r="H661" s="6"/>
      <c r="I661" s="363"/>
      <c r="J661" s="6"/>
      <c r="K661" s="363"/>
      <c r="L661" s="363"/>
      <c r="M661" s="363"/>
      <c r="N661" s="365"/>
      <c r="P661" s="370"/>
      <c r="S661" s="363"/>
      <c r="Y661" s="6"/>
      <c r="Z661" s="6"/>
    </row>
    <row r="662" spans="1:26">
      <c r="A662" s="6"/>
      <c r="E662" s="6"/>
      <c r="F662" s="6"/>
      <c r="G662" s="6"/>
      <c r="H662" s="6"/>
      <c r="I662" s="363"/>
      <c r="J662" s="6"/>
      <c r="K662" s="363"/>
      <c r="L662" s="363"/>
      <c r="M662" s="363"/>
      <c r="N662" s="365"/>
      <c r="P662" s="370"/>
      <c r="S662" s="363"/>
      <c r="Y662" s="6"/>
      <c r="Z662" s="6"/>
    </row>
    <row r="663" spans="1:26">
      <c r="A663" s="6"/>
      <c r="E663" s="6"/>
      <c r="F663" s="6"/>
      <c r="G663" s="6"/>
      <c r="H663" s="6"/>
      <c r="I663" s="363"/>
      <c r="J663" s="6"/>
      <c r="K663" s="363"/>
      <c r="L663" s="363"/>
      <c r="M663" s="363"/>
      <c r="N663" s="365"/>
      <c r="P663" s="370"/>
      <c r="S663" s="363"/>
      <c r="Y663" s="6"/>
      <c r="Z663" s="6"/>
    </row>
    <row r="664" spans="1:26">
      <c r="A664" s="6"/>
      <c r="E664" s="6"/>
      <c r="F664" s="6"/>
      <c r="G664" s="6"/>
      <c r="H664" s="6"/>
      <c r="I664" s="363"/>
      <c r="J664" s="6"/>
      <c r="K664" s="363"/>
      <c r="L664" s="363"/>
      <c r="M664" s="363"/>
      <c r="N664" s="365"/>
      <c r="P664" s="370"/>
      <c r="S664" s="363"/>
      <c r="Y664" s="6"/>
      <c r="Z664" s="6"/>
    </row>
    <row r="665" spans="1:26">
      <c r="A665" s="6"/>
      <c r="E665" s="6"/>
      <c r="F665" s="6"/>
      <c r="G665" s="6"/>
      <c r="H665" s="6"/>
      <c r="I665" s="363"/>
      <c r="J665" s="6"/>
      <c r="K665" s="363"/>
      <c r="L665" s="363"/>
      <c r="M665" s="363"/>
      <c r="N665" s="365"/>
      <c r="P665" s="370"/>
      <c r="S665" s="363"/>
      <c r="Y665" s="6"/>
      <c r="Z665" s="6"/>
    </row>
    <row r="666" spans="1:26">
      <c r="A666" s="6"/>
      <c r="E666" s="6"/>
      <c r="F666" s="6"/>
      <c r="G666" s="6"/>
      <c r="H666" s="6"/>
      <c r="I666" s="363"/>
      <c r="J666" s="6"/>
      <c r="K666" s="363"/>
      <c r="L666" s="363"/>
      <c r="M666" s="363"/>
      <c r="N666" s="365"/>
      <c r="P666" s="370"/>
      <c r="S666" s="363"/>
      <c r="Y666" s="6"/>
      <c r="Z666" s="6"/>
    </row>
    <row r="667" spans="1:26">
      <c r="A667" s="6"/>
      <c r="E667" s="6"/>
      <c r="F667" s="6"/>
      <c r="G667" s="6"/>
      <c r="H667" s="6"/>
      <c r="I667" s="363"/>
      <c r="J667" s="6"/>
      <c r="K667" s="363"/>
      <c r="L667" s="363"/>
      <c r="M667" s="363"/>
      <c r="N667" s="365"/>
      <c r="P667" s="370"/>
      <c r="S667" s="363"/>
      <c r="Y667" s="6"/>
      <c r="Z667" s="6"/>
    </row>
    <row r="668" spans="1:26">
      <c r="A668" s="6"/>
      <c r="E668" s="6"/>
      <c r="F668" s="6"/>
      <c r="G668" s="6"/>
      <c r="H668" s="6"/>
      <c r="I668" s="363"/>
      <c r="J668" s="6"/>
      <c r="K668" s="363"/>
      <c r="L668" s="363"/>
      <c r="M668" s="363"/>
      <c r="N668" s="365"/>
      <c r="P668" s="370"/>
      <c r="S668" s="363"/>
      <c r="Y668" s="6"/>
      <c r="Z668" s="6"/>
    </row>
    <row r="669" spans="1:26">
      <c r="A669" s="6"/>
      <c r="E669" s="6"/>
      <c r="F669" s="6"/>
      <c r="G669" s="6"/>
      <c r="H669" s="6"/>
      <c r="I669" s="363"/>
      <c r="J669" s="6"/>
      <c r="K669" s="363"/>
      <c r="L669" s="363"/>
      <c r="M669" s="363"/>
      <c r="N669" s="365"/>
      <c r="P669" s="370"/>
      <c r="S669" s="363"/>
      <c r="Y669" s="6"/>
      <c r="Z669" s="6"/>
    </row>
    <row r="670" spans="1:26">
      <c r="A670" s="6"/>
      <c r="E670" s="6"/>
      <c r="F670" s="6"/>
      <c r="G670" s="6"/>
      <c r="H670" s="6"/>
      <c r="I670" s="363"/>
      <c r="J670" s="6"/>
      <c r="K670" s="363"/>
      <c r="L670" s="363"/>
      <c r="M670" s="363"/>
      <c r="N670" s="365"/>
      <c r="P670" s="370"/>
      <c r="S670" s="363"/>
      <c r="Y670" s="6"/>
      <c r="Z670" s="6"/>
    </row>
    <row r="671" spans="1:26">
      <c r="A671" s="6"/>
      <c r="E671" s="6"/>
      <c r="F671" s="6"/>
      <c r="G671" s="6"/>
      <c r="H671" s="6"/>
      <c r="I671" s="363"/>
      <c r="J671" s="6"/>
      <c r="K671" s="363"/>
      <c r="L671" s="363"/>
      <c r="M671" s="363"/>
      <c r="N671" s="365"/>
      <c r="P671" s="370"/>
      <c r="S671" s="363"/>
      <c r="Y671" s="6"/>
      <c r="Z671" s="6"/>
    </row>
    <row r="672" spans="1:26">
      <c r="A672" s="6"/>
      <c r="E672" s="6"/>
      <c r="F672" s="6"/>
      <c r="G672" s="6"/>
      <c r="H672" s="6"/>
      <c r="I672" s="363"/>
      <c r="J672" s="6"/>
      <c r="K672" s="363"/>
      <c r="L672" s="363"/>
      <c r="M672" s="363"/>
      <c r="N672" s="365"/>
      <c r="P672" s="370"/>
      <c r="S672" s="363"/>
      <c r="Y672" s="6"/>
      <c r="Z672" s="6"/>
    </row>
    <row r="673" spans="1:26">
      <c r="A673" s="6"/>
      <c r="E673" s="6"/>
      <c r="F673" s="6"/>
      <c r="G673" s="6"/>
      <c r="H673" s="6"/>
      <c r="I673" s="363"/>
      <c r="J673" s="6"/>
      <c r="K673" s="363"/>
      <c r="L673" s="363"/>
      <c r="M673" s="363"/>
      <c r="N673" s="365"/>
      <c r="P673" s="370"/>
      <c r="S673" s="363"/>
      <c r="Y673" s="6"/>
      <c r="Z673" s="6"/>
    </row>
    <row r="674" spans="1:26">
      <c r="A674" s="6"/>
      <c r="E674" s="6"/>
      <c r="F674" s="6"/>
      <c r="G674" s="6"/>
      <c r="H674" s="6"/>
      <c r="I674" s="363"/>
      <c r="J674" s="6"/>
      <c r="K674" s="363"/>
      <c r="L674" s="363"/>
      <c r="M674" s="363"/>
      <c r="N674" s="365"/>
      <c r="P674" s="370"/>
      <c r="S674" s="363"/>
      <c r="Y674" s="6"/>
      <c r="Z674" s="6"/>
    </row>
    <row r="675" spans="1:26">
      <c r="A675" s="6"/>
      <c r="E675" s="6"/>
      <c r="F675" s="6"/>
      <c r="G675" s="6"/>
      <c r="H675" s="6"/>
      <c r="I675" s="363"/>
      <c r="J675" s="6"/>
      <c r="K675" s="363"/>
      <c r="L675" s="363"/>
      <c r="M675" s="363"/>
      <c r="N675" s="365"/>
      <c r="P675" s="370"/>
      <c r="S675" s="363"/>
      <c r="Y675" s="6"/>
      <c r="Z675" s="6"/>
    </row>
    <row r="676" spans="1:26">
      <c r="A676" s="6"/>
      <c r="E676" s="6"/>
      <c r="F676" s="6"/>
      <c r="G676" s="6"/>
      <c r="H676" s="6"/>
      <c r="I676" s="363"/>
      <c r="J676" s="6"/>
      <c r="K676" s="363"/>
      <c r="L676" s="363"/>
      <c r="M676" s="363"/>
      <c r="N676" s="365"/>
      <c r="P676" s="370"/>
      <c r="S676" s="363"/>
      <c r="Y676" s="6"/>
      <c r="Z676" s="6"/>
    </row>
    <row r="677" spans="1:26">
      <c r="A677" s="6"/>
      <c r="E677" s="6"/>
      <c r="F677" s="6"/>
      <c r="G677" s="6"/>
      <c r="H677" s="6"/>
      <c r="I677" s="363"/>
      <c r="J677" s="6"/>
      <c r="K677" s="363"/>
      <c r="L677" s="363"/>
      <c r="M677" s="363"/>
      <c r="N677" s="365"/>
      <c r="P677" s="370"/>
      <c r="S677" s="363"/>
      <c r="Y677" s="6"/>
      <c r="Z677" s="6"/>
    </row>
    <row r="678" spans="1:26">
      <c r="A678" s="6"/>
      <c r="E678" s="6"/>
      <c r="F678" s="6"/>
      <c r="G678" s="6"/>
      <c r="H678" s="6"/>
      <c r="I678" s="363"/>
      <c r="J678" s="6"/>
      <c r="K678" s="363"/>
      <c r="L678" s="363"/>
      <c r="M678" s="363"/>
      <c r="N678" s="365"/>
      <c r="P678" s="370"/>
      <c r="S678" s="363"/>
      <c r="Y678" s="6"/>
      <c r="Z678" s="6"/>
    </row>
    <row r="679" spans="1:26">
      <c r="A679" s="6"/>
      <c r="E679" s="6"/>
      <c r="F679" s="6"/>
      <c r="G679" s="6"/>
      <c r="H679" s="6"/>
      <c r="I679" s="363"/>
      <c r="J679" s="6"/>
      <c r="K679" s="363"/>
      <c r="L679" s="363"/>
      <c r="M679" s="363"/>
      <c r="N679" s="365"/>
      <c r="P679" s="370"/>
      <c r="S679" s="363"/>
      <c r="Y679" s="6"/>
      <c r="Z679" s="6"/>
    </row>
    <row r="680" spans="1:26">
      <c r="A680" s="6"/>
      <c r="E680" s="6"/>
      <c r="F680" s="6"/>
      <c r="G680" s="6"/>
      <c r="H680" s="6"/>
      <c r="I680" s="363"/>
      <c r="J680" s="6"/>
      <c r="K680" s="363"/>
      <c r="L680" s="363"/>
      <c r="M680" s="363"/>
      <c r="N680" s="365"/>
      <c r="P680" s="370"/>
      <c r="S680" s="363"/>
      <c r="Y680" s="6"/>
      <c r="Z680" s="6"/>
    </row>
    <row r="681" spans="1:26">
      <c r="A681" s="6"/>
      <c r="E681" s="6"/>
      <c r="F681" s="6"/>
      <c r="G681" s="6"/>
      <c r="H681" s="6"/>
      <c r="I681" s="363"/>
      <c r="J681" s="6"/>
      <c r="K681" s="363"/>
      <c r="L681" s="363"/>
      <c r="M681" s="363"/>
      <c r="N681" s="365"/>
      <c r="P681" s="370"/>
      <c r="S681" s="363"/>
      <c r="Y681" s="6"/>
      <c r="Z681" s="6"/>
    </row>
    <row r="682" spans="1:26">
      <c r="A682" s="6"/>
      <c r="E682" s="6"/>
      <c r="F682" s="6"/>
      <c r="G682" s="6"/>
      <c r="H682" s="6"/>
      <c r="I682" s="363"/>
      <c r="J682" s="6"/>
      <c r="K682" s="363"/>
      <c r="L682" s="363"/>
      <c r="M682" s="363"/>
      <c r="N682" s="365"/>
      <c r="P682" s="370"/>
      <c r="S682" s="363"/>
      <c r="Y682" s="6"/>
      <c r="Z682" s="6"/>
    </row>
    <row r="683" spans="1:26">
      <c r="E683" s="6"/>
      <c r="F683" s="6"/>
      <c r="G683" s="6"/>
      <c r="H683" s="6"/>
      <c r="L683" s="365"/>
      <c r="N683" s="363"/>
    </row>
    <row r="684" spans="1:26">
      <c r="E684" s="6"/>
      <c r="F684" s="6"/>
      <c r="G684" s="6"/>
      <c r="H684" s="6"/>
      <c r="L684" s="365"/>
      <c r="N684" s="363"/>
    </row>
    <row r="685" spans="1:26">
      <c r="E685" s="6"/>
      <c r="F685" s="6"/>
      <c r="G685" s="6"/>
      <c r="H685" s="6"/>
      <c r="L685" s="365"/>
      <c r="N685" s="363"/>
    </row>
    <row r="686" spans="1:26">
      <c r="E686" s="6"/>
      <c r="F686" s="6"/>
      <c r="G686" s="6"/>
      <c r="H686" s="6"/>
      <c r="L686" s="365"/>
      <c r="N686" s="363"/>
    </row>
    <row r="687" spans="1:26">
      <c r="E687" s="6"/>
      <c r="F687" s="6"/>
      <c r="G687" s="6"/>
      <c r="H687" s="6"/>
      <c r="L687" s="365"/>
      <c r="N687" s="363"/>
    </row>
    <row r="688" spans="1:26">
      <c r="E688" s="6"/>
      <c r="F688" s="6"/>
      <c r="G688" s="6"/>
      <c r="H688" s="6"/>
      <c r="L688" s="365"/>
      <c r="N688" s="363"/>
    </row>
    <row r="689" spans="5:14">
      <c r="E689" s="6"/>
      <c r="F689" s="6"/>
      <c r="G689" s="6"/>
      <c r="H689" s="6"/>
      <c r="L689" s="365"/>
      <c r="N689" s="363"/>
    </row>
    <row r="690" spans="5:14">
      <c r="E690" s="6"/>
      <c r="F690" s="6"/>
      <c r="G690" s="6"/>
      <c r="H690" s="6"/>
      <c r="L690" s="365"/>
      <c r="N690" s="363"/>
    </row>
    <row r="691" spans="5:14">
      <c r="E691" s="6"/>
      <c r="F691" s="6"/>
      <c r="G691" s="6"/>
      <c r="H691" s="6"/>
      <c r="L691" s="365"/>
      <c r="N691" s="363"/>
    </row>
    <row r="692" spans="5:14">
      <c r="E692" s="6"/>
      <c r="F692" s="6"/>
      <c r="G692" s="6"/>
      <c r="H692" s="6"/>
      <c r="L692" s="365"/>
      <c r="N692" s="363"/>
    </row>
    <row r="693" spans="5:14">
      <c r="E693" s="6"/>
      <c r="F693" s="6"/>
      <c r="G693" s="6"/>
      <c r="H693" s="6"/>
      <c r="L693" s="365"/>
      <c r="N693" s="363"/>
    </row>
    <row r="694" spans="5:14">
      <c r="E694" s="6"/>
      <c r="F694" s="6"/>
      <c r="G694" s="6"/>
      <c r="H694" s="6"/>
      <c r="L694" s="365"/>
      <c r="N694" s="363"/>
    </row>
    <row r="695" spans="5:14">
      <c r="E695" s="6"/>
      <c r="F695" s="6"/>
      <c r="G695" s="6"/>
      <c r="H695" s="6"/>
      <c r="L695" s="365"/>
      <c r="N695" s="363"/>
    </row>
    <row r="696" spans="5:14">
      <c r="E696" s="6"/>
      <c r="F696" s="6"/>
      <c r="G696" s="6"/>
      <c r="H696" s="6"/>
      <c r="L696" s="365"/>
      <c r="N696" s="363"/>
    </row>
    <row r="697" spans="5:14">
      <c r="E697" s="6"/>
      <c r="F697" s="6"/>
      <c r="G697" s="6"/>
      <c r="H697" s="6"/>
      <c r="L697" s="365"/>
      <c r="N697" s="363"/>
    </row>
    <row r="698" spans="5:14">
      <c r="E698" s="6"/>
      <c r="F698" s="6"/>
      <c r="G698" s="6"/>
      <c r="H698" s="6"/>
      <c r="L698" s="365"/>
      <c r="N698" s="363"/>
    </row>
    <row r="699" spans="5:14">
      <c r="E699" s="6"/>
      <c r="F699" s="6"/>
      <c r="G699" s="6"/>
      <c r="H699" s="6"/>
      <c r="L699" s="365"/>
      <c r="N699" s="363"/>
    </row>
    <row r="700" spans="5:14">
      <c r="E700" s="6"/>
      <c r="F700" s="6"/>
      <c r="G700" s="6"/>
      <c r="H700" s="6"/>
      <c r="L700" s="365"/>
      <c r="N700" s="363"/>
    </row>
    <row r="701" spans="5:14">
      <c r="E701" s="6"/>
      <c r="F701" s="6"/>
      <c r="G701" s="6"/>
      <c r="H701" s="6"/>
      <c r="L701" s="365"/>
      <c r="N701" s="363"/>
    </row>
    <row r="702" spans="5:14">
      <c r="E702" s="6"/>
      <c r="F702" s="6"/>
      <c r="G702" s="6"/>
      <c r="H702" s="6"/>
      <c r="L702" s="365"/>
      <c r="N702" s="363"/>
    </row>
    <row r="703" spans="5:14">
      <c r="E703" s="6"/>
      <c r="F703" s="6"/>
      <c r="G703" s="6"/>
      <c r="H703" s="6"/>
      <c r="L703" s="365"/>
      <c r="N703" s="363"/>
    </row>
    <row r="704" spans="5:14">
      <c r="E704" s="6"/>
      <c r="F704" s="6"/>
      <c r="G704" s="6"/>
      <c r="H704" s="6"/>
      <c r="L704" s="365"/>
      <c r="N704" s="363"/>
    </row>
    <row r="705" spans="5:14">
      <c r="E705" s="6"/>
      <c r="F705" s="6"/>
      <c r="G705" s="6"/>
      <c r="H705" s="6"/>
      <c r="L705" s="365"/>
      <c r="N705" s="363"/>
    </row>
    <row r="706" spans="5:14">
      <c r="E706" s="6"/>
      <c r="F706" s="6"/>
      <c r="G706" s="6"/>
      <c r="H706" s="6"/>
      <c r="L706" s="365"/>
      <c r="N706" s="363"/>
    </row>
    <row r="707" spans="5:14">
      <c r="E707" s="6"/>
      <c r="F707" s="6"/>
      <c r="G707" s="6"/>
      <c r="H707" s="6"/>
      <c r="L707" s="365"/>
      <c r="N707" s="363"/>
    </row>
    <row r="708" spans="5:14">
      <c r="E708" s="6"/>
      <c r="F708" s="6"/>
      <c r="G708" s="6"/>
      <c r="H708" s="6"/>
      <c r="L708" s="365"/>
      <c r="N708" s="363"/>
    </row>
    <row r="709" spans="5:14">
      <c r="E709" s="6"/>
      <c r="F709" s="6"/>
      <c r="G709" s="6"/>
      <c r="H709" s="6"/>
      <c r="L709" s="365"/>
      <c r="N709" s="363"/>
    </row>
    <row r="710" spans="5:14">
      <c r="E710" s="6"/>
      <c r="F710" s="6"/>
      <c r="G710" s="6"/>
      <c r="H710" s="6"/>
      <c r="L710" s="365"/>
      <c r="N710" s="363"/>
    </row>
    <row r="711" spans="5:14">
      <c r="E711" s="6"/>
      <c r="F711" s="6"/>
      <c r="G711" s="6"/>
      <c r="H711" s="6"/>
      <c r="L711" s="365"/>
      <c r="N711" s="363"/>
    </row>
    <row r="712" spans="5:14">
      <c r="E712" s="6"/>
      <c r="F712" s="6"/>
      <c r="G712" s="6"/>
      <c r="H712" s="6"/>
      <c r="L712" s="365"/>
      <c r="N712" s="363"/>
    </row>
    <row r="713" spans="5:14">
      <c r="E713" s="6"/>
      <c r="F713" s="6"/>
      <c r="G713" s="6"/>
      <c r="H713" s="6"/>
      <c r="L713" s="365"/>
      <c r="N713" s="363"/>
    </row>
    <row r="714" spans="5:14">
      <c r="E714" s="6"/>
      <c r="F714" s="6"/>
      <c r="G714" s="6"/>
      <c r="H714" s="6"/>
      <c r="L714" s="365"/>
      <c r="N714" s="363"/>
    </row>
    <row r="715" spans="5:14">
      <c r="E715" s="6"/>
      <c r="F715" s="6"/>
      <c r="G715" s="6"/>
      <c r="H715" s="6"/>
      <c r="L715" s="365"/>
      <c r="N715" s="363"/>
    </row>
    <row r="716" spans="5:14">
      <c r="E716" s="6"/>
      <c r="F716" s="6"/>
      <c r="G716" s="6"/>
      <c r="H716" s="6"/>
      <c r="L716" s="365"/>
      <c r="N716" s="363"/>
    </row>
    <row r="717" spans="5:14">
      <c r="E717" s="6"/>
      <c r="F717" s="6"/>
      <c r="G717" s="6"/>
      <c r="H717" s="6"/>
      <c r="L717" s="365"/>
      <c r="N717" s="363"/>
    </row>
    <row r="718" spans="5:14">
      <c r="E718" s="6"/>
      <c r="F718" s="6"/>
      <c r="G718" s="6"/>
      <c r="H718" s="6"/>
      <c r="L718" s="365"/>
      <c r="N718" s="363"/>
    </row>
    <row r="719" spans="5:14">
      <c r="E719" s="6"/>
      <c r="F719" s="6"/>
      <c r="G719" s="6"/>
      <c r="H719" s="6"/>
      <c r="L719" s="365"/>
      <c r="N719" s="363"/>
    </row>
    <row r="720" spans="5:14">
      <c r="E720" s="6"/>
      <c r="F720" s="6"/>
      <c r="G720" s="6"/>
      <c r="H720" s="6"/>
      <c r="L720" s="365"/>
      <c r="N720" s="363"/>
    </row>
    <row r="721" spans="5:14">
      <c r="E721" s="6"/>
      <c r="F721" s="6"/>
      <c r="G721" s="6"/>
      <c r="H721" s="6"/>
      <c r="L721" s="365"/>
      <c r="N721" s="363"/>
    </row>
    <row r="722" spans="5:14">
      <c r="E722" s="6"/>
      <c r="F722" s="6"/>
      <c r="G722" s="6"/>
      <c r="H722" s="6"/>
      <c r="L722" s="365"/>
      <c r="N722" s="363"/>
    </row>
    <row r="723" spans="5:14">
      <c r="E723" s="6"/>
      <c r="F723" s="6"/>
      <c r="G723" s="6"/>
      <c r="H723" s="6"/>
      <c r="L723" s="365"/>
      <c r="N723" s="363"/>
    </row>
    <row r="724" spans="5:14">
      <c r="E724" s="6"/>
      <c r="F724" s="6"/>
      <c r="G724" s="6"/>
      <c r="H724" s="6"/>
      <c r="L724" s="365"/>
      <c r="N724" s="363"/>
    </row>
    <row r="725" spans="5:14">
      <c r="E725" s="6"/>
      <c r="F725" s="6"/>
      <c r="G725" s="6"/>
      <c r="H725" s="6"/>
      <c r="L725" s="365"/>
      <c r="N725" s="363"/>
    </row>
    <row r="726" spans="5:14">
      <c r="E726" s="6"/>
      <c r="F726" s="6"/>
      <c r="G726" s="6"/>
      <c r="H726" s="6"/>
      <c r="L726" s="365"/>
      <c r="N726" s="363"/>
    </row>
    <row r="727" spans="5:14">
      <c r="E727" s="6"/>
      <c r="F727" s="6"/>
      <c r="G727" s="6"/>
      <c r="H727" s="6"/>
      <c r="L727" s="365"/>
      <c r="N727" s="363"/>
    </row>
    <row r="728" spans="5:14">
      <c r="E728" s="6"/>
      <c r="F728" s="6"/>
      <c r="G728" s="6"/>
      <c r="H728" s="6"/>
      <c r="L728" s="365"/>
      <c r="N728" s="363"/>
    </row>
    <row r="729" spans="5:14">
      <c r="E729" s="6"/>
      <c r="F729" s="6"/>
      <c r="G729" s="6"/>
      <c r="H729" s="6"/>
      <c r="L729" s="365"/>
      <c r="N729" s="363"/>
    </row>
    <row r="730" spans="5:14">
      <c r="E730" s="6"/>
      <c r="F730" s="6"/>
      <c r="G730" s="6"/>
      <c r="H730" s="6"/>
      <c r="L730" s="365"/>
      <c r="N730" s="363"/>
    </row>
    <row r="731" spans="5:14">
      <c r="E731" s="6"/>
      <c r="F731" s="6"/>
      <c r="G731" s="6"/>
      <c r="H731" s="6"/>
      <c r="L731" s="365"/>
      <c r="N731" s="363"/>
    </row>
    <row r="732" spans="5:14">
      <c r="E732" s="6"/>
      <c r="F732" s="6"/>
      <c r="G732" s="6"/>
      <c r="H732" s="6"/>
      <c r="L732" s="365"/>
      <c r="N732" s="363"/>
    </row>
    <row r="733" spans="5:14">
      <c r="E733" s="6"/>
      <c r="F733" s="6"/>
      <c r="G733" s="6"/>
      <c r="H733" s="6"/>
      <c r="L733" s="365"/>
      <c r="N733" s="363"/>
    </row>
    <row r="734" spans="5:14">
      <c r="E734" s="6"/>
      <c r="F734" s="6"/>
      <c r="G734" s="6"/>
      <c r="H734" s="6"/>
      <c r="L734" s="365"/>
      <c r="N734" s="363"/>
    </row>
    <row r="735" spans="5:14">
      <c r="E735" s="6"/>
      <c r="F735" s="6"/>
      <c r="G735" s="6"/>
      <c r="H735" s="6"/>
      <c r="L735" s="365"/>
      <c r="N735" s="363"/>
    </row>
    <row r="736" spans="5:14">
      <c r="E736" s="6"/>
      <c r="F736" s="6"/>
      <c r="G736" s="6"/>
      <c r="H736" s="6"/>
      <c r="L736" s="365"/>
      <c r="N736" s="363"/>
    </row>
    <row r="737" spans="5:14">
      <c r="E737" s="6"/>
      <c r="F737" s="6"/>
      <c r="G737" s="6"/>
      <c r="H737" s="6"/>
      <c r="L737" s="365"/>
      <c r="N737" s="363"/>
    </row>
    <row r="738" spans="5:14">
      <c r="E738" s="6"/>
      <c r="F738" s="6"/>
      <c r="G738" s="6"/>
      <c r="H738" s="6"/>
      <c r="L738" s="365"/>
      <c r="N738" s="363"/>
    </row>
    <row r="739" spans="5:14">
      <c r="E739" s="6"/>
      <c r="F739" s="6"/>
      <c r="G739" s="6"/>
      <c r="H739" s="6"/>
      <c r="L739" s="365"/>
      <c r="N739" s="363"/>
    </row>
    <row r="740" spans="5:14">
      <c r="E740" s="6"/>
      <c r="F740" s="6"/>
      <c r="G740" s="6"/>
      <c r="H740" s="6"/>
      <c r="L740" s="365"/>
      <c r="N740" s="363"/>
    </row>
    <row r="741" spans="5:14">
      <c r="E741" s="6"/>
      <c r="F741" s="6"/>
      <c r="G741" s="6"/>
      <c r="H741" s="6"/>
      <c r="L741" s="365"/>
      <c r="N741" s="363"/>
    </row>
    <row r="742" spans="5:14">
      <c r="E742" s="6"/>
      <c r="F742" s="6"/>
      <c r="G742" s="6"/>
      <c r="H742" s="6"/>
      <c r="L742" s="365"/>
      <c r="N742" s="363"/>
    </row>
    <row r="743" spans="5:14">
      <c r="E743" s="6"/>
      <c r="F743" s="6"/>
      <c r="G743" s="6"/>
      <c r="H743" s="6"/>
      <c r="L743" s="365"/>
      <c r="N743" s="363"/>
    </row>
    <row r="744" spans="5:14">
      <c r="E744" s="6"/>
      <c r="F744" s="6"/>
      <c r="G744" s="6"/>
      <c r="H744" s="6"/>
      <c r="L744" s="365"/>
      <c r="N744" s="363"/>
    </row>
    <row r="745" spans="5:14">
      <c r="E745" s="6"/>
      <c r="F745" s="6"/>
      <c r="G745" s="6"/>
      <c r="H745" s="6"/>
      <c r="L745" s="365"/>
      <c r="N745" s="363"/>
    </row>
    <row r="746" spans="5:14">
      <c r="E746" s="6"/>
      <c r="F746" s="6"/>
      <c r="G746" s="6"/>
      <c r="H746" s="6"/>
      <c r="L746" s="365"/>
      <c r="N746" s="363"/>
    </row>
    <row r="747" spans="5:14">
      <c r="E747" s="6"/>
      <c r="F747" s="6"/>
      <c r="G747" s="6"/>
      <c r="H747" s="6"/>
      <c r="L747" s="365"/>
      <c r="N747" s="363"/>
    </row>
    <row r="748" spans="5:14">
      <c r="E748" s="6"/>
      <c r="F748" s="6"/>
      <c r="G748" s="6"/>
      <c r="H748" s="6"/>
      <c r="L748" s="365"/>
      <c r="N748" s="363"/>
    </row>
    <row r="749" spans="5:14">
      <c r="E749" s="6"/>
      <c r="F749" s="6"/>
      <c r="G749" s="6"/>
      <c r="H749" s="6"/>
      <c r="L749" s="365"/>
      <c r="N749" s="363"/>
    </row>
    <row r="750" spans="5:14">
      <c r="E750" s="6"/>
      <c r="F750" s="6"/>
      <c r="G750" s="6"/>
      <c r="H750" s="6"/>
      <c r="L750" s="365"/>
      <c r="N750" s="363"/>
    </row>
    <row r="751" spans="5:14">
      <c r="E751" s="6"/>
      <c r="F751" s="6"/>
      <c r="G751" s="6"/>
      <c r="H751" s="6"/>
      <c r="L751" s="365"/>
      <c r="N751" s="363"/>
    </row>
    <row r="752" spans="5:14">
      <c r="E752" s="6"/>
      <c r="F752" s="6"/>
      <c r="G752" s="6"/>
      <c r="H752" s="6"/>
      <c r="L752" s="365"/>
      <c r="N752" s="363"/>
    </row>
    <row r="753" spans="5:14">
      <c r="E753" s="6"/>
      <c r="F753" s="6"/>
      <c r="G753" s="6"/>
      <c r="H753" s="6"/>
      <c r="L753" s="365"/>
      <c r="N753" s="363"/>
    </row>
    <row r="754" spans="5:14">
      <c r="E754" s="6"/>
      <c r="F754" s="6"/>
      <c r="G754" s="6"/>
      <c r="H754" s="6"/>
      <c r="L754" s="365"/>
      <c r="N754" s="363"/>
    </row>
    <row r="755" spans="5:14">
      <c r="E755" s="6"/>
      <c r="F755" s="6"/>
      <c r="G755" s="6"/>
      <c r="H755" s="6"/>
      <c r="L755" s="365"/>
      <c r="N755" s="363"/>
    </row>
    <row r="756" spans="5:14">
      <c r="E756" s="6"/>
      <c r="F756" s="6"/>
      <c r="G756" s="6"/>
      <c r="H756" s="6"/>
      <c r="L756" s="365"/>
      <c r="N756" s="363"/>
    </row>
    <row r="757" spans="5:14">
      <c r="E757" s="6"/>
      <c r="F757" s="6"/>
      <c r="G757" s="6"/>
      <c r="H757" s="6"/>
      <c r="L757" s="365"/>
      <c r="N757" s="363"/>
    </row>
    <row r="758" spans="5:14">
      <c r="E758" s="6"/>
      <c r="F758" s="6"/>
      <c r="G758" s="6"/>
      <c r="H758" s="6"/>
      <c r="L758" s="365"/>
      <c r="N758" s="363"/>
    </row>
    <row r="759" spans="5:14">
      <c r="E759" s="6"/>
      <c r="F759" s="6"/>
      <c r="G759" s="6"/>
      <c r="H759" s="6"/>
      <c r="L759" s="365"/>
      <c r="N759" s="363"/>
    </row>
    <row r="760" spans="5:14">
      <c r="E760" s="6"/>
      <c r="F760" s="6"/>
      <c r="G760" s="6"/>
      <c r="H760" s="6"/>
      <c r="L760" s="365"/>
      <c r="N760" s="363"/>
    </row>
    <row r="761" spans="5:14">
      <c r="E761" s="6"/>
      <c r="F761" s="6"/>
      <c r="G761" s="6"/>
      <c r="H761" s="6"/>
      <c r="L761" s="365"/>
      <c r="N761" s="363"/>
    </row>
    <row r="762" spans="5:14">
      <c r="E762" s="6"/>
      <c r="F762" s="6"/>
      <c r="G762" s="6"/>
      <c r="H762" s="6"/>
      <c r="L762" s="365"/>
      <c r="N762" s="363"/>
    </row>
    <row r="763" spans="5:14">
      <c r="E763" s="6"/>
      <c r="F763" s="6"/>
      <c r="G763" s="6"/>
      <c r="H763" s="6"/>
      <c r="L763" s="365"/>
      <c r="N763" s="363"/>
    </row>
    <row r="764" spans="5:14">
      <c r="E764" s="6"/>
      <c r="F764" s="6"/>
      <c r="G764" s="6"/>
      <c r="H764" s="6"/>
      <c r="L764" s="365"/>
      <c r="N764" s="363"/>
    </row>
    <row r="765" spans="5:14">
      <c r="E765" s="6"/>
      <c r="F765" s="6"/>
      <c r="G765" s="6"/>
      <c r="H765" s="6"/>
      <c r="L765" s="365"/>
      <c r="N765" s="363"/>
    </row>
    <row r="766" spans="5:14">
      <c r="E766" s="6"/>
      <c r="F766" s="6"/>
      <c r="G766" s="6"/>
      <c r="H766" s="6"/>
      <c r="L766" s="365"/>
      <c r="N766" s="363"/>
    </row>
    <row r="767" spans="5:14">
      <c r="E767" s="6"/>
      <c r="F767" s="6"/>
      <c r="G767" s="6"/>
      <c r="H767" s="6"/>
      <c r="L767" s="365"/>
      <c r="N767" s="363"/>
    </row>
    <row r="768" spans="5:14">
      <c r="E768" s="6"/>
      <c r="F768" s="6"/>
      <c r="G768" s="6"/>
      <c r="H768" s="6"/>
      <c r="L768" s="365"/>
      <c r="N768" s="363"/>
    </row>
    <row r="769" spans="5:14">
      <c r="E769" s="6"/>
      <c r="F769" s="6"/>
      <c r="G769" s="6"/>
      <c r="H769" s="6"/>
      <c r="L769" s="365"/>
      <c r="N769" s="363"/>
    </row>
    <row r="770" spans="5:14">
      <c r="E770" s="6"/>
      <c r="F770" s="6"/>
      <c r="G770" s="6"/>
      <c r="H770" s="6"/>
      <c r="L770" s="365"/>
      <c r="N770" s="363"/>
    </row>
    <row r="771" spans="5:14">
      <c r="E771" s="6"/>
      <c r="F771" s="6"/>
      <c r="G771" s="6"/>
      <c r="H771" s="6"/>
      <c r="L771" s="365"/>
      <c r="N771" s="363"/>
    </row>
    <row r="772" spans="5:14">
      <c r="E772" s="6"/>
      <c r="F772" s="6"/>
      <c r="G772" s="6"/>
      <c r="H772" s="6"/>
      <c r="L772" s="365"/>
      <c r="N772" s="363"/>
    </row>
    <row r="773" spans="5:14">
      <c r="E773" s="6"/>
      <c r="F773" s="6"/>
      <c r="G773" s="6"/>
      <c r="H773" s="6"/>
      <c r="L773" s="365"/>
      <c r="N773" s="363"/>
    </row>
    <row r="774" spans="5:14">
      <c r="E774" s="6"/>
      <c r="F774" s="6"/>
      <c r="G774" s="6"/>
      <c r="H774" s="6"/>
      <c r="L774" s="365"/>
      <c r="N774" s="363"/>
    </row>
    <row r="775" spans="5:14">
      <c r="E775" s="6"/>
      <c r="F775" s="6"/>
      <c r="G775" s="6"/>
      <c r="H775" s="6"/>
      <c r="L775" s="365"/>
      <c r="N775" s="363"/>
    </row>
    <row r="776" spans="5:14">
      <c r="E776" s="6"/>
      <c r="F776" s="6"/>
      <c r="G776" s="6"/>
      <c r="H776" s="6"/>
      <c r="L776" s="365"/>
      <c r="N776" s="363"/>
    </row>
    <row r="777" spans="5:14">
      <c r="E777" s="6"/>
      <c r="F777" s="6"/>
      <c r="G777" s="6"/>
      <c r="H777" s="6"/>
      <c r="L777" s="365"/>
      <c r="N777" s="363"/>
    </row>
    <row r="778" spans="5:14">
      <c r="E778" s="6"/>
      <c r="F778" s="6"/>
      <c r="G778" s="6"/>
      <c r="H778" s="6"/>
      <c r="L778" s="365"/>
      <c r="N778" s="363"/>
    </row>
    <row r="779" spans="5:14">
      <c r="E779" s="6"/>
      <c r="F779" s="6"/>
      <c r="G779" s="6"/>
      <c r="H779" s="6"/>
      <c r="L779" s="365"/>
      <c r="N779" s="363"/>
    </row>
    <row r="780" spans="5:14">
      <c r="E780" s="6"/>
      <c r="F780" s="6"/>
      <c r="G780" s="6"/>
      <c r="H780" s="6"/>
      <c r="L780" s="365"/>
      <c r="N780" s="363"/>
    </row>
    <row r="781" spans="5:14">
      <c r="E781" s="6"/>
      <c r="F781" s="6"/>
      <c r="G781" s="6"/>
      <c r="H781" s="6"/>
      <c r="L781" s="365"/>
      <c r="N781" s="363"/>
    </row>
    <row r="782" spans="5:14">
      <c r="E782" s="6"/>
      <c r="F782" s="6"/>
      <c r="G782" s="6"/>
      <c r="H782" s="6"/>
      <c r="L782" s="365"/>
      <c r="N782" s="363"/>
    </row>
    <row r="783" spans="5:14">
      <c r="E783" s="6"/>
      <c r="F783" s="6"/>
      <c r="G783" s="6"/>
      <c r="H783" s="6"/>
      <c r="L783" s="365"/>
      <c r="N783" s="363"/>
    </row>
    <row r="784" spans="5:14">
      <c r="E784" s="6"/>
      <c r="F784" s="6"/>
      <c r="G784" s="6"/>
      <c r="H784" s="6"/>
      <c r="N784" s="363"/>
    </row>
    <row r="785" spans="5:14">
      <c r="E785" s="6"/>
      <c r="F785" s="6"/>
      <c r="G785" s="6"/>
      <c r="H785" s="6"/>
      <c r="N785" s="363"/>
    </row>
    <row r="786" spans="5:14">
      <c r="E786" s="6"/>
      <c r="F786" s="6"/>
      <c r="G786" s="6"/>
      <c r="H786" s="6"/>
      <c r="N786" s="363"/>
    </row>
    <row r="787" spans="5:14">
      <c r="E787" s="6"/>
      <c r="F787" s="6"/>
      <c r="G787" s="6"/>
      <c r="H787" s="6"/>
      <c r="N787" s="363"/>
    </row>
    <row r="788" spans="5:14">
      <c r="E788" s="6"/>
      <c r="F788" s="6"/>
      <c r="G788" s="6"/>
      <c r="H788" s="6"/>
      <c r="N788" s="363"/>
    </row>
    <row r="789" spans="5:14">
      <c r="E789" s="6"/>
      <c r="F789" s="6"/>
      <c r="G789" s="6"/>
      <c r="H789" s="6"/>
      <c r="N789" s="363"/>
    </row>
    <row r="790" spans="5:14">
      <c r="E790" s="6"/>
      <c r="F790" s="6"/>
      <c r="G790" s="6"/>
      <c r="H790" s="6"/>
      <c r="N790" s="363"/>
    </row>
    <row r="791" spans="5:14">
      <c r="E791" s="6"/>
      <c r="F791" s="6"/>
      <c r="G791" s="6"/>
      <c r="H791" s="6"/>
      <c r="N791" s="363"/>
    </row>
    <row r="792" spans="5:14">
      <c r="E792" s="6"/>
      <c r="F792" s="6"/>
      <c r="G792" s="6"/>
      <c r="H792" s="6"/>
      <c r="N792" s="363"/>
    </row>
    <row r="793" spans="5:14">
      <c r="E793" s="6"/>
      <c r="F793" s="6"/>
      <c r="G793" s="6"/>
      <c r="H793" s="6"/>
      <c r="N793" s="363"/>
    </row>
    <row r="794" spans="5:14">
      <c r="E794" s="6"/>
      <c r="F794" s="6"/>
      <c r="G794" s="6"/>
      <c r="H794" s="6"/>
      <c r="N794" s="363"/>
    </row>
    <row r="795" spans="5:14">
      <c r="E795" s="6"/>
      <c r="F795" s="6"/>
      <c r="G795" s="6"/>
      <c r="H795" s="6"/>
      <c r="N795" s="363"/>
    </row>
    <row r="796" spans="5:14">
      <c r="E796" s="6"/>
      <c r="F796" s="6"/>
      <c r="G796" s="6"/>
      <c r="H796" s="6"/>
      <c r="N796" s="363"/>
    </row>
    <row r="797" spans="5:14">
      <c r="E797" s="6"/>
      <c r="F797" s="6"/>
      <c r="G797" s="6"/>
      <c r="H797" s="6"/>
      <c r="N797" s="363"/>
    </row>
    <row r="798" spans="5:14">
      <c r="E798" s="6"/>
      <c r="F798" s="6"/>
      <c r="G798" s="6"/>
      <c r="H798" s="6"/>
      <c r="N798" s="363"/>
    </row>
    <row r="799" spans="5:14">
      <c r="E799" s="6"/>
      <c r="F799" s="6"/>
      <c r="G799" s="6"/>
      <c r="H799" s="6"/>
      <c r="N799" s="363"/>
    </row>
    <row r="800" spans="5:14">
      <c r="E800" s="6"/>
      <c r="F800" s="6"/>
      <c r="G800" s="6"/>
      <c r="H800" s="6"/>
      <c r="N800" s="363"/>
    </row>
    <row r="801" spans="5:14">
      <c r="E801" s="6"/>
      <c r="F801" s="6"/>
      <c r="G801" s="6"/>
      <c r="H801" s="6"/>
      <c r="N801" s="363"/>
    </row>
    <row r="802" spans="5:14">
      <c r="E802" s="6"/>
      <c r="F802" s="6"/>
      <c r="G802" s="6"/>
      <c r="H802" s="6"/>
      <c r="N802" s="363"/>
    </row>
    <row r="803" spans="5:14">
      <c r="E803" s="6"/>
      <c r="F803" s="6"/>
      <c r="G803" s="6"/>
      <c r="H803" s="6"/>
    </row>
    <row r="804" spans="5:14">
      <c r="E804" s="6"/>
      <c r="F804" s="6"/>
      <c r="G804" s="6"/>
      <c r="H804" s="6"/>
    </row>
    <row r="805" spans="5:14">
      <c r="E805" s="6"/>
      <c r="F805" s="6"/>
      <c r="G805" s="6"/>
      <c r="H805" s="6"/>
    </row>
    <row r="806" spans="5:14">
      <c r="E806" s="6"/>
      <c r="F806" s="6"/>
      <c r="G806" s="6"/>
      <c r="H806" s="6"/>
    </row>
    <row r="807" spans="5:14">
      <c r="E807" s="6"/>
      <c r="F807" s="6"/>
      <c r="G807" s="6"/>
      <c r="H807" s="6"/>
    </row>
    <row r="808" spans="5:14">
      <c r="E808" s="6"/>
      <c r="F808" s="6"/>
      <c r="G808" s="6"/>
      <c r="H808" s="6"/>
    </row>
    <row r="809" spans="5:14">
      <c r="E809" s="6"/>
      <c r="F809" s="6"/>
      <c r="G809" s="6"/>
      <c r="H809" s="6"/>
    </row>
    <row r="810" spans="5:14">
      <c r="E810" s="6"/>
      <c r="F810" s="6"/>
      <c r="G810" s="6"/>
      <c r="H810" s="6"/>
    </row>
    <row r="811" spans="5:14">
      <c r="E811" s="6"/>
      <c r="F811" s="6"/>
      <c r="G811" s="6"/>
      <c r="H811" s="6"/>
    </row>
    <row r="812" spans="5:14">
      <c r="E812" s="6"/>
      <c r="F812" s="6"/>
      <c r="G812" s="6"/>
      <c r="H812" s="6"/>
    </row>
    <row r="813" spans="5:14">
      <c r="E813" s="6"/>
      <c r="F813" s="6"/>
      <c r="G813" s="6"/>
      <c r="H813" s="6"/>
    </row>
    <row r="814" spans="5:14">
      <c r="E814" s="6"/>
      <c r="F814" s="6"/>
      <c r="G814" s="6"/>
      <c r="H814" s="6"/>
    </row>
    <row r="815" spans="5:14">
      <c r="E815" s="6"/>
      <c r="F815" s="6"/>
      <c r="G815" s="6"/>
      <c r="H815" s="6"/>
    </row>
    <row r="816" spans="5:14">
      <c r="E816" s="6"/>
      <c r="F816" s="6"/>
      <c r="G816" s="6"/>
      <c r="H816" s="6"/>
    </row>
    <row r="817" spans="5:8">
      <c r="E817" s="6"/>
      <c r="F817" s="6"/>
      <c r="G817" s="6"/>
      <c r="H817" s="6"/>
    </row>
    <row r="818" spans="5:8">
      <c r="E818" s="6"/>
      <c r="F818" s="6"/>
      <c r="G818" s="6"/>
      <c r="H818" s="6"/>
    </row>
    <row r="819" spans="5:8">
      <c r="E819" s="6"/>
      <c r="F819" s="6"/>
      <c r="G819" s="6"/>
      <c r="H819" s="6"/>
    </row>
    <row r="820" spans="5:8">
      <c r="E820" s="6"/>
      <c r="F820" s="6"/>
      <c r="G820" s="6"/>
      <c r="H820" s="6"/>
    </row>
    <row r="821" spans="5:8">
      <c r="E821" s="6"/>
      <c r="F821" s="6"/>
      <c r="G821" s="6"/>
      <c r="H821" s="6"/>
    </row>
    <row r="822" spans="5:8">
      <c r="E822" s="6"/>
      <c r="F822" s="6"/>
      <c r="G822" s="6"/>
      <c r="H822" s="6"/>
    </row>
    <row r="823" spans="5:8">
      <c r="E823" s="6"/>
      <c r="F823" s="6"/>
      <c r="G823" s="6"/>
      <c r="H823" s="6"/>
    </row>
    <row r="824" spans="5:8">
      <c r="E824" s="6"/>
      <c r="F824" s="6"/>
      <c r="G824" s="6"/>
      <c r="H824" s="6"/>
    </row>
    <row r="825" spans="5:8">
      <c r="E825" s="6"/>
      <c r="F825" s="6"/>
      <c r="G825" s="6"/>
      <c r="H825" s="6"/>
    </row>
    <row r="826" spans="5:8">
      <c r="E826" s="6"/>
      <c r="F826" s="6"/>
      <c r="G826" s="6"/>
      <c r="H826" s="6"/>
    </row>
    <row r="827" spans="5:8">
      <c r="E827" s="6"/>
      <c r="F827" s="6"/>
      <c r="G827" s="6"/>
      <c r="H827" s="6"/>
    </row>
    <row r="828" spans="5:8">
      <c r="E828" s="6"/>
      <c r="F828" s="6"/>
      <c r="G828" s="6"/>
      <c r="H828" s="6"/>
    </row>
    <row r="829" spans="5:8">
      <c r="E829" s="6"/>
      <c r="F829" s="6"/>
      <c r="G829" s="6"/>
      <c r="H829" s="6"/>
    </row>
    <row r="830" spans="5:8">
      <c r="E830" s="6"/>
      <c r="F830" s="6"/>
      <c r="G830" s="6"/>
      <c r="H830" s="6"/>
    </row>
    <row r="831" spans="5:8">
      <c r="E831" s="6"/>
      <c r="F831" s="6"/>
      <c r="G831" s="6"/>
      <c r="H831" s="6"/>
    </row>
    <row r="832" spans="5:8">
      <c r="E832" s="6"/>
      <c r="F832" s="6"/>
      <c r="G832" s="6"/>
      <c r="H832" s="6"/>
    </row>
    <row r="833" spans="5:8">
      <c r="E833" s="6"/>
      <c r="F833" s="6"/>
      <c r="G833" s="6"/>
      <c r="H833" s="6"/>
    </row>
    <row r="834" spans="5:8">
      <c r="E834" s="6"/>
      <c r="F834" s="6"/>
      <c r="G834" s="6"/>
      <c r="H834" s="6"/>
    </row>
    <row r="835" spans="5:8">
      <c r="E835" s="6"/>
      <c r="F835" s="6"/>
      <c r="G835" s="6"/>
      <c r="H835" s="6"/>
    </row>
    <row r="836" spans="5:8">
      <c r="E836" s="6"/>
      <c r="F836" s="6"/>
      <c r="G836" s="6"/>
      <c r="H836" s="6"/>
    </row>
    <row r="837" spans="5:8">
      <c r="E837" s="6"/>
      <c r="F837" s="6"/>
      <c r="G837" s="6"/>
      <c r="H837" s="6"/>
    </row>
    <row r="838" spans="5:8">
      <c r="E838" s="6"/>
      <c r="F838" s="6"/>
      <c r="G838" s="6"/>
      <c r="H838" s="6"/>
    </row>
    <row r="839" spans="5:8">
      <c r="E839" s="6"/>
      <c r="F839" s="6"/>
      <c r="G839" s="6"/>
      <c r="H839" s="6"/>
    </row>
    <row r="840" spans="5:8">
      <c r="E840" s="6"/>
      <c r="F840" s="6"/>
      <c r="G840" s="6"/>
      <c r="H840" s="6"/>
    </row>
    <row r="841" spans="5:8">
      <c r="E841" s="6"/>
      <c r="F841" s="6"/>
      <c r="G841" s="6"/>
      <c r="H841" s="6"/>
    </row>
    <row r="842" spans="5:8">
      <c r="E842" s="6"/>
      <c r="F842" s="6"/>
      <c r="G842" s="6"/>
      <c r="H842" s="6"/>
    </row>
    <row r="843" spans="5:8">
      <c r="E843" s="6"/>
      <c r="F843" s="6"/>
      <c r="G843" s="6"/>
      <c r="H843" s="6"/>
    </row>
    <row r="844" spans="5:8">
      <c r="E844" s="6"/>
      <c r="F844" s="6"/>
      <c r="G844" s="6"/>
      <c r="H844" s="6"/>
    </row>
    <row r="845" spans="5:8">
      <c r="E845" s="6"/>
      <c r="F845" s="6"/>
      <c r="G845" s="6"/>
      <c r="H845" s="6"/>
    </row>
    <row r="846" spans="5:8">
      <c r="E846" s="6"/>
      <c r="F846" s="6"/>
      <c r="G846" s="6"/>
      <c r="H846" s="6"/>
    </row>
    <row r="847" spans="5:8">
      <c r="E847" s="6"/>
      <c r="F847" s="6"/>
      <c r="G847" s="6"/>
      <c r="H847" s="6"/>
    </row>
    <row r="848" spans="5:8">
      <c r="E848" s="6"/>
      <c r="F848" s="6"/>
      <c r="G848" s="6"/>
      <c r="H848" s="6"/>
    </row>
    <row r="849" spans="5:8">
      <c r="E849" s="6"/>
      <c r="F849" s="6"/>
      <c r="G849" s="6"/>
      <c r="H849" s="6"/>
    </row>
    <row r="850" spans="5:8">
      <c r="E850" s="6"/>
      <c r="F850" s="6"/>
      <c r="G850" s="6"/>
      <c r="H850" s="6"/>
    </row>
    <row r="851" spans="5:8">
      <c r="E851" s="6"/>
      <c r="F851" s="6"/>
      <c r="G851" s="6"/>
      <c r="H851" s="6"/>
    </row>
    <row r="852" spans="5:8">
      <c r="E852" s="6"/>
      <c r="F852" s="6"/>
      <c r="G852" s="6"/>
      <c r="H852" s="6"/>
    </row>
    <row r="853" spans="5:8">
      <c r="E853" s="6"/>
      <c r="F853" s="6"/>
      <c r="G853" s="6"/>
      <c r="H853" s="6"/>
    </row>
    <row r="854" spans="5:8">
      <c r="E854" s="6"/>
      <c r="F854" s="6"/>
      <c r="G854" s="6"/>
      <c r="H854" s="6"/>
    </row>
    <row r="855" spans="5:8">
      <c r="E855" s="6"/>
      <c r="F855" s="6"/>
      <c r="G855" s="6"/>
      <c r="H855" s="6"/>
    </row>
    <row r="856" spans="5:8">
      <c r="E856" s="6"/>
      <c r="F856" s="6"/>
      <c r="G856" s="6"/>
      <c r="H856" s="6"/>
    </row>
    <row r="857" spans="5:8">
      <c r="E857" s="6"/>
      <c r="F857" s="6"/>
      <c r="G857" s="6"/>
      <c r="H857" s="6"/>
    </row>
    <row r="858" spans="5:8">
      <c r="E858" s="6"/>
      <c r="F858" s="6"/>
      <c r="G858" s="6"/>
      <c r="H858" s="6"/>
    </row>
    <row r="859" spans="5:8">
      <c r="E859" s="6"/>
      <c r="F859" s="6"/>
      <c r="G859" s="6"/>
      <c r="H859" s="6"/>
    </row>
    <row r="860" spans="5:8">
      <c r="E860" s="6"/>
      <c r="F860" s="6"/>
      <c r="G860" s="6"/>
      <c r="H860" s="6"/>
    </row>
    <row r="861" spans="5:8">
      <c r="E861" s="6"/>
      <c r="F861" s="6"/>
      <c r="G861" s="6"/>
      <c r="H861" s="6"/>
    </row>
    <row r="862" spans="5:8">
      <c r="E862" s="6"/>
      <c r="F862" s="6"/>
      <c r="G862" s="6"/>
      <c r="H862" s="6"/>
    </row>
    <row r="863" spans="5:8">
      <c r="E863" s="6"/>
      <c r="F863" s="6"/>
      <c r="G863" s="6"/>
      <c r="H863" s="6"/>
    </row>
    <row r="864" spans="5:8">
      <c r="E864" s="6"/>
      <c r="F864" s="6"/>
      <c r="G864" s="6"/>
      <c r="H864" s="6"/>
    </row>
    <row r="865" spans="5:8">
      <c r="E865" s="6"/>
      <c r="F865" s="6"/>
      <c r="G865" s="6"/>
      <c r="H865" s="6"/>
    </row>
    <row r="866" spans="5:8">
      <c r="E866" s="6"/>
      <c r="F866" s="6"/>
      <c r="G866" s="6"/>
      <c r="H866" s="6"/>
    </row>
    <row r="867" spans="5:8">
      <c r="E867" s="6"/>
      <c r="F867" s="6"/>
      <c r="G867" s="6"/>
      <c r="H867" s="6"/>
    </row>
    <row r="868" spans="5:8">
      <c r="E868" s="6"/>
      <c r="F868" s="6"/>
      <c r="G868" s="6"/>
      <c r="H868" s="6"/>
    </row>
    <row r="869" spans="5:8">
      <c r="E869" s="6"/>
      <c r="F869" s="6"/>
      <c r="G869" s="6"/>
      <c r="H869" s="6"/>
    </row>
    <row r="870" spans="5:8">
      <c r="E870" s="6"/>
      <c r="F870" s="6"/>
      <c r="G870" s="6"/>
      <c r="H870" s="6"/>
    </row>
    <row r="871" spans="5:8">
      <c r="E871" s="6"/>
      <c r="F871" s="6"/>
      <c r="G871" s="6"/>
      <c r="H871" s="6"/>
    </row>
    <row r="872" spans="5:8">
      <c r="E872" s="6"/>
      <c r="F872" s="6"/>
      <c r="G872" s="6"/>
      <c r="H872" s="6"/>
    </row>
    <row r="873" spans="5:8">
      <c r="E873" s="6"/>
      <c r="F873" s="6"/>
      <c r="G873" s="6"/>
      <c r="H873" s="6"/>
    </row>
    <row r="874" spans="5:8">
      <c r="E874" s="6"/>
      <c r="F874" s="6"/>
      <c r="G874" s="6"/>
      <c r="H874" s="6"/>
    </row>
    <row r="875" spans="5:8">
      <c r="E875" s="6"/>
      <c r="F875" s="6"/>
      <c r="G875" s="6"/>
      <c r="H875" s="6"/>
    </row>
    <row r="876" spans="5:8">
      <c r="E876" s="6"/>
      <c r="F876" s="6"/>
      <c r="G876" s="6"/>
      <c r="H876" s="6"/>
    </row>
    <row r="877" spans="5:8">
      <c r="E877" s="6"/>
      <c r="F877" s="6"/>
      <c r="G877" s="6"/>
      <c r="H877" s="6"/>
    </row>
    <row r="878" spans="5:8">
      <c r="E878" s="6"/>
      <c r="F878" s="6"/>
      <c r="G878" s="6"/>
      <c r="H878" s="6"/>
    </row>
    <row r="879" spans="5:8">
      <c r="E879" s="6"/>
      <c r="F879" s="6"/>
      <c r="G879" s="6"/>
      <c r="H879" s="6"/>
    </row>
    <row r="880" spans="5:8">
      <c r="E880" s="6"/>
      <c r="F880" s="6"/>
      <c r="G880" s="6"/>
      <c r="H880" s="6"/>
    </row>
    <row r="881" spans="5:8">
      <c r="E881" s="6"/>
      <c r="F881" s="6"/>
      <c r="G881" s="6"/>
      <c r="H881" s="6"/>
    </row>
    <row r="882" spans="5:8">
      <c r="E882" s="6"/>
      <c r="F882" s="6"/>
      <c r="G882" s="6"/>
      <c r="H882" s="6"/>
    </row>
    <row r="883" spans="5:8">
      <c r="E883" s="6"/>
      <c r="F883" s="6"/>
      <c r="G883" s="6"/>
      <c r="H883" s="6"/>
    </row>
    <row r="884" spans="5:8">
      <c r="E884" s="6"/>
      <c r="F884" s="6"/>
      <c r="G884" s="6"/>
      <c r="H884" s="6"/>
    </row>
    <row r="885" spans="5:8">
      <c r="E885" s="6"/>
      <c r="F885" s="6"/>
      <c r="G885" s="6"/>
      <c r="H885" s="6"/>
    </row>
    <row r="886" spans="5:8">
      <c r="E886" s="6"/>
      <c r="F886" s="6"/>
      <c r="G886" s="6"/>
      <c r="H886" s="6"/>
    </row>
    <row r="887" spans="5:8">
      <c r="E887" s="6"/>
      <c r="F887" s="6"/>
      <c r="G887" s="6"/>
      <c r="H887" s="6"/>
    </row>
    <row r="888" spans="5:8">
      <c r="E888" s="6"/>
      <c r="F888" s="6"/>
      <c r="G888" s="6"/>
      <c r="H888" s="6"/>
    </row>
    <row r="889" spans="5:8">
      <c r="E889" s="6"/>
      <c r="F889" s="6"/>
      <c r="G889" s="6"/>
      <c r="H889" s="6"/>
    </row>
    <row r="890" spans="5:8">
      <c r="E890" s="6"/>
      <c r="F890" s="6"/>
      <c r="G890" s="6"/>
      <c r="H890" s="6"/>
    </row>
    <row r="891" spans="5:8">
      <c r="E891" s="6"/>
      <c r="F891" s="6"/>
      <c r="G891" s="6"/>
      <c r="H891" s="6"/>
    </row>
    <row r="892" spans="5:8">
      <c r="E892" s="6"/>
      <c r="F892" s="6"/>
      <c r="G892" s="6"/>
      <c r="H892" s="6"/>
    </row>
    <row r="893" spans="5:8">
      <c r="E893" s="6"/>
      <c r="F893" s="6"/>
      <c r="G893" s="6"/>
      <c r="H893" s="6"/>
    </row>
    <row r="894" spans="5:8">
      <c r="E894" s="6"/>
      <c r="F894" s="6"/>
      <c r="G894" s="6"/>
      <c r="H894" s="6"/>
    </row>
    <row r="895" spans="5:8">
      <c r="E895" s="6"/>
      <c r="F895" s="6"/>
      <c r="G895" s="6"/>
      <c r="H895" s="6"/>
    </row>
    <row r="896" spans="5:8">
      <c r="E896" s="6"/>
      <c r="F896" s="6"/>
      <c r="G896" s="6"/>
      <c r="H896" s="6"/>
    </row>
    <row r="897" spans="5:8">
      <c r="E897" s="6"/>
      <c r="F897" s="6"/>
      <c r="G897" s="6"/>
      <c r="H897" s="6"/>
    </row>
    <row r="898" spans="5:8">
      <c r="E898" s="6"/>
      <c r="F898" s="6"/>
      <c r="G898" s="6"/>
      <c r="H898" s="6"/>
    </row>
    <row r="899" spans="5:8">
      <c r="E899" s="6"/>
      <c r="F899" s="6"/>
      <c r="G899" s="6"/>
      <c r="H899" s="6"/>
    </row>
    <row r="900" spans="5:8">
      <c r="E900" s="6"/>
      <c r="F900" s="6"/>
      <c r="G900" s="6"/>
      <c r="H900" s="6"/>
    </row>
    <row r="901" spans="5:8">
      <c r="E901" s="6"/>
      <c r="F901" s="6"/>
      <c r="G901" s="6"/>
      <c r="H901" s="6"/>
    </row>
    <row r="902" spans="5:8">
      <c r="E902" s="6"/>
      <c r="F902" s="6"/>
      <c r="G902" s="6"/>
      <c r="H902" s="6"/>
    </row>
  </sheetData>
  <dataValidations count="1">
    <dataValidation type="custom" errorStyle="warning" allowBlank="1" showInputMessage="1" showErrorMessage="1" sqref="B4:B682" xr:uid="{00000000-0002-0000-0500-000000000000}">
      <formula1>COUNTIF($B$4:$B$300,B4)&lt;2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autoPict="0" r:id="rId4">
            <anchor moveWithCells="1">
              <from>
                <xdr:col>5</xdr:col>
                <xdr:colOff>57150</xdr:colOff>
                <xdr:row>2</xdr:row>
                <xdr:rowOff>47625</xdr:rowOff>
              </from>
              <to>
                <xdr:col>5</xdr:col>
                <xdr:colOff>1657350</xdr:colOff>
                <xdr:row>2</xdr:row>
                <xdr:rowOff>409575</xdr:rowOff>
              </to>
            </anchor>
          </controlPr>
        </control>
      </mc:Choice>
      <mc:Fallback>
        <control shapeId="8193" r:id="rId3" name="CommandButton1"/>
      </mc:Fallback>
    </mc:AlternateContent>
  </controls>
  <tableParts count="5">
    <tablePart r:id="rId5"/>
    <tablePart r:id="rId6"/>
    <tablePart r:id="rId7"/>
    <tablePart r:id="rId8"/>
    <tablePart r:id="rId9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>
    <tabColor rgb="FFFFC000"/>
  </sheetPr>
  <dimension ref="A1:AC504"/>
  <sheetViews>
    <sheetView topLeftCell="A3" workbookViewId="0">
      <pane ySplit="1" topLeftCell="A136" activePane="bottomLeft" state="frozenSplit"/>
      <selection activeCell="A37" sqref="A37"/>
      <selection pane="bottomLeft" activeCell="D9" sqref="D9"/>
    </sheetView>
  </sheetViews>
  <sheetFormatPr baseColWidth="10" defaultRowHeight="15"/>
  <cols>
    <col min="1" max="1" width="7.85546875" style="11" customWidth="1"/>
    <col min="2" max="2" width="20" style="24" bestFit="1" customWidth="1"/>
    <col min="3" max="3" width="27.28515625" style="11" bestFit="1" customWidth="1"/>
    <col min="4" max="4" width="24.42578125" style="12" customWidth="1"/>
    <col min="5" max="5" width="26" style="12" customWidth="1"/>
    <col min="6" max="6" width="10.28515625" style="12" hidden="1" customWidth="1"/>
    <col min="7" max="8" width="11.7109375" style="12" hidden="1" customWidth="1"/>
    <col min="9" max="9" width="11.28515625" style="12" hidden="1" customWidth="1"/>
    <col min="10" max="10" width="2.7109375" style="12" customWidth="1"/>
    <col min="11" max="11" width="3.28515625" style="12" hidden="1" customWidth="1"/>
    <col min="12" max="13" width="11.42578125" style="11" customWidth="1"/>
    <col min="14" max="16384" width="11.42578125" style="11"/>
  </cols>
  <sheetData>
    <row r="1" spans="1:29">
      <c r="A1" s="6"/>
      <c r="B1" s="13"/>
      <c r="C1" s="6" t="str">
        <f>IF(COUNTIF(T_STOCKS[REFERENCE],"&lt;&gt;""")&lt;COUNTIF(T_BDD_Références[REFERENCE],"&lt;&gt;"""),"Vous devez ajouter une ligne en bas de ce tableau","")</f>
        <v/>
      </c>
      <c r="D1" s="7"/>
      <c r="E1" s="7"/>
      <c r="F1" s="7"/>
      <c r="G1" s="7"/>
      <c r="H1" s="7"/>
      <c r="I1" s="7"/>
      <c r="J1" s="7"/>
      <c r="K1" s="7"/>
      <c r="L1" s="6"/>
      <c r="M1" s="6"/>
      <c r="N1" s="6"/>
      <c r="O1" s="6"/>
      <c r="P1" s="6"/>
      <c r="Q1" s="6"/>
    </row>
    <row r="2" spans="1:29">
      <c r="A2" s="34"/>
      <c r="B2" s="14"/>
      <c r="C2" s="9"/>
      <c r="D2" s="15"/>
      <c r="E2" s="15"/>
      <c r="F2" s="9"/>
      <c r="G2" s="9"/>
      <c r="H2" s="9"/>
      <c r="I2" s="9"/>
      <c r="J2" s="9"/>
      <c r="K2" s="9"/>
      <c r="L2" s="6"/>
      <c r="M2" s="6"/>
      <c r="N2" s="6"/>
      <c r="O2" s="6"/>
      <c r="P2" s="6"/>
      <c r="Q2" s="6"/>
    </row>
    <row r="3" spans="1:29" ht="48" customHeight="1">
      <c r="A3" s="363"/>
      <c r="B3" s="367" t="s">
        <v>6</v>
      </c>
      <c r="C3" s="368" t="s">
        <v>7</v>
      </c>
      <c r="D3" s="369" t="s">
        <v>4</v>
      </c>
      <c r="E3" s="369" t="s">
        <v>300</v>
      </c>
      <c r="F3" s="10" t="s">
        <v>68</v>
      </c>
      <c r="G3" s="10" t="s">
        <v>235</v>
      </c>
      <c r="H3" s="10" t="s">
        <v>299</v>
      </c>
      <c r="I3" s="5" t="s">
        <v>38</v>
      </c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</row>
    <row r="4" spans="1:29">
      <c r="A4" s="363"/>
      <c r="B4" s="16" t="str">
        <f>IFERROR(T_BDD_Références[REFERENCE],"")</f>
        <v>Seau Plage 001</v>
      </c>
      <c r="C4" s="16" t="str">
        <f>IFERROR(T_BDD_Références[DESIGNATION],"")</f>
        <v>Seau Plage Vrac / Sachet</v>
      </c>
      <c r="D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-4</v>
      </c>
      <c r="E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-4</v>
      </c>
      <c r="F4" s="54"/>
      <c r="G4" s="54"/>
      <c r="H4" s="54"/>
      <c r="I4" s="17">
        <f>SUM(T_STOCKS[[#This Row],[HAY SINAII]:[Colonne2]])</f>
        <v>-8</v>
      </c>
      <c r="J4" s="363"/>
      <c r="K4" s="363" t="b">
        <f>IF((T_STOCKS[[#This Row],[HAYSINAII]]&gt;=0)*(T_STOCKS[[#This Row],[HAYSINAII]]&lt;=1.5),ROW())</f>
        <v>0</v>
      </c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</row>
    <row r="5" spans="1:29">
      <c r="A5" s="363"/>
      <c r="B5" s="16" t="str">
        <f>IFERROR(T_BDD_Références[REFERENCE],"")</f>
        <v>Seau Plage 002</v>
      </c>
      <c r="C5" s="16" t="str">
        <f>IFERROR(T_BDD_Références[DESIGNATION],"")</f>
        <v>Seau Plage Vrac  / Carton</v>
      </c>
      <c r="D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-10</v>
      </c>
      <c r="E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-10</v>
      </c>
      <c r="F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" s="17">
        <f>SUM(T_STOCKS[[#This Row],[HAY SINAII]:[Colonne2]])</f>
        <v>-20</v>
      </c>
      <c r="J5" s="363"/>
      <c r="K5" s="363" t="b">
        <f>IF((T_STOCKS[[#This Row],[HAYSINAII]]&gt;=0)*(T_STOCKS[[#This Row],[HAYSINAII]]&lt;=1.5),ROW())</f>
        <v>0</v>
      </c>
      <c r="L5" s="363"/>
      <c r="M5" s="363"/>
      <c r="N5" s="363"/>
      <c r="O5" s="363"/>
      <c r="P5" s="363"/>
      <c r="Q5" s="363"/>
      <c r="R5" s="363"/>
      <c r="S5" s="363"/>
      <c r="T5" s="363"/>
      <c r="U5" s="363"/>
      <c r="V5" s="363"/>
      <c r="W5" s="363"/>
      <c r="X5" s="363"/>
      <c r="Y5" s="363"/>
      <c r="Z5" s="363"/>
      <c r="AA5" s="363"/>
      <c r="AB5" s="363"/>
      <c r="AC5" s="363"/>
    </row>
    <row r="6" spans="1:29">
      <c r="A6" s="363"/>
      <c r="B6" s="16" t="str">
        <f>IFERROR(T_BDD_Références[REFERENCE],"")</f>
        <v>Seau Plage 003</v>
      </c>
      <c r="C6" s="16" t="str">
        <f>IFERROR(T_BDD_Références[DESIGNATION],"")</f>
        <v>Seau Plg Assemble5P/Sachet</v>
      </c>
      <c r="D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" s="17">
        <f>SUM(T_STOCKS[[#This Row],[HAY SINAII]:[Colonne2]])</f>
        <v>0</v>
      </c>
      <c r="J6" s="363"/>
      <c r="K6" s="363">
        <f>IF((T_STOCKS[[#This Row],[HAYSINAII]]&gt;=0)*(T_STOCKS[[#This Row],[HAYSINAII]]&lt;=1.5),ROW())</f>
        <v>6</v>
      </c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3"/>
    </row>
    <row r="7" spans="1:29">
      <c r="A7" s="363"/>
      <c r="B7" s="16" t="str">
        <f>IFERROR(T_BDD_Références[REFERENCE],"")</f>
        <v>Seau Plage 004</v>
      </c>
      <c r="C7" s="16" t="str">
        <f>IFERROR(T_BDD_Références[DESIGNATION],"")</f>
        <v>Seau Plg Assemble4P/Sachet</v>
      </c>
      <c r="D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" s="17">
        <f>SUM(T_STOCKS[[#This Row],[HAY SINAII]:[Colonne2]])</f>
        <v>0</v>
      </c>
      <c r="J7" s="363"/>
      <c r="K7" s="363">
        <f>IF((T_STOCKS[[#This Row],[HAYSINAII]]&gt;=0)*(T_STOCKS[[#This Row],[HAYSINAII]]&lt;=1.5),ROW())</f>
        <v>7</v>
      </c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</row>
    <row r="8" spans="1:29">
      <c r="A8" s="363"/>
      <c r="B8" s="16" t="str">
        <f>IFERROR(T_BDD_Références[REFERENCE],"")</f>
        <v>Seau Plage 005</v>
      </c>
      <c r="C8" s="16" t="str">
        <f>IFERROR(T_BDD_Références[DESIGNATION],"")</f>
        <v>Seau Plg Assemble5P/Carton</v>
      </c>
      <c r="D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" s="17">
        <f>SUM(T_STOCKS[[#This Row],[HAY SINAII]:[Colonne2]])</f>
        <v>0</v>
      </c>
      <c r="J8" s="363"/>
      <c r="K8" s="363">
        <f>IF((T_STOCKS[[#This Row],[HAYSINAII]]&gt;=0)*(T_STOCKS[[#This Row],[HAYSINAII]]&lt;=1.5),ROW())</f>
        <v>8</v>
      </c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/>
      <c r="Z8" s="363"/>
      <c r="AA8" s="363"/>
      <c r="AB8" s="363"/>
      <c r="AC8" s="363"/>
    </row>
    <row r="9" spans="1:29">
      <c r="A9" s="363"/>
      <c r="B9" s="16" t="str">
        <f>IFERROR(T_BDD_Références[REFERENCE],"")</f>
        <v>Seau Plage 006</v>
      </c>
      <c r="C9" s="16" t="str">
        <f>IFERROR(T_BDD_Références[DESIGNATION],"")</f>
        <v>Seau Plg Assemble4P/Carton</v>
      </c>
      <c r="D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" s="17">
        <f>SUM(T_STOCKS[[#This Row],[HAY SINAII]:[Colonne2]])</f>
        <v>0</v>
      </c>
      <c r="J9" s="363"/>
      <c r="K9" s="363">
        <f>IF((T_STOCKS[[#This Row],[HAYSINAII]]&gt;=0)*(T_STOCKS[[#This Row],[HAYSINAII]]&lt;=1.5),ROW())</f>
        <v>9</v>
      </c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</row>
    <row r="10" spans="1:29">
      <c r="A10" s="363"/>
      <c r="B10" s="16" t="str">
        <f>IFERROR(T_BDD_Références[REFERENCE],"")</f>
        <v>Camion Plage 001</v>
      </c>
      <c r="C10" s="16" t="str">
        <f>IFERROR(T_BDD_Références[DESIGNATION],"")</f>
        <v>Camion Plage 5P/Sachet</v>
      </c>
      <c r="D1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-10</v>
      </c>
      <c r="E1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-10</v>
      </c>
      <c r="F1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" s="17">
        <f>SUM(T_STOCKS[[#This Row],[HAY SINAII]:[Colonne2]])</f>
        <v>-20</v>
      </c>
      <c r="J10" s="363"/>
      <c r="K10" s="363" t="b">
        <f>IF((T_STOCKS[[#This Row],[HAYSINAII]]&gt;=0)*(T_STOCKS[[#This Row],[HAYSINAII]]&lt;=1.5),ROW())</f>
        <v>0</v>
      </c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</row>
    <row r="11" spans="1:29">
      <c r="A11" s="363"/>
      <c r="B11" s="16" t="str">
        <f>IFERROR(T_BDD_Références[REFERENCE],"")</f>
        <v>Camion Plage 002</v>
      </c>
      <c r="C11" s="16" t="str">
        <f>IFERROR(T_BDD_Références[DESIGNATION],"")</f>
        <v>Camion Plage 4P/Sachet</v>
      </c>
      <c r="D1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" s="17">
        <f>SUM(T_STOCKS[[#This Row],[HAY SINAII]:[Colonne2]])</f>
        <v>0</v>
      </c>
      <c r="J11" s="363"/>
      <c r="K11" s="363">
        <f>IF((T_STOCKS[[#This Row],[HAYSINAII]]&gt;=0)*(T_STOCKS[[#This Row],[HAYSINAII]]&lt;=1.5),ROW())</f>
        <v>11</v>
      </c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</row>
    <row r="12" spans="1:29">
      <c r="A12" s="363"/>
      <c r="B12" s="16" t="str">
        <f>IFERROR(T_BDD_Références[REFERENCE],"")</f>
        <v>Camion Plage 003</v>
      </c>
      <c r="C12" s="16" t="str">
        <f>IFERROR(T_BDD_Références[DESIGNATION],"")</f>
        <v>Camion Plage 5P/Carton</v>
      </c>
      <c r="D1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" s="17">
        <f>SUM(T_STOCKS[[#This Row],[HAY SINAII]:[Colonne2]])</f>
        <v>0</v>
      </c>
      <c r="J12" s="363"/>
      <c r="K12" s="363">
        <f>IF((T_STOCKS[[#This Row],[HAYSINAII]]&gt;=0)*(T_STOCKS[[#This Row],[HAYSINAII]]&lt;=1.5),ROW())</f>
        <v>12</v>
      </c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/>
      <c r="Z12" s="363"/>
      <c r="AA12" s="363"/>
      <c r="AB12" s="363"/>
      <c r="AC12" s="363"/>
    </row>
    <row r="13" spans="1:29">
      <c r="A13" s="363"/>
      <c r="B13" s="16" t="str">
        <f>IFERROR(T_BDD_Références[REFERENCE],"")</f>
        <v>Camion Plage 004</v>
      </c>
      <c r="C13" s="16" t="str">
        <f>IFERROR(T_BDD_Références[DESIGNATION],"")</f>
        <v>Camion Plage 4P/Carton</v>
      </c>
      <c r="D1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-4</v>
      </c>
      <c r="E1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-4</v>
      </c>
      <c r="F1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" s="17">
        <f>SUM(T_STOCKS[[#This Row],[HAY SINAII]:[Colonne2]])</f>
        <v>-8</v>
      </c>
      <c r="J13" s="363"/>
      <c r="K13" s="363" t="b">
        <f>IF((T_STOCKS[[#This Row],[HAYSINAII]]&gt;=0)*(T_STOCKS[[#This Row],[HAYSINAII]]&lt;=1.5),ROW())</f>
        <v>0</v>
      </c>
      <c r="L13" s="363"/>
      <c r="M13" s="363"/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/>
      <c r="Z13" s="363"/>
      <c r="AA13" s="363"/>
      <c r="AB13" s="363"/>
      <c r="AC13" s="363"/>
    </row>
    <row r="14" spans="1:29">
      <c r="A14" s="363"/>
      <c r="B14" s="16" t="str">
        <f>IFERROR(T_BDD_Références[REFERENCE],"")</f>
        <v>B 003</v>
      </c>
      <c r="C14" s="16" t="str">
        <f>IFERROR(T_BDD_Références[DESIGNATION],"")</f>
        <v>Houchet PM</v>
      </c>
      <c r="D1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" s="17">
        <f>SUM(T_STOCKS[[#This Row],[HAY SINAII]:[Colonne2]])</f>
        <v>0</v>
      </c>
      <c r="J14" s="363"/>
      <c r="K14" s="363">
        <f>IF((T_STOCKS[[#This Row],[HAYSINAII]]&gt;=0)*(T_STOCKS[[#This Row],[HAYSINAII]]&lt;=1.5),ROW())</f>
        <v>14</v>
      </c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/>
      <c r="Z14" s="363"/>
      <c r="AA14" s="363"/>
      <c r="AB14" s="363"/>
      <c r="AC14" s="363"/>
    </row>
    <row r="15" spans="1:29">
      <c r="A15" s="363"/>
      <c r="B15" s="16" t="str">
        <f>IFERROR(T_BDD_Références[REFERENCE],"")</f>
        <v>B 005</v>
      </c>
      <c r="C15" s="16" t="str">
        <f>IFERROR(T_BDD_Références[DESIGNATION],"")</f>
        <v>Houchet GM</v>
      </c>
      <c r="D1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" s="17">
        <f>SUM(T_STOCKS[[#This Row],[HAY SINAII]:[Colonne2]])</f>
        <v>0</v>
      </c>
      <c r="J15" s="363"/>
      <c r="K15" s="363">
        <f>IF((T_STOCKS[[#This Row],[HAYSINAII]]&gt;=0)*(T_STOCKS[[#This Row],[HAYSINAII]]&lt;=1.5),ROW())</f>
        <v>15</v>
      </c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3"/>
      <c r="AA15" s="363"/>
      <c r="AB15" s="363"/>
      <c r="AC15" s="363"/>
    </row>
    <row r="16" spans="1:29">
      <c r="A16" s="363"/>
      <c r="B16" s="16" t="str">
        <f>IFERROR(T_BDD_Références[REFERENCE],"")</f>
        <v>BG 100</v>
      </c>
      <c r="C16" s="16" t="str">
        <f>IFERROR(T_BDD_Références[DESIGNATION],"")</f>
        <v>Pistolet A Blulles</v>
      </c>
      <c r="D1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" s="17">
        <f>SUM(T_STOCKS[[#This Row],[HAY SINAII]:[Colonne2]])</f>
        <v>0</v>
      </c>
      <c r="J16" s="363"/>
      <c r="K16" s="363">
        <f>IF((T_STOCKS[[#This Row],[HAYSINAII]]&gt;=0)*(T_STOCKS[[#This Row],[HAYSINAII]]&lt;=1.5),ROW())</f>
        <v>16</v>
      </c>
      <c r="L16" s="363"/>
      <c r="M16" s="363"/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363"/>
      <c r="Y16" s="363"/>
      <c r="Z16" s="363"/>
      <c r="AA16" s="363"/>
      <c r="AB16" s="363"/>
      <c r="AC16" s="363"/>
    </row>
    <row r="17" spans="1:29">
      <c r="A17" s="363"/>
      <c r="B17" s="16" t="str">
        <f>IFERROR(T_BDD_Références[REFERENCE],"")</f>
        <v>CAM 111</v>
      </c>
      <c r="C17" s="16" t="str">
        <f>IFERROR(T_BDD_Références[DESIGNATION],"")</f>
        <v>Camion Laban</v>
      </c>
      <c r="D1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" s="17">
        <f>SUM(T_STOCKS[[#This Row],[HAY SINAII]:[Colonne2]])</f>
        <v>0</v>
      </c>
      <c r="J17" s="363"/>
      <c r="K17" s="363">
        <f>IF((T_STOCKS[[#This Row],[HAYSINAII]]&gt;=0)*(T_STOCKS[[#This Row],[HAYSINAII]]&lt;=1.5),ROW())</f>
        <v>17</v>
      </c>
      <c r="L17" s="363"/>
      <c r="M17" s="363"/>
      <c r="N17" s="363"/>
      <c r="O17" s="363"/>
      <c r="P17" s="363"/>
      <c r="Q17" s="363"/>
      <c r="R17" s="363"/>
      <c r="S17" s="363"/>
      <c r="T17" s="363"/>
      <c r="U17" s="363"/>
      <c r="V17" s="363"/>
      <c r="W17" s="363"/>
      <c r="X17" s="363"/>
      <c r="Y17" s="363"/>
      <c r="Z17" s="363"/>
      <c r="AA17" s="363"/>
      <c r="AB17" s="363"/>
      <c r="AC17" s="363"/>
    </row>
    <row r="18" spans="1:29">
      <c r="A18" s="363"/>
      <c r="B18" s="16" t="str">
        <f>IFERROR(T_BDD_Références[REFERENCE],"")</f>
        <v>CAM 4R</v>
      </c>
      <c r="C18" s="16" t="str">
        <f>IFERROR(T_BDD_Références[DESIGNATION],"")</f>
        <v>Camion 4 ROUES</v>
      </c>
      <c r="D1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" s="17">
        <f>SUM(T_STOCKS[[#This Row],[HAY SINAII]:[Colonne2]])</f>
        <v>0</v>
      </c>
      <c r="J18" s="363"/>
      <c r="K18" s="363">
        <f>IF((T_STOCKS[[#This Row],[HAYSINAII]]&gt;=0)*(T_STOCKS[[#This Row],[HAYSINAII]]&lt;=1.5),ROW())</f>
        <v>18</v>
      </c>
      <c r="L18" s="363"/>
      <c r="M18" s="363"/>
      <c r="N18" s="363"/>
      <c r="O18" s="363"/>
      <c r="P18" s="363"/>
      <c r="Q18" s="363"/>
      <c r="R18" s="363"/>
      <c r="S18" s="363"/>
      <c r="T18" s="363"/>
      <c r="U18" s="363"/>
      <c r="V18" s="363"/>
      <c r="W18" s="363"/>
      <c r="X18" s="363"/>
      <c r="Y18" s="363"/>
      <c r="Z18" s="363"/>
      <c r="AA18" s="363"/>
      <c r="AB18" s="363"/>
      <c r="AC18" s="363"/>
    </row>
    <row r="19" spans="1:29">
      <c r="A19" s="363"/>
      <c r="B19" s="16" t="str">
        <f>IFERROR(T_BDD_Références[REFERENCE],"")</f>
        <v>CAM 6R</v>
      </c>
      <c r="C19" s="16" t="str">
        <f>IFERROR(T_BDD_Références[DESIGNATION],"")</f>
        <v>Camion 6 ROUES</v>
      </c>
      <c r="D1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" s="17">
        <f>SUM(T_STOCKS[[#This Row],[HAY SINAII]:[Colonne2]])</f>
        <v>0</v>
      </c>
      <c r="J19" s="363"/>
      <c r="K19" s="363">
        <f>IF((T_STOCKS[[#This Row],[HAYSINAII]]&gt;=0)*(T_STOCKS[[#This Row],[HAYSINAII]]&lt;=1.5),ROW())</f>
        <v>19</v>
      </c>
      <c r="L19" s="363"/>
      <c r="M19" s="363"/>
      <c r="N19" s="363"/>
      <c r="O19" s="363"/>
      <c r="P19" s="363"/>
      <c r="Q19" s="363"/>
      <c r="R19" s="363"/>
      <c r="S19" s="363"/>
      <c r="T19" s="363"/>
      <c r="U19" s="363"/>
      <c r="V19" s="363"/>
      <c r="W19" s="363"/>
      <c r="X19" s="363"/>
      <c r="Y19" s="363"/>
      <c r="Z19" s="363"/>
      <c r="AA19" s="363"/>
      <c r="AB19" s="363"/>
      <c r="AC19" s="363"/>
    </row>
    <row r="20" spans="1:29">
      <c r="A20" s="363"/>
      <c r="B20" s="16" t="str">
        <f>IFERROR(T_BDD_Références[REFERENCE],"")</f>
        <v>VTR 300</v>
      </c>
      <c r="C20" s="16" t="str">
        <f>IFERROR(T_BDD_Références[DESIGNATION],"")</f>
        <v>Voiture Range</v>
      </c>
      <c r="D2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" s="17">
        <f>SUM(T_STOCKS[[#This Row],[HAY SINAII]:[Colonne2]])</f>
        <v>0</v>
      </c>
      <c r="J20" s="363"/>
      <c r="K20" s="363">
        <f>IF((T_STOCKS[[#This Row],[HAYSINAII]]&gt;=0)*(T_STOCKS[[#This Row],[HAYSINAII]]&lt;=1.5),ROW())</f>
        <v>20</v>
      </c>
      <c r="L20" s="363"/>
      <c r="M20" s="363"/>
      <c r="N20" s="363"/>
      <c r="O20" s="363"/>
      <c r="P20" s="363"/>
      <c r="Q20" s="363"/>
      <c r="R20" s="363"/>
      <c r="S20" s="363"/>
      <c r="T20" s="363"/>
      <c r="U20" s="363"/>
      <c r="V20" s="363"/>
      <c r="W20" s="363"/>
      <c r="X20" s="363"/>
      <c r="Y20" s="363"/>
      <c r="Z20" s="363"/>
      <c r="AA20" s="363"/>
      <c r="AB20" s="363"/>
      <c r="AC20" s="363"/>
    </row>
    <row r="21" spans="1:29">
      <c r="A21" s="363"/>
      <c r="B21" s="16" t="str">
        <f>IFERROR(T_BDD_Références[REFERENCE],"")</f>
        <v>vTR 200</v>
      </c>
      <c r="C21" s="16" t="str">
        <f>IFERROR(T_BDD_Références[DESIGNATION],"")</f>
        <v>voiture Taxi</v>
      </c>
      <c r="D2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" s="17">
        <f>SUM(T_STOCKS[[#This Row],[HAY SINAII]:[Colonne2]])</f>
        <v>0</v>
      </c>
      <c r="J21" s="363"/>
      <c r="K21" s="363">
        <f>IF((T_STOCKS[[#This Row],[HAYSINAII]]&gt;=0)*(T_STOCKS[[#This Row],[HAYSINAII]]&lt;=1.5),ROW())</f>
        <v>21</v>
      </c>
      <c r="L21" s="363"/>
      <c r="M21" s="363"/>
      <c r="N21" s="363"/>
      <c r="O21" s="363"/>
      <c r="P21" s="363"/>
      <c r="Q21" s="363"/>
      <c r="R21" s="363"/>
      <c r="S21" s="363"/>
      <c r="T21" s="363"/>
      <c r="U21" s="363"/>
      <c r="V21" s="363"/>
      <c r="W21" s="363"/>
      <c r="X21" s="363"/>
      <c r="Y21" s="363"/>
      <c r="Z21" s="363"/>
      <c r="AA21" s="363"/>
      <c r="AB21" s="363"/>
      <c r="AC21" s="363"/>
    </row>
    <row r="22" spans="1:29">
      <c r="A22" s="363"/>
      <c r="B22" s="16" t="str">
        <f>IFERROR(T_BDD_Références[REFERENCE],"")</f>
        <v>BTR 1001</v>
      </c>
      <c r="C22" s="16" t="str">
        <f>IFERROR(T_BDD_Références[DESIGNATION],"")</f>
        <v>Camion GM</v>
      </c>
      <c r="D2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" s="17">
        <f>SUM(T_STOCKS[[#This Row],[HAY SINAII]:[Colonne2]])</f>
        <v>0</v>
      </c>
      <c r="J22" s="363"/>
      <c r="K22" s="363">
        <f>IF((T_STOCKS[[#This Row],[HAYSINAII]]&gt;=0)*(T_STOCKS[[#This Row],[HAYSINAII]]&lt;=1.5),ROW())</f>
        <v>22</v>
      </c>
      <c r="L22" s="363"/>
      <c r="M22" s="363"/>
      <c r="N22" s="363"/>
      <c r="O22" s="363"/>
      <c r="P22" s="363"/>
      <c r="Q22" s="363"/>
      <c r="R22" s="363"/>
      <c r="S22" s="363"/>
      <c r="T22" s="363"/>
      <c r="U22" s="363"/>
      <c r="V22" s="363"/>
      <c r="W22" s="363"/>
      <c r="X22" s="363"/>
      <c r="Y22" s="363"/>
      <c r="Z22" s="363"/>
      <c r="AA22" s="363"/>
      <c r="AB22" s="363"/>
      <c r="AC22" s="363"/>
    </row>
    <row r="23" spans="1:29">
      <c r="A23" s="363"/>
      <c r="B23" s="16" t="str">
        <f>IFERROR(T_BDD_Références[REFERENCE],"")</f>
        <v>STR 1002</v>
      </c>
      <c r="C23" s="16" t="str">
        <f>IFERROR(T_BDD_Références[DESIGNATION],"")</f>
        <v>Camion PM</v>
      </c>
      <c r="D2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" s="17">
        <f>SUM(T_STOCKS[[#This Row],[HAY SINAII]:[Colonne2]])</f>
        <v>0</v>
      </c>
      <c r="J23" s="363"/>
      <c r="K23" s="363">
        <f>IF((T_STOCKS[[#This Row],[HAYSINAII]]&gt;=0)*(T_STOCKS[[#This Row],[HAYSINAII]]&lt;=1.5),ROW())</f>
        <v>23</v>
      </c>
      <c r="L23" s="363"/>
      <c r="M23" s="363"/>
      <c r="N23" s="363"/>
      <c r="O23" s="363"/>
      <c r="P23" s="363"/>
      <c r="Q23" s="363"/>
      <c r="R23" s="363"/>
      <c r="S23" s="363"/>
      <c r="T23" s="363"/>
      <c r="U23" s="363"/>
      <c r="V23" s="363"/>
      <c r="W23" s="363"/>
      <c r="X23" s="363"/>
      <c r="Y23" s="363"/>
      <c r="Z23" s="363"/>
      <c r="AA23" s="363"/>
      <c r="AB23" s="363"/>
      <c r="AC23" s="363"/>
    </row>
    <row r="24" spans="1:29">
      <c r="A24" s="363"/>
      <c r="B24" s="16" t="str">
        <f>IFERROR(T_BDD_Références[REFERENCE],"")</f>
        <v>BTR 1001 /SS</v>
      </c>
      <c r="C24" s="16" t="str">
        <f>IFERROR(T_BDD_Références[DESIGNATION],"")</f>
        <v>Camion GM Sans Stckr/Sachet</v>
      </c>
      <c r="D2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" s="17">
        <f>SUM(T_STOCKS[[#This Row],[HAY SINAII]:[Colonne2]])</f>
        <v>0</v>
      </c>
      <c r="J24" s="363"/>
      <c r="K24" s="363">
        <f>IF((T_STOCKS[[#This Row],[HAYSINAII]]&gt;=0)*(T_STOCKS[[#This Row],[HAYSINAII]]&lt;=1.5),ROW())</f>
        <v>24</v>
      </c>
      <c r="L24" s="363"/>
      <c r="M24" s="363"/>
      <c r="N24" s="363"/>
      <c r="O24" s="363"/>
      <c r="P24" s="363"/>
      <c r="Q24" s="363"/>
      <c r="R24" s="363"/>
      <c r="S24" s="363"/>
      <c r="T24" s="363"/>
      <c r="U24" s="363"/>
      <c r="V24" s="363"/>
      <c r="W24" s="363"/>
      <c r="X24" s="363"/>
      <c r="Y24" s="363"/>
      <c r="Z24" s="363"/>
      <c r="AA24" s="363"/>
      <c r="AB24" s="363"/>
      <c r="AC24" s="363"/>
    </row>
    <row r="25" spans="1:29">
      <c r="A25" s="363"/>
      <c r="B25" s="16" t="str">
        <f>IFERROR(T_BDD_Références[REFERENCE],"")</f>
        <v>Str 1002 /SS</v>
      </c>
      <c r="C25" s="16" t="str">
        <f>IFERROR(T_BDD_Références[DESIGNATION],"")</f>
        <v>Camion PM Sans Stckr/Sachet</v>
      </c>
      <c r="D2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" s="17">
        <f>SUM(T_STOCKS[[#This Row],[HAY SINAII]:[Colonne2]])</f>
        <v>0</v>
      </c>
      <c r="J25" s="363"/>
      <c r="K25" s="363">
        <f>IF((T_STOCKS[[#This Row],[HAYSINAII]]&gt;=0)*(T_STOCKS[[#This Row],[HAYSINAII]]&lt;=1.5),ROW())</f>
        <v>25</v>
      </c>
      <c r="L25" s="363"/>
      <c r="M25" s="363"/>
      <c r="N25" s="363"/>
      <c r="O25" s="363"/>
      <c r="P25" s="363"/>
      <c r="Q25" s="363"/>
      <c r="R25" s="363"/>
      <c r="S25" s="363"/>
      <c r="T25" s="363"/>
      <c r="U25" s="363"/>
      <c r="V25" s="363"/>
      <c r="W25" s="363"/>
      <c r="X25" s="363"/>
      <c r="Y25" s="363"/>
      <c r="Z25" s="363"/>
      <c r="AA25" s="363"/>
      <c r="AB25" s="363"/>
      <c r="AC25" s="363"/>
    </row>
    <row r="26" spans="1:29">
      <c r="A26" s="363"/>
      <c r="B26" s="16" t="str">
        <f>IFERROR(T_BDD_Références[REFERENCE],"")</f>
        <v>CAM 4R /Sachet</v>
      </c>
      <c r="C26" s="16" t="str">
        <f>IFERROR(T_BDD_Références[DESIGNATION],"")</f>
        <v>Camion 4 ROUES/Sachet</v>
      </c>
      <c r="D2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" s="17">
        <f>SUM(T_STOCKS[[#This Row],[HAY SINAII]:[Colonne2]])</f>
        <v>0</v>
      </c>
      <c r="J26" s="363"/>
      <c r="K26" s="363">
        <f>IF((T_STOCKS[[#This Row],[HAYSINAII]]&gt;=0)*(T_STOCKS[[#This Row],[HAYSINAII]]&lt;=1.5),ROW())</f>
        <v>26</v>
      </c>
      <c r="L26" s="363"/>
      <c r="M26" s="363"/>
      <c r="N26" s="363"/>
      <c r="O26" s="363"/>
      <c r="P26" s="363"/>
      <c r="Q26" s="363"/>
      <c r="R26" s="363"/>
      <c r="S26" s="363"/>
      <c r="T26" s="363"/>
      <c r="U26" s="363"/>
      <c r="V26" s="363"/>
      <c r="W26" s="363"/>
      <c r="X26" s="363"/>
      <c r="Y26" s="363"/>
      <c r="Z26" s="363"/>
      <c r="AA26" s="363"/>
      <c r="AB26" s="363"/>
      <c r="AC26" s="363"/>
    </row>
    <row r="27" spans="1:29">
      <c r="A27" s="363"/>
      <c r="B27" s="16" t="str">
        <f>IFERROR(T_BDD_Références[REFERENCE],"")</f>
        <v>CAM 6R/Sachet</v>
      </c>
      <c r="C27" s="16" t="str">
        <f>IFERROR(T_BDD_Références[DESIGNATION],"")</f>
        <v>Camion 6ROUES/Sachet</v>
      </c>
      <c r="D2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" s="17">
        <f>SUM(T_STOCKS[[#This Row],[HAY SINAII]:[Colonne2]])</f>
        <v>0</v>
      </c>
      <c r="J27" s="363"/>
      <c r="K27" s="363">
        <f>IF((T_STOCKS[[#This Row],[HAYSINAII]]&gt;=0)*(T_STOCKS[[#This Row],[HAYSINAII]]&lt;=1.5),ROW())</f>
        <v>27</v>
      </c>
      <c r="L27" s="363"/>
      <c r="M27" s="363"/>
      <c r="N27" s="363"/>
      <c r="O27" s="363"/>
      <c r="P27" s="363"/>
      <c r="Q27" s="363"/>
      <c r="R27" s="363"/>
      <c r="S27" s="363"/>
      <c r="T27" s="363"/>
      <c r="U27" s="363"/>
      <c r="V27" s="363"/>
      <c r="W27" s="363"/>
      <c r="X27" s="363"/>
      <c r="Y27" s="363"/>
      <c r="Z27" s="363"/>
      <c r="AA27" s="363"/>
      <c r="AB27" s="363"/>
      <c r="AC27" s="363"/>
    </row>
    <row r="28" spans="1:29">
      <c r="A28" s="363"/>
      <c r="B28" s="16" t="str">
        <f>IFERROR(T_BDD_Références[REFERENCE],"")</f>
        <v>CAM 111/Sachet</v>
      </c>
      <c r="C28" s="16" t="str">
        <f>IFERROR(T_BDD_Références[DESIGNATION],"")</f>
        <v>Camion laban/Sachet</v>
      </c>
      <c r="D2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" s="17">
        <f>SUM(T_STOCKS[[#This Row],[HAY SINAII]:[Colonne2]])</f>
        <v>0</v>
      </c>
      <c r="J28" s="363"/>
      <c r="K28" s="363">
        <f>IF((T_STOCKS[[#This Row],[HAYSINAII]]&gt;=0)*(T_STOCKS[[#This Row],[HAYSINAII]]&lt;=1.5),ROW())</f>
        <v>28</v>
      </c>
      <c r="L28" s="363"/>
      <c r="M28" s="363"/>
      <c r="N28" s="363"/>
      <c r="O28" s="363"/>
      <c r="P28" s="363"/>
      <c r="Q28" s="363"/>
      <c r="R28" s="363"/>
      <c r="S28" s="363"/>
      <c r="T28" s="363"/>
      <c r="U28" s="363"/>
      <c r="V28" s="363"/>
      <c r="W28" s="363"/>
      <c r="X28" s="363"/>
      <c r="Y28" s="363"/>
      <c r="Z28" s="363"/>
      <c r="AA28" s="363"/>
      <c r="AB28" s="363"/>
      <c r="AC28" s="363"/>
    </row>
    <row r="29" spans="1:29">
      <c r="A29" s="363"/>
      <c r="B29" s="16">
        <f>IFERROR(T_BDD_Références[REFERENCE],"")</f>
        <v>0</v>
      </c>
      <c r="C29" s="16">
        <f>IFERROR(T_BDD_Références[DESIGNATION],"")</f>
        <v>0</v>
      </c>
      <c r="D2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" s="17">
        <f>SUM(T_STOCKS[[#This Row],[HAY SINAII]:[Colonne2]])</f>
        <v>0</v>
      </c>
      <c r="J29" s="363"/>
      <c r="K29" s="363">
        <f>IF((T_STOCKS[[#This Row],[HAYSINAII]]&gt;=0)*(T_STOCKS[[#This Row],[HAYSINAII]]&lt;=1.5),ROW())</f>
        <v>29</v>
      </c>
      <c r="L29" s="363"/>
      <c r="M29" s="363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</row>
    <row r="30" spans="1:29">
      <c r="A30" s="363"/>
      <c r="B30" s="16">
        <f>IFERROR(T_BDD_Références[REFERENCE],"")</f>
        <v>0</v>
      </c>
      <c r="C30" s="16">
        <f>IFERROR(T_BDD_Références[DESIGNATION],"")</f>
        <v>0</v>
      </c>
      <c r="D3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" s="17">
        <f>SUM(T_STOCKS[[#This Row],[HAY SINAII]:[Colonne2]])</f>
        <v>0</v>
      </c>
      <c r="J30" s="363"/>
      <c r="K30" s="363">
        <f>IF((T_STOCKS[[#This Row],[HAYSINAII]]&gt;=0)*(T_STOCKS[[#This Row],[HAYSINAII]]&lt;=1.5),ROW())</f>
        <v>30</v>
      </c>
      <c r="L30" s="363"/>
      <c r="M30" s="363"/>
      <c r="N30" s="363"/>
      <c r="O30" s="363"/>
      <c r="P30" s="363"/>
      <c r="Q30" s="363"/>
      <c r="R30" s="363"/>
      <c r="S30" s="363"/>
      <c r="T30" s="363"/>
      <c r="U30" s="363"/>
      <c r="V30" s="363"/>
      <c r="W30" s="363"/>
      <c r="X30" s="363"/>
      <c r="Y30" s="363"/>
      <c r="Z30" s="363"/>
      <c r="AA30" s="363"/>
      <c r="AB30" s="363"/>
      <c r="AC30" s="363"/>
    </row>
    <row r="31" spans="1:29">
      <c r="A31" s="363"/>
      <c r="B31" s="16">
        <f>IFERROR(T_BDD_Références[REFERENCE],"")</f>
        <v>0</v>
      </c>
      <c r="C31" s="16">
        <f>IFERROR(T_BDD_Références[DESIGNATION],"")</f>
        <v>0</v>
      </c>
      <c r="D3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" s="17">
        <f>SUM(T_STOCKS[[#This Row],[HAY SINAII]:[Colonne2]])</f>
        <v>0</v>
      </c>
      <c r="J31" s="363"/>
      <c r="K31" s="363">
        <f>IF((T_STOCKS[[#This Row],[HAYSINAII]]&gt;=0)*(T_STOCKS[[#This Row],[HAYSINAII]]&lt;=1.5),ROW())</f>
        <v>31</v>
      </c>
      <c r="L31" s="363"/>
      <c r="M31" s="363"/>
      <c r="N31" s="363"/>
      <c r="O31" s="363"/>
      <c r="P31" s="363"/>
      <c r="Q31" s="363"/>
      <c r="R31" s="363"/>
      <c r="S31" s="363"/>
      <c r="T31" s="363"/>
      <c r="U31" s="363"/>
      <c r="V31" s="363"/>
      <c r="W31" s="363"/>
      <c r="X31" s="363"/>
      <c r="Y31" s="363"/>
      <c r="Z31" s="363"/>
      <c r="AA31" s="363"/>
      <c r="AB31" s="363"/>
      <c r="AC31" s="363"/>
    </row>
    <row r="32" spans="1:29">
      <c r="A32" s="363"/>
      <c r="B32" s="16">
        <f>IFERROR(T_BDD_Références[REFERENCE],"")</f>
        <v>0</v>
      </c>
      <c r="C32" s="16">
        <f>IFERROR(T_BDD_Références[DESIGNATION],"")</f>
        <v>0</v>
      </c>
      <c r="D3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" s="17">
        <f>SUM(T_STOCKS[[#This Row],[HAY SINAII]:[Colonne2]])</f>
        <v>0</v>
      </c>
      <c r="J32" s="363"/>
      <c r="K32" s="363">
        <f>IF((T_STOCKS[[#This Row],[HAYSINAII]]&gt;=0)*(T_STOCKS[[#This Row],[HAYSINAII]]&lt;=1.5),ROW())</f>
        <v>32</v>
      </c>
      <c r="L32" s="363"/>
      <c r="M32" s="363"/>
      <c r="N32" s="363"/>
      <c r="O32" s="363"/>
      <c r="P32" s="363"/>
      <c r="Q32" s="363"/>
      <c r="R32" s="363"/>
      <c r="S32" s="363"/>
      <c r="T32" s="363"/>
      <c r="U32" s="363"/>
      <c r="V32" s="363"/>
      <c r="W32" s="363"/>
      <c r="X32" s="363"/>
      <c r="Y32" s="363"/>
      <c r="Z32" s="363"/>
      <c r="AA32" s="363"/>
      <c r="AB32" s="363"/>
      <c r="AC32" s="363"/>
    </row>
    <row r="33" spans="1:29">
      <c r="A33" s="363"/>
      <c r="B33" s="16">
        <f>IFERROR(T_BDD_Références[REFERENCE],"")</f>
        <v>0</v>
      </c>
      <c r="C33" s="16">
        <f>IFERROR(T_BDD_Références[DESIGNATION],"")</f>
        <v>0</v>
      </c>
      <c r="D3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" s="17">
        <f>SUM(T_STOCKS[[#This Row],[HAY SINAII]:[Colonne2]])</f>
        <v>0</v>
      </c>
      <c r="J33" s="363"/>
      <c r="K33" s="363">
        <f>IF((T_STOCKS[[#This Row],[HAYSINAII]]&gt;=0)*(T_STOCKS[[#This Row],[HAYSINAII]]&lt;=1.5),ROW())</f>
        <v>33</v>
      </c>
      <c r="L33" s="363"/>
      <c r="M33" s="363"/>
      <c r="N33" s="363"/>
      <c r="O33" s="363"/>
      <c r="P33" s="363"/>
      <c r="Q33" s="363"/>
      <c r="R33" s="363"/>
      <c r="S33" s="363"/>
      <c r="T33" s="363"/>
      <c r="U33" s="363"/>
      <c r="V33" s="363"/>
      <c r="W33" s="363"/>
      <c r="X33" s="363"/>
      <c r="Y33" s="363"/>
      <c r="Z33" s="363"/>
      <c r="AA33" s="363"/>
      <c r="AB33" s="363"/>
      <c r="AC33" s="363"/>
    </row>
    <row r="34" spans="1:29">
      <c r="A34" s="363"/>
      <c r="B34" s="16">
        <f>IFERROR(T_BDD_Références[REFERENCE],"")</f>
        <v>0</v>
      </c>
      <c r="C34" s="16">
        <f>IFERROR(T_BDD_Références[DESIGNATION],"")</f>
        <v>0</v>
      </c>
      <c r="D3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" s="17">
        <f>SUM(T_STOCKS[[#This Row],[HAY SINAII]:[Colonne2]])</f>
        <v>0</v>
      </c>
      <c r="J34" s="363"/>
      <c r="K34" s="363">
        <f>IF((T_STOCKS[[#This Row],[HAYSINAII]]&gt;=0)*(T_STOCKS[[#This Row],[HAYSINAII]]&lt;=1.5),ROW())</f>
        <v>34</v>
      </c>
      <c r="L34" s="363"/>
      <c r="M34" s="363"/>
      <c r="N34" s="363"/>
      <c r="O34" s="363"/>
      <c r="P34" s="363"/>
      <c r="Q34" s="363"/>
      <c r="R34" s="363"/>
      <c r="S34" s="363"/>
      <c r="T34" s="363"/>
      <c r="U34" s="363"/>
      <c r="V34" s="363"/>
      <c r="W34" s="363"/>
      <c r="X34" s="363"/>
      <c r="Y34" s="363"/>
      <c r="Z34" s="363"/>
      <c r="AA34" s="363"/>
      <c r="AB34" s="363"/>
      <c r="AC34" s="363"/>
    </row>
    <row r="35" spans="1:29">
      <c r="A35" s="363"/>
      <c r="B35" s="16">
        <f>IFERROR(T_BDD_Références[REFERENCE],"")</f>
        <v>0</v>
      </c>
      <c r="C35" s="16">
        <f>IFERROR(T_BDD_Références[DESIGNATION],"")</f>
        <v>0</v>
      </c>
      <c r="D3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" s="17">
        <f>SUM(T_STOCKS[[#This Row],[HAY SINAII]:[Colonne2]])</f>
        <v>0</v>
      </c>
      <c r="J35" s="363"/>
      <c r="K35" s="363">
        <f>IF((T_STOCKS[[#This Row],[HAYSINAII]]&gt;=0)*(T_STOCKS[[#This Row],[HAYSINAII]]&lt;=1.5),ROW())</f>
        <v>35</v>
      </c>
      <c r="L35" s="363"/>
      <c r="M35" s="363"/>
      <c r="N35" s="363"/>
      <c r="O35" s="363"/>
      <c r="P35" s="363"/>
      <c r="Q35" s="363"/>
      <c r="R35" s="363"/>
      <c r="S35" s="363"/>
      <c r="T35" s="363"/>
      <c r="U35" s="363"/>
      <c r="V35" s="363"/>
      <c r="W35" s="363"/>
      <c r="X35" s="363"/>
      <c r="Y35" s="363"/>
      <c r="Z35" s="363"/>
      <c r="AA35" s="363"/>
      <c r="AB35" s="363"/>
      <c r="AC35" s="363"/>
    </row>
    <row r="36" spans="1:29">
      <c r="A36" s="363"/>
      <c r="B36" s="16">
        <f>IFERROR(T_BDD_Références[REFERENCE],"")</f>
        <v>0</v>
      </c>
      <c r="C36" s="16">
        <f>IFERROR(T_BDD_Références[DESIGNATION],"")</f>
        <v>0</v>
      </c>
      <c r="D3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" s="17">
        <f>SUM(T_STOCKS[[#This Row],[HAY SINAII]:[Colonne2]])</f>
        <v>0</v>
      </c>
      <c r="J36" s="363"/>
      <c r="K36" s="363">
        <f>IF((T_STOCKS[[#This Row],[HAYSINAII]]&gt;=0)*(T_STOCKS[[#This Row],[HAYSINAII]]&lt;=1.5),ROW())</f>
        <v>36</v>
      </c>
      <c r="L36" s="363"/>
      <c r="M36" s="363"/>
      <c r="N36" s="363"/>
      <c r="O36" s="363"/>
      <c r="P36" s="363"/>
      <c r="Q36" s="363"/>
      <c r="R36" s="363"/>
      <c r="S36" s="363"/>
      <c r="T36" s="363"/>
      <c r="U36" s="363"/>
      <c r="V36" s="363"/>
      <c r="W36" s="363"/>
      <c r="X36" s="363"/>
      <c r="Y36" s="363"/>
      <c r="Z36" s="363"/>
      <c r="AA36" s="363"/>
      <c r="AB36" s="363"/>
      <c r="AC36" s="363"/>
    </row>
    <row r="37" spans="1:29">
      <c r="A37" s="363"/>
      <c r="B37" s="16">
        <f>IFERROR(T_BDD_Références[REFERENCE],"")</f>
        <v>0</v>
      </c>
      <c r="C37" s="16">
        <f>IFERROR(T_BDD_Références[DESIGNATION],"")</f>
        <v>0</v>
      </c>
      <c r="D3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" s="17">
        <f>SUM(T_STOCKS[[#This Row],[HAY SINAII]:[Colonne2]])</f>
        <v>0</v>
      </c>
      <c r="J37" s="363"/>
      <c r="K37" s="363">
        <f>IF((T_STOCKS[[#This Row],[HAYSINAII]]&gt;=0)*(T_STOCKS[[#This Row],[HAYSINAII]]&lt;=1.5),ROW())</f>
        <v>37</v>
      </c>
      <c r="L37" s="363"/>
      <c r="M37" s="363"/>
      <c r="N37" s="363"/>
      <c r="O37" s="363"/>
      <c r="P37" s="363"/>
      <c r="Q37" s="363"/>
      <c r="R37" s="363"/>
      <c r="S37" s="363"/>
      <c r="T37" s="363"/>
      <c r="U37" s="363"/>
      <c r="V37" s="363"/>
      <c r="W37" s="363"/>
      <c r="X37" s="363"/>
      <c r="Y37" s="363"/>
      <c r="Z37" s="363"/>
      <c r="AA37" s="363"/>
      <c r="AB37" s="363"/>
      <c r="AC37" s="363"/>
    </row>
    <row r="38" spans="1:29">
      <c r="A38" s="363"/>
      <c r="B38" s="16">
        <f>IFERROR(T_BDD_Références[REFERENCE],"")</f>
        <v>0</v>
      </c>
      <c r="C38" s="16">
        <f>IFERROR(T_BDD_Références[DESIGNATION],"")</f>
        <v>0</v>
      </c>
      <c r="D3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" s="17">
        <f>SUM(T_STOCKS[[#This Row],[HAY SINAII]:[Colonne2]])</f>
        <v>0</v>
      </c>
      <c r="J38" s="363"/>
      <c r="K38" s="363">
        <f>IF((T_STOCKS[[#This Row],[HAYSINAII]]&gt;=0)*(T_STOCKS[[#This Row],[HAYSINAII]]&lt;=1.5),ROW())</f>
        <v>38</v>
      </c>
      <c r="L38" s="363"/>
      <c r="M38" s="363"/>
      <c r="N38" s="363"/>
      <c r="O38" s="363"/>
      <c r="P38" s="363"/>
      <c r="Q38" s="363"/>
      <c r="R38" s="363"/>
      <c r="S38" s="363"/>
      <c r="T38" s="363"/>
      <c r="U38" s="363"/>
      <c r="V38" s="363"/>
      <c r="W38" s="363"/>
      <c r="X38" s="363"/>
      <c r="Y38" s="363"/>
      <c r="Z38" s="363"/>
      <c r="AA38" s="363"/>
      <c r="AB38" s="363"/>
      <c r="AC38" s="363"/>
    </row>
    <row r="39" spans="1:29">
      <c r="A39" s="363"/>
      <c r="B39" s="16">
        <f>IFERROR(T_BDD_Références[REFERENCE],"")</f>
        <v>0</v>
      </c>
      <c r="C39" s="16">
        <f>IFERROR(T_BDD_Références[DESIGNATION],"")</f>
        <v>0</v>
      </c>
      <c r="D3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" s="17">
        <f>SUM(T_STOCKS[[#This Row],[HAY SINAII]:[Colonne2]])</f>
        <v>0</v>
      </c>
      <c r="J39" s="363"/>
      <c r="K39" s="363">
        <f>IF((T_STOCKS[[#This Row],[HAYSINAII]]&gt;=0)*(T_STOCKS[[#This Row],[HAYSINAII]]&lt;=1.5),ROW())</f>
        <v>39</v>
      </c>
      <c r="L39" s="363"/>
      <c r="M39" s="363"/>
      <c r="N39" s="363"/>
      <c r="O39" s="363"/>
      <c r="P39" s="363"/>
      <c r="Q39" s="363"/>
      <c r="R39" s="363"/>
      <c r="S39" s="363"/>
      <c r="T39" s="363"/>
      <c r="U39" s="363"/>
      <c r="V39" s="363"/>
      <c r="W39" s="363"/>
      <c r="X39" s="363"/>
      <c r="Y39" s="363"/>
      <c r="Z39" s="363"/>
      <c r="AA39" s="363"/>
      <c r="AB39" s="363"/>
      <c r="AC39" s="363"/>
    </row>
    <row r="40" spans="1:29">
      <c r="A40" s="363"/>
      <c r="B40" s="16">
        <f>IFERROR(T_BDD_Références[REFERENCE],"")</f>
        <v>0</v>
      </c>
      <c r="C40" s="16">
        <f>IFERROR(T_BDD_Références[DESIGNATION],"")</f>
        <v>0</v>
      </c>
      <c r="D4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" s="17">
        <f>SUM(T_STOCKS[[#This Row],[HAY SINAII]:[Colonne2]])</f>
        <v>0</v>
      </c>
      <c r="J40" s="363"/>
      <c r="K40" s="363">
        <f>IF((T_STOCKS[[#This Row],[HAYSINAII]]&gt;=0)*(T_STOCKS[[#This Row],[HAYSINAII]]&lt;=1.5),ROW())</f>
        <v>40</v>
      </c>
      <c r="L40" s="363"/>
      <c r="M40" s="363"/>
      <c r="N40" s="363"/>
      <c r="O40" s="363"/>
      <c r="P40" s="363"/>
      <c r="Q40" s="363"/>
      <c r="R40" s="363"/>
      <c r="S40" s="363"/>
      <c r="T40" s="363"/>
      <c r="U40" s="363"/>
      <c r="V40" s="363"/>
      <c r="W40" s="363"/>
      <c r="X40" s="363"/>
      <c r="Y40" s="363"/>
      <c r="Z40" s="363"/>
      <c r="AA40" s="363"/>
      <c r="AB40" s="363"/>
      <c r="AC40" s="363"/>
    </row>
    <row r="41" spans="1:29">
      <c r="A41" s="363"/>
      <c r="B41" s="16">
        <f>IFERROR(T_BDD_Références[REFERENCE],"")</f>
        <v>0</v>
      </c>
      <c r="C41" s="16">
        <f>IFERROR(T_BDD_Références[DESIGNATION],"")</f>
        <v>0</v>
      </c>
      <c r="D4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" s="17">
        <f>SUM(T_STOCKS[[#This Row],[HAY SINAII]:[Colonne2]])</f>
        <v>0</v>
      </c>
      <c r="J41" s="363"/>
      <c r="K41" s="363">
        <f>IF((T_STOCKS[[#This Row],[HAYSINAII]]&gt;=0)*(T_STOCKS[[#This Row],[HAYSINAII]]&lt;=1.5),ROW())</f>
        <v>41</v>
      </c>
      <c r="L41" s="363"/>
      <c r="M41" s="363"/>
      <c r="N41" s="363"/>
      <c r="O41" s="363"/>
      <c r="P41" s="363"/>
      <c r="Q41" s="363"/>
      <c r="R41" s="363"/>
      <c r="S41" s="363"/>
      <c r="T41" s="363"/>
      <c r="U41" s="363"/>
      <c r="V41" s="363"/>
      <c r="W41" s="363"/>
      <c r="X41" s="363"/>
      <c r="Y41" s="363"/>
      <c r="Z41" s="363"/>
      <c r="AA41" s="363"/>
      <c r="AB41" s="363"/>
      <c r="AC41" s="363"/>
    </row>
    <row r="42" spans="1:29">
      <c r="A42" s="363"/>
      <c r="B42" s="16">
        <f>IFERROR(T_BDD_Références[REFERENCE],"")</f>
        <v>0</v>
      </c>
      <c r="C42" s="16">
        <f>IFERROR(T_BDD_Références[DESIGNATION],"")</f>
        <v>0</v>
      </c>
      <c r="D4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" s="17">
        <f>SUM(T_STOCKS[[#This Row],[HAY SINAII]:[Colonne2]])</f>
        <v>0</v>
      </c>
      <c r="J42" s="363"/>
      <c r="K42" s="363">
        <f>IF((T_STOCKS[[#This Row],[HAYSINAII]]&gt;=0)*(T_STOCKS[[#This Row],[HAYSINAII]]&lt;=1.5),ROW())</f>
        <v>42</v>
      </c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  <c r="AA42" s="363"/>
      <c r="AB42" s="363"/>
      <c r="AC42" s="363"/>
    </row>
    <row r="43" spans="1:29">
      <c r="A43" s="363"/>
      <c r="B43" s="16">
        <f>IFERROR(T_BDD_Références[REFERENCE],"")</f>
        <v>0</v>
      </c>
      <c r="C43" s="16">
        <f>IFERROR(T_BDD_Références[DESIGNATION],"")</f>
        <v>0</v>
      </c>
      <c r="D4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" s="17">
        <f>SUM(T_STOCKS[[#This Row],[HAY SINAII]:[Colonne2]])</f>
        <v>0</v>
      </c>
      <c r="J43" s="363"/>
      <c r="K43" s="363">
        <f>IF((T_STOCKS[[#This Row],[HAYSINAII]]&gt;=0)*(T_STOCKS[[#This Row],[HAYSINAII]]&lt;=1.5),ROW())</f>
        <v>43</v>
      </c>
      <c r="L43" s="363"/>
      <c r="M43" s="363"/>
      <c r="N43" s="363"/>
      <c r="O43" s="363"/>
      <c r="P43" s="363"/>
      <c r="Q43" s="363"/>
      <c r="R43" s="363"/>
      <c r="S43" s="363"/>
      <c r="T43" s="363"/>
      <c r="U43" s="363"/>
      <c r="V43" s="363"/>
      <c r="W43" s="363"/>
      <c r="X43" s="363"/>
      <c r="Y43" s="363"/>
      <c r="Z43" s="363"/>
      <c r="AA43" s="363"/>
      <c r="AB43" s="363"/>
      <c r="AC43" s="363"/>
    </row>
    <row r="44" spans="1:29">
      <c r="A44" s="363"/>
      <c r="B44" s="16">
        <f>IFERROR(T_BDD_Références[REFERENCE],"")</f>
        <v>0</v>
      </c>
      <c r="C44" s="16">
        <f>IFERROR(T_BDD_Références[DESIGNATION],"")</f>
        <v>0</v>
      </c>
      <c r="D4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" s="17">
        <f>SUM(T_STOCKS[[#This Row],[HAY SINAII]:[Colonne2]])</f>
        <v>0</v>
      </c>
      <c r="J44" s="363"/>
      <c r="K44" s="363">
        <f>IF((T_STOCKS[[#This Row],[HAYSINAII]]&gt;=0)*(T_STOCKS[[#This Row],[HAYSINAII]]&lt;=1.5),ROW())</f>
        <v>44</v>
      </c>
      <c r="L44" s="363"/>
      <c r="M44" s="363"/>
      <c r="N44" s="363"/>
      <c r="O44" s="363"/>
      <c r="P44" s="363"/>
      <c r="Q44" s="363"/>
      <c r="R44" s="363"/>
      <c r="S44" s="363"/>
      <c r="T44" s="363"/>
      <c r="U44" s="363"/>
      <c r="V44" s="363"/>
      <c r="W44" s="363"/>
      <c r="X44" s="363"/>
      <c r="Y44" s="363"/>
      <c r="Z44" s="363"/>
      <c r="AA44" s="363"/>
      <c r="AB44" s="363"/>
      <c r="AC44" s="363"/>
    </row>
    <row r="45" spans="1:29">
      <c r="A45" s="363"/>
      <c r="B45" s="16">
        <f>IFERROR(T_BDD_Références[REFERENCE],"")</f>
        <v>0</v>
      </c>
      <c r="C45" s="16">
        <f>IFERROR(T_BDD_Références[DESIGNATION],"")</f>
        <v>0</v>
      </c>
      <c r="D4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" s="17">
        <f>SUM(T_STOCKS[[#This Row],[HAY SINAII]:[Colonne2]])</f>
        <v>0</v>
      </c>
      <c r="J45" s="363"/>
      <c r="K45" s="363">
        <f>IF((T_STOCKS[[#This Row],[HAYSINAII]]&gt;=0)*(T_STOCKS[[#This Row],[HAYSINAII]]&lt;=1.5),ROW())</f>
        <v>45</v>
      </c>
      <c r="L45" s="363"/>
      <c r="M45" s="363"/>
      <c r="N45" s="363"/>
      <c r="O45" s="363"/>
      <c r="P45" s="363"/>
      <c r="Q45" s="363"/>
      <c r="R45" s="363"/>
      <c r="S45" s="363"/>
      <c r="T45" s="363"/>
      <c r="U45" s="363"/>
      <c r="V45" s="363"/>
      <c r="W45" s="363"/>
      <c r="X45" s="363"/>
      <c r="Y45" s="363"/>
      <c r="Z45" s="363"/>
      <c r="AA45" s="363"/>
      <c r="AB45" s="363"/>
      <c r="AC45" s="363"/>
    </row>
    <row r="46" spans="1:29">
      <c r="A46" s="363"/>
      <c r="B46" s="16">
        <f>IFERROR(T_BDD_Références[REFERENCE],"")</f>
        <v>0</v>
      </c>
      <c r="C46" s="16">
        <f>IFERROR(T_BDD_Références[DESIGNATION],"")</f>
        <v>0</v>
      </c>
      <c r="D4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" s="17">
        <f>SUM(T_STOCKS[[#This Row],[HAY SINAII]:[Colonne2]])</f>
        <v>0</v>
      </c>
      <c r="J46" s="363"/>
      <c r="K46" s="363">
        <f>IF((T_STOCKS[[#This Row],[HAYSINAII]]&gt;=0)*(T_STOCKS[[#This Row],[HAYSINAII]]&lt;=1.5),ROW())</f>
        <v>46</v>
      </c>
      <c r="L46" s="363"/>
      <c r="M46" s="363"/>
      <c r="N46" s="363"/>
      <c r="O46" s="363"/>
      <c r="P46" s="363"/>
      <c r="Q46" s="363"/>
      <c r="R46" s="363"/>
      <c r="S46" s="363"/>
      <c r="T46" s="363"/>
      <c r="U46" s="363"/>
      <c r="V46" s="363"/>
      <c r="W46" s="363"/>
      <c r="X46" s="363"/>
      <c r="Y46" s="363"/>
      <c r="Z46" s="363"/>
      <c r="AA46" s="363"/>
      <c r="AB46" s="363"/>
      <c r="AC46" s="363"/>
    </row>
    <row r="47" spans="1:29">
      <c r="A47" s="363"/>
      <c r="B47" s="16">
        <f>IFERROR(T_BDD_Références[REFERENCE],"")</f>
        <v>0</v>
      </c>
      <c r="C47" s="16">
        <f>IFERROR(T_BDD_Références[DESIGNATION],"")</f>
        <v>0</v>
      </c>
      <c r="D4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" s="17">
        <f>SUM(T_STOCKS[[#This Row],[HAY SINAII]:[Colonne2]])</f>
        <v>0</v>
      </c>
      <c r="J47" s="363"/>
      <c r="K47" s="363">
        <f>IF((T_STOCKS[[#This Row],[HAYSINAII]]&gt;=0)*(T_STOCKS[[#This Row],[HAYSINAII]]&lt;=1.5),ROW())</f>
        <v>47</v>
      </c>
      <c r="L47" s="363"/>
      <c r="M47" s="363"/>
      <c r="N47" s="363"/>
      <c r="O47" s="363"/>
      <c r="P47" s="363"/>
      <c r="Q47" s="363"/>
      <c r="R47" s="363"/>
      <c r="S47" s="363"/>
      <c r="T47" s="363"/>
      <c r="U47" s="363"/>
      <c r="V47" s="363"/>
      <c r="W47" s="363"/>
      <c r="X47" s="363"/>
      <c r="Y47" s="363"/>
      <c r="Z47" s="363"/>
      <c r="AA47" s="363"/>
      <c r="AB47" s="363"/>
      <c r="AC47" s="363"/>
    </row>
    <row r="48" spans="1:29">
      <c r="A48" s="363"/>
      <c r="B48" s="16">
        <f>IFERROR(T_BDD_Références[REFERENCE],"")</f>
        <v>0</v>
      </c>
      <c r="C48" s="16">
        <f>IFERROR(T_BDD_Références[DESIGNATION],"")</f>
        <v>0</v>
      </c>
      <c r="D4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" s="17">
        <f>SUM(T_STOCKS[[#This Row],[HAY SINAII]:[Colonne2]])</f>
        <v>0</v>
      </c>
      <c r="J48" s="363"/>
      <c r="K48" s="363">
        <f>IF((T_STOCKS[[#This Row],[HAYSINAII]]&gt;=0)*(T_STOCKS[[#This Row],[HAYSINAII]]&lt;=1.5),ROW())</f>
        <v>48</v>
      </c>
      <c r="L48" s="363"/>
      <c r="M48" s="363"/>
      <c r="N48" s="363"/>
      <c r="O48" s="363"/>
      <c r="P48" s="363"/>
      <c r="Q48" s="363"/>
      <c r="R48" s="363"/>
      <c r="S48" s="363"/>
      <c r="T48" s="363"/>
      <c r="U48" s="363"/>
      <c r="V48" s="363"/>
      <c r="W48" s="363"/>
      <c r="X48" s="363"/>
      <c r="Y48" s="363"/>
      <c r="Z48" s="363"/>
      <c r="AA48" s="363"/>
      <c r="AB48" s="363"/>
      <c r="AC48" s="363"/>
    </row>
    <row r="49" spans="1:29">
      <c r="A49" s="363"/>
      <c r="B49" s="16">
        <f>IFERROR(T_BDD_Références[REFERENCE],"")</f>
        <v>0</v>
      </c>
      <c r="C49" s="16">
        <f>IFERROR(T_BDD_Références[DESIGNATION],"")</f>
        <v>0</v>
      </c>
      <c r="D4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" s="17">
        <f>SUM(T_STOCKS[[#This Row],[HAY SINAII]:[Colonne2]])</f>
        <v>0</v>
      </c>
      <c r="J49" s="363"/>
      <c r="K49" s="363">
        <f>IF((T_STOCKS[[#This Row],[HAYSINAII]]&gt;=0)*(T_STOCKS[[#This Row],[HAYSINAII]]&lt;=1.5),ROW())</f>
        <v>49</v>
      </c>
      <c r="L49" s="363"/>
      <c r="M49" s="363"/>
      <c r="N49" s="363"/>
      <c r="O49" s="363"/>
      <c r="P49" s="363"/>
      <c r="Q49" s="363"/>
      <c r="R49" s="363"/>
      <c r="S49" s="363"/>
      <c r="T49" s="363"/>
      <c r="U49" s="363"/>
      <c r="V49" s="363"/>
      <c r="W49" s="363"/>
      <c r="X49" s="363"/>
      <c r="Y49" s="363"/>
      <c r="Z49" s="363"/>
      <c r="AA49" s="363"/>
      <c r="AB49" s="363"/>
      <c r="AC49" s="363"/>
    </row>
    <row r="50" spans="1:29">
      <c r="A50" s="363"/>
      <c r="B50" s="16">
        <f>IFERROR(T_BDD_Références[REFERENCE],"")</f>
        <v>0</v>
      </c>
      <c r="C50" s="16">
        <f>IFERROR(T_BDD_Références[DESIGNATION],"")</f>
        <v>0</v>
      </c>
      <c r="D5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0" s="17">
        <f>SUM(T_STOCKS[[#This Row],[HAY SINAII]:[Colonne2]])</f>
        <v>0</v>
      </c>
      <c r="J50" s="363"/>
      <c r="K50" s="363">
        <f>IF((T_STOCKS[[#This Row],[HAYSINAII]]&gt;=0)*(T_STOCKS[[#This Row],[HAYSINAII]]&lt;=1.5),ROW())</f>
        <v>50</v>
      </c>
      <c r="L50" s="363"/>
      <c r="M50" s="363"/>
      <c r="N50" s="363"/>
      <c r="O50" s="363"/>
      <c r="P50" s="363"/>
      <c r="Q50" s="363"/>
      <c r="R50" s="363"/>
      <c r="S50" s="363"/>
      <c r="T50" s="363"/>
      <c r="U50" s="363"/>
      <c r="V50" s="363"/>
      <c r="W50" s="363"/>
      <c r="X50" s="363"/>
      <c r="Y50" s="363"/>
      <c r="Z50" s="363"/>
      <c r="AA50" s="363"/>
      <c r="AB50" s="363"/>
      <c r="AC50" s="363"/>
    </row>
    <row r="51" spans="1:29">
      <c r="A51" s="363"/>
      <c r="B51" s="16">
        <f>IFERROR(T_BDD_Références[REFERENCE],"")</f>
        <v>0</v>
      </c>
      <c r="C51" s="16">
        <f>IFERROR(T_BDD_Références[DESIGNATION],"")</f>
        <v>0</v>
      </c>
      <c r="D5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1" s="17">
        <f>SUM(T_STOCKS[[#This Row],[HAY SINAII]:[Colonne2]])</f>
        <v>0</v>
      </c>
      <c r="J51" s="363"/>
      <c r="K51" s="363">
        <f>IF((T_STOCKS[[#This Row],[HAYSINAII]]&gt;=0)*(T_STOCKS[[#This Row],[HAYSINAII]]&lt;=1.5),ROW())</f>
        <v>51</v>
      </c>
      <c r="L51" s="363"/>
      <c r="M51" s="363"/>
      <c r="N51" s="363"/>
      <c r="O51" s="363"/>
      <c r="P51" s="363"/>
      <c r="Q51" s="363"/>
      <c r="R51" s="363"/>
      <c r="S51" s="363"/>
      <c r="T51" s="363"/>
      <c r="U51" s="363"/>
      <c r="V51" s="363"/>
      <c r="W51" s="363"/>
      <c r="X51" s="363"/>
      <c r="Y51" s="363"/>
      <c r="Z51" s="363"/>
      <c r="AA51" s="363"/>
      <c r="AB51" s="363"/>
      <c r="AC51" s="363"/>
    </row>
    <row r="52" spans="1:29">
      <c r="A52" s="363"/>
      <c r="B52" s="16">
        <f>IFERROR(T_BDD_Références[REFERENCE],"")</f>
        <v>0</v>
      </c>
      <c r="C52" s="16">
        <f>IFERROR(T_BDD_Références[DESIGNATION],"")</f>
        <v>0</v>
      </c>
      <c r="D5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2" s="17">
        <f>SUM(T_STOCKS[[#This Row],[HAY SINAII]:[Colonne2]])</f>
        <v>0</v>
      </c>
      <c r="J52" s="363"/>
      <c r="K52" s="363">
        <f>IF((T_STOCKS[[#This Row],[HAYSINAII]]&gt;=0)*(T_STOCKS[[#This Row],[HAYSINAII]]&lt;=1.5),ROW())</f>
        <v>52</v>
      </c>
      <c r="L52" s="363"/>
      <c r="M52" s="363"/>
      <c r="N52" s="363"/>
      <c r="O52" s="363"/>
      <c r="P52" s="363"/>
      <c r="Q52" s="363"/>
      <c r="R52" s="363"/>
      <c r="S52" s="363"/>
      <c r="T52" s="363"/>
      <c r="U52" s="363"/>
      <c r="V52" s="363"/>
      <c r="W52" s="363"/>
      <c r="X52" s="363"/>
      <c r="Y52" s="363"/>
      <c r="Z52" s="363"/>
      <c r="AA52" s="363"/>
      <c r="AB52" s="363"/>
      <c r="AC52" s="363"/>
    </row>
    <row r="53" spans="1:29">
      <c r="A53" s="363"/>
      <c r="B53" s="16">
        <f>IFERROR(T_BDD_Références[REFERENCE],"")</f>
        <v>0</v>
      </c>
      <c r="C53" s="16">
        <f>IFERROR(T_BDD_Références[DESIGNATION],"")</f>
        <v>0</v>
      </c>
      <c r="D5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3" s="17">
        <f>SUM(T_STOCKS[[#This Row],[HAY SINAII]:[Colonne2]])</f>
        <v>0</v>
      </c>
      <c r="J53" s="363"/>
      <c r="K53" s="363">
        <f>IF((T_STOCKS[[#This Row],[HAYSINAII]]&gt;=0)*(T_STOCKS[[#This Row],[HAYSINAII]]&lt;=1.5),ROW())</f>
        <v>53</v>
      </c>
      <c r="L53" s="363"/>
      <c r="M53" s="363"/>
      <c r="N53" s="363"/>
      <c r="O53" s="363"/>
      <c r="P53" s="363"/>
      <c r="Q53" s="363"/>
      <c r="R53" s="363"/>
      <c r="S53" s="363"/>
      <c r="T53" s="363"/>
      <c r="U53" s="363"/>
      <c r="V53" s="363"/>
      <c r="W53" s="363"/>
      <c r="X53" s="363"/>
      <c r="Y53" s="363"/>
      <c r="Z53" s="363"/>
      <c r="AA53" s="363"/>
      <c r="AB53" s="363"/>
      <c r="AC53" s="363"/>
    </row>
    <row r="54" spans="1:29">
      <c r="A54" s="363"/>
      <c r="B54" s="16">
        <f>IFERROR(T_BDD_Références[REFERENCE],"")</f>
        <v>0</v>
      </c>
      <c r="C54" s="16">
        <f>IFERROR(T_BDD_Références[DESIGNATION],"")</f>
        <v>0</v>
      </c>
      <c r="D5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4" s="17">
        <f>SUM(T_STOCKS[[#This Row],[HAY SINAII]:[Colonne2]])</f>
        <v>0</v>
      </c>
      <c r="J54" s="363"/>
      <c r="K54" s="363">
        <f>IF((T_STOCKS[[#This Row],[HAYSINAII]]&gt;=0)*(T_STOCKS[[#This Row],[HAYSINAII]]&lt;=1.5),ROW())</f>
        <v>54</v>
      </c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</row>
    <row r="55" spans="1:29">
      <c r="A55" s="363"/>
      <c r="B55" s="16">
        <f>IFERROR(T_BDD_Références[REFERENCE],"")</f>
        <v>0</v>
      </c>
      <c r="C55" s="16">
        <f>IFERROR(T_BDD_Références[DESIGNATION],"")</f>
        <v>0</v>
      </c>
      <c r="D5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5" s="17">
        <f>SUM(T_STOCKS[[#This Row],[HAY SINAII]:[Colonne2]])</f>
        <v>0</v>
      </c>
      <c r="J55" s="363"/>
      <c r="K55" s="363">
        <f>IF((T_STOCKS[[#This Row],[HAYSINAII]]&gt;=0)*(T_STOCKS[[#This Row],[HAYSINAII]]&lt;=1.5),ROW())</f>
        <v>55</v>
      </c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</row>
    <row r="56" spans="1:29">
      <c r="A56" s="363"/>
      <c r="B56" s="16">
        <f>IFERROR(T_BDD_Références[REFERENCE],"")</f>
        <v>0</v>
      </c>
      <c r="C56" s="16">
        <f>IFERROR(T_BDD_Références[DESIGNATION],"")</f>
        <v>0</v>
      </c>
      <c r="D5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6" s="17">
        <f>SUM(T_STOCKS[[#This Row],[HAY SINAII]:[Colonne2]])</f>
        <v>0</v>
      </c>
      <c r="J56" s="363"/>
      <c r="K56" s="363">
        <f>IF((T_STOCKS[[#This Row],[HAYSINAII]]&gt;=0)*(T_STOCKS[[#This Row],[HAYSINAII]]&lt;=1.5),ROW())</f>
        <v>56</v>
      </c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</row>
    <row r="57" spans="1:29">
      <c r="A57" s="363"/>
      <c r="B57" s="16">
        <f>IFERROR(T_BDD_Références[REFERENCE],"")</f>
        <v>0</v>
      </c>
      <c r="C57" s="16">
        <f>IFERROR(T_BDD_Références[DESIGNATION],"")</f>
        <v>0</v>
      </c>
      <c r="D5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7" s="17">
        <f>SUM(T_STOCKS[[#This Row],[HAY SINAII]:[Colonne2]])</f>
        <v>0</v>
      </c>
      <c r="J57" s="363"/>
      <c r="K57" s="363">
        <f>IF((T_STOCKS[[#This Row],[HAYSINAII]]&gt;=0)*(T_STOCKS[[#This Row],[HAYSINAII]]&lt;=1.5),ROW())</f>
        <v>57</v>
      </c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</row>
    <row r="58" spans="1:29">
      <c r="A58" s="363"/>
      <c r="B58" s="16">
        <f>IFERROR(T_BDD_Références[REFERENCE],"")</f>
        <v>0</v>
      </c>
      <c r="C58" s="16">
        <f>IFERROR(T_BDD_Références[DESIGNATION],"")</f>
        <v>0</v>
      </c>
      <c r="D5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8" s="17">
        <f>SUM(T_STOCKS[[#This Row],[HAY SINAII]:[Colonne2]])</f>
        <v>0</v>
      </c>
      <c r="J58" s="363"/>
      <c r="K58" s="363">
        <f>IF((T_STOCKS[[#This Row],[HAYSINAII]]&gt;=0)*(T_STOCKS[[#This Row],[HAYSINAII]]&lt;=1.5),ROW())</f>
        <v>58</v>
      </c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</row>
    <row r="59" spans="1:29">
      <c r="A59" s="363"/>
      <c r="B59" s="16">
        <f>IFERROR(T_BDD_Références[REFERENCE],"")</f>
        <v>0</v>
      </c>
      <c r="C59" s="16">
        <f>IFERROR(T_BDD_Références[DESIGNATION],"")</f>
        <v>0</v>
      </c>
      <c r="D5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9" s="17">
        <f>SUM(T_STOCKS[[#This Row],[HAY SINAII]:[Colonne2]])</f>
        <v>0</v>
      </c>
      <c r="J59" s="363"/>
      <c r="K59" s="363">
        <f>IF((T_STOCKS[[#This Row],[HAYSINAII]]&gt;=0)*(T_STOCKS[[#This Row],[HAYSINAII]]&lt;=1.5),ROW())</f>
        <v>59</v>
      </c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</row>
    <row r="60" spans="1:29">
      <c r="A60" s="363"/>
      <c r="B60" s="16">
        <f>IFERROR(T_BDD_Références[REFERENCE],"")</f>
        <v>0</v>
      </c>
      <c r="C60" s="16">
        <f>IFERROR(T_BDD_Références[DESIGNATION],"")</f>
        <v>0</v>
      </c>
      <c r="D6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0" s="17">
        <f>SUM(T_STOCKS[[#This Row],[HAY SINAII]:[Colonne2]])</f>
        <v>0</v>
      </c>
      <c r="J60" s="363"/>
      <c r="K60" s="363">
        <f>IF((T_STOCKS[[#This Row],[HAYSINAII]]&gt;=0)*(T_STOCKS[[#This Row],[HAYSINAII]]&lt;=1.5),ROW())</f>
        <v>60</v>
      </c>
      <c r="L60" s="363"/>
      <c r="M60" s="363"/>
      <c r="N60" s="363"/>
      <c r="O60" s="363"/>
      <c r="P60" s="363"/>
      <c r="Q60" s="363"/>
      <c r="R60" s="363"/>
      <c r="S60" s="363"/>
      <c r="T60" s="363"/>
      <c r="U60" s="363"/>
      <c r="V60" s="363"/>
      <c r="W60" s="363"/>
      <c r="X60" s="363"/>
      <c r="Y60" s="363"/>
      <c r="Z60" s="363"/>
      <c r="AA60" s="363"/>
      <c r="AB60" s="363"/>
      <c r="AC60" s="363"/>
    </row>
    <row r="61" spans="1:29">
      <c r="A61" s="363"/>
      <c r="B61" s="16">
        <f>IFERROR(T_BDD_Références[REFERENCE],"")</f>
        <v>0</v>
      </c>
      <c r="C61" s="16">
        <f>IFERROR(T_BDD_Références[DESIGNATION],"")</f>
        <v>0</v>
      </c>
      <c r="D6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1" s="17">
        <f>SUM(T_STOCKS[[#This Row],[HAY SINAII]:[Colonne2]])</f>
        <v>0</v>
      </c>
      <c r="J61" s="363"/>
      <c r="K61" s="363">
        <f>IF((T_STOCKS[[#This Row],[HAYSINAII]]&gt;=0)*(T_STOCKS[[#This Row],[HAYSINAII]]&lt;=1.5),ROW())</f>
        <v>61</v>
      </c>
      <c r="L61" s="363"/>
      <c r="M61" s="363"/>
      <c r="N61" s="363"/>
      <c r="O61" s="363"/>
      <c r="P61" s="36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3"/>
      <c r="AC61" s="363"/>
    </row>
    <row r="62" spans="1:29">
      <c r="A62" s="363"/>
      <c r="B62" s="16">
        <f>IFERROR(T_BDD_Références[REFERENCE],"")</f>
        <v>0</v>
      </c>
      <c r="C62" s="16">
        <f>IFERROR(T_BDD_Références[DESIGNATION],"")</f>
        <v>0</v>
      </c>
      <c r="D6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2" s="17">
        <f>SUM(T_STOCKS[[#This Row],[HAY SINAII]:[Colonne2]])</f>
        <v>0</v>
      </c>
      <c r="J62" s="363"/>
      <c r="K62" s="363">
        <f>IF((T_STOCKS[[#This Row],[HAYSINAII]]&gt;=0)*(T_STOCKS[[#This Row],[HAYSINAII]]&lt;=1.5),ROW())</f>
        <v>62</v>
      </c>
      <c r="L62" s="363"/>
      <c r="M62" s="363"/>
      <c r="N62" s="363"/>
      <c r="O62" s="363"/>
      <c r="P62" s="363"/>
      <c r="Q62" s="363"/>
      <c r="R62" s="363"/>
      <c r="S62" s="363"/>
      <c r="T62" s="363"/>
      <c r="U62" s="363"/>
      <c r="V62" s="363"/>
      <c r="W62" s="363"/>
      <c r="X62" s="363"/>
      <c r="Y62" s="363"/>
      <c r="Z62" s="363"/>
      <c r="AA62" s="363"/>
      <c r="AB62" s="363"/>
      <c r="AC62" s="363"/>
    </row>
    <row r="63" spans="1:29">
      <c r="A63" s="363"/>
      <c r="B63" s="16">
        <f>IFERROR(T_BDD_Références[REFERENCE],"")</f>
        <v>0</v>
      </c>
      <c r="C63" s="16">
        <f>IFERROR(T_BDD_Références[DESIGNATION],"")</f>
        <v>0</v>
      </c>
      <c r="D6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3" s="17">
        <f>SUM(T_STOCKS[[#This Row],[HAY SINAII]:[Colonne2]])</f>
        <v>0</v>
      </c>
      <c r="J63" s="363"/>
      <c r="K63" s="363">
        <f>IF((T_STOCKS[[#This Row],[HAYSINAII]]&gt;=0)*(T_STOCKS[[#This Row],[HAYSINAII]]&lt;=1.5),ROW())</f>
        <v>63</v>
      </c>
      <c r="L63" s="363"/>
      <c r="M63" s="363"/>
      <c r="N63" s="363"/>
      <c r="O63" s="363"/>
      <c r="P63" s="363"/>
      <c r="Q63" s="363"/>
      <c r="R63" s="363"/>
      <c r="S63" s="363"/>
      <c r="T63" s="363"/>
      <c r="U63" s="363"/>
      <c r="V63" s="363"/>
      <c r="W63" s="363"/>
      <c r="X63" s="363"/>
      <c r="Y63" s="363"/>
      <c r="Z63" s="363"/>
      <c r="AA63" s="363"/>
      <c r="AB63" s="363"/>
      <c r="AC63" s="363"/>
    </row>
    <row r="64" spans="1:29">
      <c r="A64" s="363"/>
      <c r="B64" s="16">
        <f>IFERROR(T_BDD_Références[REFERENCE],"")</f>
        <v>0</v>
      </c>
      <c r="C64" s="16">
        <f>IFERROR(T_BDD_Références[DESIGNATION],"")</f>
        <v>0</v>
      </c>
      <c r="D6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4" s="17">
        <f>SUM(T_STOCKS[[#This Row],[HAY SINAII]:[Colonne2]])</f>
        <v>0</v>
      </c>
      <c r="J64" s="363"/>
      <c r="K64" s="363">
        <f>IF((T_STOCKS[[#This Row],[HAYSINAII]]&gt;=0)*(T_STOCKS[[#This Row],[HAYSINAII]]&lt;=1.5),ROW())</f>
        <v>64</v>
      </c>
      <c r="L64" s="363"/>
      <c r="M64" s="363"/>
      <c r="N64" s="363"/>
      <c r="O64" s="363"/>
      <c r="P64" s="363"/>
      <c r="Q64" s="363"/>
      <c r="R64" s="363"/>
      <c r="S64" s="363"/>
      <c r="T64" s="363"/>
      <c r="U64" s="363"/>
      <c r="V64" s="363"/>
      <c r="W64" s="363"/>
      <c r="X64" s="363"/>
      <c r="Y64" s="363"/>
      <c r="Z64" s="363"/>
      <c r="AA64" s="363"/>
      <c r="AB64" s="363"/>
      <c r="AC64" s="363"/>
    </row>
    <row r="65" spans="1:29">
      <c r="A65" s="363"/>
      <c r="B65" s="16">
        <f>IFERROR(T_BDD_Références[REFERENCE],"")</f>
        <v>0</v>
      </c>
      <c r="C65" s="16">
        <f>IFERROR(T_BDD_Références[DESIGNATION],"")</f>
        <v>0</v>
      </c>
      <c r="D6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5" s="17">
        <f>SUM(T_STOCKS[[#This Row],[HAY SINAII]:[Colonne2]])</f>
        <v>0</v>
      </c>
      <c r="J65" s="363"/>
      <c r="K65" s="363">
        <f>IF((T_STOCKS[[#This Row],[HAYSINAII]]&gt;=0)*(T_STOCKS[[#This Row],[HAYSINAII]]&lt;=1.5),ROW())</f>
        <v>65</v>
      </c>
      <c r="L65" s="363"/>
      <c r="M65" s="363"/>
      <c r="N65" s="363"/>
      <c r="O65" s="363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</row>
    <row r="66" spans="1:29">
      <c r="A66" s="363"/>
      <c r="B66" s="16">
        <f>IFERROR(T_BDD_Références[REFERENCE],"")</f>
        <v>0</v>
      </c>
      <c r="C66" s="16">
        <f>IFERROR(T_BDD_Références[DESIGNATION],"")</f>
        <v>0</v>
      </c>
      <c r="D6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6" s="17">
        <f>SUM(T_STOCKS[[#This Row],[HAY SINAII]:[Colonne2]])</f>
        <v>0</v>
      </c>
      <c r="J66" s="363"/>
      <c r="K66" s="363">
        <f>IF((T_STOCKS[[#This Row],[HAYSINAII]]&gt;=0)*(T_STOCKS[[#This Row],[HAYSINAII]]&lt;=1.5),ROW())</f>
        <v>66</v>
      </c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</row>
    <row r="67" spans="1:29">
      <c r="A67" s="363"/>
      <c r="B67" s="16">
        <f>IFERROR(T_BDD_Références[REFERENCE],"")</f>
        <v>0</v>
      </c>
      <c r="C67" s="16">
        <f>IFERROR(T_BDD_Références[DESIGNATION],"")</f>
        <v>0</v>
      </c>
      <c r="D6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7" s="17">
        <f>SUM(T_STOCKS[[#This Row],[HAY SINAII]:[Colonne2]])</f>
        <v>0</v>
      </c>
      <c r="J67" s="363"/>
      <c r="K67" s="363">
        <f>IF((T_STOCKS[[#This Row],[HAYSINAII]]&gt;=0)*(T_STOCKS[[#This Row],[HAYSINAII]]&lt;=1.5),ROW())</f>
        <v>67</v>
      </c>
      <c r="L67" s="363"/>
      <c r="M67" s="363"/>
      <c r="N67" s="363"/>
      <c r="O67" s="363"/>
      <c r="P67" s="363"/>
      <c r="Q67" s="363"/>
      <c r="R67" s="363"/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</row>
    <row r="68" spans="1:29">
      <c r="A68" s="363"/>
      <c r="B68" s="16">
        <f>IFERROR(T_BDD_Références[REFERENCE],"")</f>
        <v>0</v>
      </c>
      <c r="C68" s="16">
        <f>IFERROR(T_BDD_Références[DESIGNATION],"")</f>
        <v>0</v>
      </c>
      <c r="D6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8" s="17">
        <f>SUM(T_STOCKS[[#This Row],[HAY SINAII]:[Colonne2]])</f>
        <v>0</v>
      </c>
      <c r="J68" s="363"/>
      <c r="K68" s="363">
        <f>IF((T_STOCKS[[#This Row],[HAYSINAII]]&gt;=0)*(T_STOCKS[[#This Row],[HAYSINAII]]&lt;=1.5),ROW())</f>
        <v>68</v>
      </c>
      <c r="L68" s="363"/>
      <c r="M68" s="363"/>
      <c r="N68" s="363"/>
      <c r="O68" s="363"/>
      <c r="P68" s="363"/>
      <c r="Q68" s="363"/>
      <c r="R68" s="363"/>
      <c r="S68" s="363"/>
      <c r="T68" s="363"/>
      <c r="U68" s="363"/>
      <c r="V68" s="363"/>
      <c r="W68" s="363"/>
      <c r="X68" s="363"/>
      <c r="Y68" s="363"/>
      <c r="Z68" s="363"/>
      <c r="AA68" s="363"/>
      <c r="AB68" s="363"/>
      <c r="AC68" s="363"/>
    </row>
    <row r="69" spans="1:29">
      <c r="A69" s="363"/>
      <c r="B69" s="16">
        <f>IFERROR(T_BDD_Références[REFERENCE],"")</f>
        <v>0</v>
      </c>
      <c r="C69" s="16">
        <f>IFERROR(T_BDD_Références[DESIGNATION],"")</f>
        <v>0</v>
      </c>
      <c r="D6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6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6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6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6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69" s="17">
        <f>SUM(T_STOCKS[[#This Row],[HAY SINAII]:[Colonne2]])</f>
        <v>0</v>
      </c>
      <c r="J69" s="363"/>
      <c r="K69" s="363">
        <f>IF((T_STOCKS[[#This Row],[HAYSINAII]]&gt;=0)*(T_STOCKS[[#This Row],[HAYSINAII]]&lt;=1.5),ROW())</f>
        <v>69</v>
      </c>
      <c r="L69" s="363"/>
      <c r="M69" s="363"/>
      <c r="N69" s="363"/>
      <c r="O69" s="363"/>
      <c r="P69" s="363"/>
      <c r="Q69" s="363"/>
      <c r="R69" s="363"/>
      <c r="S69" s="363"/>
      <c r="T69" s="363"/>
      <c r="U69" s="363"/>
      <c r="V69" s="363"/>
      <c r="W69" s="363"/>
      <c r="X69" s="363"/>
      <c r="Y69" s="363"/>
      <c r="Z69" s="363"/>
      <c r="AA69" s="363"/>
      <c r="AB69" s="363"/>
      <c r="AC69" s="363"/>
    </row>
    <row r="70" spans="1:29">
      <c r="A70" s="363"/>
      <c r="B70" s="16">
        <f>IFERROR(T_BDD_Références[REFERENCE],"")</f>
        <v>0</v>
      </c>
      <c r="C70" s="16">
        <f>IFERROR(T_BDD_Références[DESIGNATION],"")</f>
        <v>0</v>
      </c>
      <c r="D7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0" s="17">
        <f>SUM(T_STOCKS[[#This Row],[HAY SINAII]:[Colonne2]])</f>
        <v>0</v>
      </c>
      <c r="J70" s="363"/>
      <c r="K70" s="363">
        <f>IF((T_STOCKS[[#This Row],[HAYSINAII]]&gt;=0)*(T_STOCKS[[#This Row],[HAYSINAII]]&lt;=1.5),ROW())</f>
        <v>70</v>
      </c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</row>
    <row r="71" spans="1:29">
      <c r="A71" s="363"/>
      <c r="B71" s="16">
        <f>IFERROR(T_BDD_Références[REFERENCE],"")</f>
        <v>0</v>
      </c>
      <c r="C71" s="16">
        <f>IFERROR(T_BDD_Références[DESIGNATION],"")</f>
        <v>0</v>
      </c>
      <c r="D7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1" s="17">
        <f>SUM(T_STOCKS[[#This Row],[HAY SINAII]:[Colonne2]])</f>
        <v>0</v>
      </c>
      <c r="J71" s="363"/>
      <c r="K71" s="363">
        <f>IF((T_STOCKS[[#This Row],[HAYSINAII]]&gt;=0)*(T_STOCKS[[#This Row],[HAYSINAII]]&lt;=1.5),ROW())</f>
        <v>71</v>
      </c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</row>
    <row r="72" spans="1:29">
      <c r="A72" s="363"/>
      <c r="B72" s="16">
        <f>IFERROR(T_BDD_Références[REFERENCE],"")</f>
        <v>0</v>
      </c>
      <c r="C72" s="16">
        <f>IFERROR(T_BDD_Références[DESIGNATION],"")</f>
        <v>0</v>
      </c>
      <c r="D7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2" s="17">
        <f>SUM(T_STOCKS[[#This Row],[HAY SINAII]:[Colonne2]])</f>
        <v>0</v>
      </c>
      <c r="J72" s="363"/>
      <c r="K72" s="363">
        <f>IF((T_STOCKS[[#This Row],[HAYSINAII]]&gt;=0)*(T_STOCKS[[#This Row],[HAYSINAII]]&lt;=1.5),ROW())</f>
        <v>72</v>
      </c>
      <c r="L72" s="363"/>
      <c r="M72" s="363"/>
      <c r="N72" s="363"/>
      <c r="O72" s="363"/>
      <c r="P72" s="36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3"/>
      <c r="AC72" s="363"/>
    </row>
    <row r="73" spans="1:29">
      <c r="A73" s="363"/>
      <c r="B73" s="16">
        <f>IFERROR(T_BDD_Références[REFERENCE],"")</f>
        <v>0</v>
      </c>
      <c r="C73" s="16">
        <f>IFERROR(T_BDD_Références[DESIGNATION],"")</f>
        <v>0</v>
      </c>
      <c r="D7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3" s="17">
        <f>SUM(T_STOCKS[[#This Row],[HAY SINAII]:[Colonne2]])</f>
        <v>0</v>
      </c>
      <c r="J73" s="363"/>
      <c r="K73" s="363">
        <f>IF((T_STOCKS[[#This Row],[HAYSINAII]]&gt;=0)*(T_STOCKS[[#This Row],[HAYSINAII]]&lt;=1.5),ROW())</f>
        <v>73</v>
      </c>
      <c r="L73" s="363"/>
      <c r="M73" s="363"/>
      <c r="N73" s="363"/>
      <c r="O73" s="363"/>
      <c r="P73" s="36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3"/>
      <c r="AC73" s="363"/>
    </row>
    <row r="74" spans="1:29">
      <c r="A74" s="363"/>
      <c r="B74" s="16">
        <f>IFERROR(T_BDD_Références[REFERENCE],"")</f>
        <v>0</v>
      </c>
      <c r="C74" s="16">
        <f>IFERROR(T_BDD_Références[DESIGNATION],"")</f>
        <v>0</v>
      </c>
      <c r="D7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4" s="17">
        <f>SUM(T_STOCKS[[#This Row],[HAY SINAII]:[Colonne2]])</f>
        <v>0</v>
      </c>
      <c r="J74" s="363"/>
      <c r="K74" s="363">
        <f>IF((T_STOCKS[[#This Row],[HAYSINAII]]&gt;=0)*(T_STOCKS[[#This Row],[HAYSINAII]]&lt;=1.5),ROW())</f>
        <v>74</v>
      </c>
      <c r="L74" s="363"/>
      <c r="M74" s="363"/>
      <c r="N74" s="363"/>
      <c r="O74" s="363"/>
      <c r="P74" s="363"/>
      <c r="Q74" s="363"/>
      <c r="R74" s="363"/>
      <c r="S74" s="363"/>
      <c r="T74" s="363"/>
      <c r="U74" s="363"/>
      <c r="V74" s="363"/>
      <c r="W74" s="363"/>
      <c r="X74" s="363"/>
      <c r="Y74" s="363"/>
      <c r="Z74" s="363"/>
      <c r="AA74" s="363"/>
      <c r="AB74" s="363"/>
      <c r="AC74" s="363"/>
    </row>
    <row r="75" spans="1:29">
      <c r="A75" s="363"/>
      <c r="B75" s="16">
        <f>IFERROR(T_BDD_Références[REFERENCE],"")</f>
        <v>0</v>
      </c>
      <c r="C75" s="16">
        <f>IFERROR(T_BDD_Références[DESIGNATION],"")</f>
        <v>0</v>
      </c>
      <c r="D7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5" s="17">
        <f>SUM(T_STOCKS[[#This Row],[HAY SINAII]:[Colonne2]])</f>
        <v>0</v>
      </c>
      <c r="J75" s="363"/>
      <c r="K75" s="363">
        <f>IF((T_STOCKS[[#This Row],[HAYSINAII]]&gt;=0)*(T_STOCKS[[#This Row],[HAYSINAII]]&lt;=1.5),ROW())</f>
        <v>75</v>
      </c>
      <c r="L75" s="363"/>
      <c r="M75" s="363"/>
      <c r="N75" s="363"/>
      <c r="O75" s="363"/>
      <c r="P75" s="363"/>
      <c r="Q75" s="363"/>
      <c r="R75" s="363"/>
      <c r="S75" s="363"/>
      <c r="T75" s="363"/>
      <c r="U75" s="363"/>
      <c r="V75" s="363"/>
      <c r="W75" s="363"/>
      <c r="X75" s="363"/>
      <c r="Y75" s="363"/>
      <c r="Z75" s="363"/>
      <c r="AA75" s="363"/>
      <c r="AB75" s="363"/>
      <c r="AC75" s="363"/>
    </row>
    <row r="76" spans="1:29">
      <c r="A76" s="363"/>
      <c r="B76" s="16">
        <f>IFERROR(T_BDD_Références[REFERENCE],"")</f>
        <v>0</v>
      </c>
      <c r="C76" s="16">
        <f>IFERROR(T_BDD_Références[DESIGNATION],"")</f>
        <v>0</v>
      </c>
      <c r="D7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6" s="17">
        <f>SUM(T_STOCKS[[#This Row],[HAY SINAII]:[Colonne2]])</f>
        <v>0</v>
      </c>
      <c r="J76" s="363"/>
      <c r="K76" s="363">
        <f>IF((T_STOCKS[[#This Row],[HAYSINAII]]&gt;=0)*(T_STOCKS[[#This Row],[HAYSINAII]]&lt;=1.5),ROW())</f>
        <v>76</v>
      </c>
      <c r="L76" s="363"/>
      <c r="M76" s="363"/>
      <c r="N76" s="363"/>
      <c r="O76" s="363"/>
      <c r="P76" s="363"/>
      <c r="Q76" s="363"/>
      <c r="R76" s="363"/>
      <c r="S76" s="363"/>
      <c r="T76" s="363"/>
      <c r="U76" s="363"/>
      <c r="V76" s="363"/>
      <c r="W76" s="363"/>
      <c r="X76" s="363"/>
      <c r="Y76" s="363"/>
      <c r="Z76" s="363"/>
      <c r="AA76" s="363"/>
      <c r="AB76" s="363"/>
      <c r="AC76" s="363"/>
    </row>
    <row r="77" spans="1:29">
      <c r="A77" s="363"/>
      <c r="B77" s="16">
        <f>IFERROR(T_BDD_Références[REFERENCE],"")</f>
        <v>0</v>
      </c>
      <c r="C77" s="16">
        <f>IFERROR(T_BDD_Références[DESIGNATION],"")</f>
        <v>0</v>
      </c>
      <c r="D7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7" s="17">
        <f>SUM(T_STOCKS[[#This Row],[HAY SINAII]:[Colonne2]])</f>
        <v>0</v>
      </c>
      <c r="J77" s="363"/>
      <c r="K77" s="363">
        <f>IF((T_STOCKS[[#This Row],[HAYSINAII]]&gt;=0)*(T_STOCKS[[#This Row],[HAYSINAII]]&lt;=1.5),ROW())</f>
        <v>77</v>
      </c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3"/>
      <c r="W77" s="363"/>
      <c r="X77" s="363"/>
      <c r="Y77" s="363"/>
      <c r="Z77" s="363"/>
      <c r="AA77" s="363"/>
      <c r="AB77" s="363"/>
      <c r="AC77" s="363"/>
    </row>
    <row r="78" spans="1:29">
      <c r="A78" s="363"/>
      <c r="B78" s="16">
        <f>IFERROR(T_BDD_Références[REFERENCE],"")</f>
        <v>0</v>
      </c>
      <c r="C78" s="16">
        <f>IFERROR(T_BDD_Références[DESIGNATION],"")</f>
        <v>0</v>
      </c>
      <c r="D7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8" s="17">
        <f>SUM(T_STOCKS[[#This Row],[HAY SINAII]:[Colonne2]])</f>
        <v>0</v>
      </c>
      <c r="J78" s="363"/>
      <c r="K78" s="363">
        <f>IF((T_STOCKS[[#This Row],[HAYSINAII]]&gt;=0)*(T_STOCKS[[#This Row],[HAYSINAII]]&lt;=1.5),ROW())</f>
        <v>78</v>
      </c>
      <c r="L78" s="363"/>
      <c r="M78" s="363"/>
      <c r="N78" s="363"/>
      <c r="O78" s="363"/>
      <c r="P78" s="363"/>
      <c r="Q78" s="363"/>
      <c r="R78" s="363"/>
      <c r="S78" s="363"/>
      <c r="T78" s="363"/>
      <c r="U78" s="363"/>
      <c r="V78" s="363"/>
      <c r="W78" s="363"/>
      <c r="X78" s="363"/>
      <c r="Y78" s="363"/>
      <c r="Z78" s="363"/>
      <c r="AA78" s="363"/>
      <c r="AB78" s="363"/>
      <c r="AC78" s="363"/>
    </row>
    <row r="79" spans="1:29">
      <c r="A79" s="363"/>
      <c r="B79" s="16">
        <f>IFERROR(T_BDD_Références[REFERENCE],"")</f>
        <v>0</v>
      </c>
      <c r="C79" s="16">
        <f>IFERROR(T_BDD_Références[DESIGNATION],"")</f>
        <v>0</v>
      </c>
      <c r="D7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7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7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7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7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79" s="17">
        <f>SUM(T_STOCKS[[#This Row],[HAY SINAII]:[Colonne2]])</f>
        <v>0</v>
      </c>
      <c r="J79" s="363"/>
      <c r="K79" s="363">
        <f>IF((T_STOCKS[[#This Row],[HAYSINAII]]&gt;=0)*(T_STOCKS[[#This Row],[HAYSINAII]]&lt;=1.5),ROW())</f>
        <v>79</v>
      </c>
      <c r="L79" s="363"/>
      <c r="M79" s="363"/>
      <c r="N79" s="363"/>
      <c r="O79" s="363"/>
      <c r="P79" s="363"/>
      <c r="Q79" s="363"/>
      <c r="R79" s="363"/>
      <c r="S79" s="363"/>
      <c r="T79" s="363"/>
      <c r="U79" s="363"/>
      <c r="V79" s="363"/>
      <c r="W79" s="363"/>
      <c r="X79" s="363"/>
      <c r="Y79" s="363"/>
      <c r="Z79" s="363"/>
      <c r="AA79" s="363"/>
      <c r="AB79" s="363"/>
      <c r="AC79" s="363"/>
    </row>
    <row r="80" spans="1:29">
      <c r="A80" s="363"/>
      <c r="B80" s="16">
        <f>IFERROR(T_BDD_Références[REFERENCE],"")</f>
        <v>0</v>
      </c>
      <c r="C80" s="16">
        <f>IFERROR(T_BDD_Références[DESIGNATION],"")</f>
        <v>0</v>
      </c>
      <c r="D8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0" s="17">
        <f>SUM(T_STOCKS[[#This Row],[HAY SINAII]:[Colonne2]])</f>
        <v>0</v>
      </c>
      <c r="J80" s="363"/>
      <c r="K80" s="363">
        <f>IF((T_STOCKS[[#This Row],[HAYSINAII]]&gt;=0)*(T_STOCKS[[#This Row],[HAYSINAII]]&lt;=1.5),ROW())</f>
        <v>80</v>
      </c>
      <c r="L80" s="363"/>
      <c r="M80" s="363"/>
      <c r="N80" s="363"/>
      <c r="O80" s="363"/>
      <c r="P80" s="363"/>
      <c r="Q80" s="363"/>
      <c r="R80" s="363"/>
      <c r="S80" s="363"/>
      <c r="T80" s="363"/>
      <c r="U80" s="363"/>
      <c r="V80" s="363"/>
      <c r="W80" s="363"/>
      <c r="X80" s="363"/>
      <c r="Y80" s="363"/>
      <c r="Z80" s="363"/>
      <c r="AA80" s="363"/>
      <c r="AB80" s="363"/>
      <c r="AC80" s="363"/>
    </row>
    <row r="81" spans="1:29">
      <c r="A81" s="363"/>
      <c r="B81" s="16">
        <f>IFERROR(T_BDD_Références[REFERENCE],"")</f>
        <v>0</v>
      </c>
      <c r="C81" s="16">
        <f>IFERROR(T_BDD_Références[DESIGNATION],"")</f>
        <v>0</v>
      </c>
      <c r="D8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1" s="17">
        <f>SUM(T_STOCKS[[#This Row],[HAY SINAII]:[Colonne2]])</f>
        <v>0</v>
      </c>
      <c r="J81" s="363"/>
      <c r="K81" s="363">
        <f>IF((T_STOCKS[[#This Row],[HAYSINAII]]&gt;=0)*(T_STOCKS[[#This Row],[HAYSINAII]]&lt;=1.5),ROW())</f>
        <v>81</v>
      </c>
      <c r="L81" s="363"/>
      <c r="M81" s="363"/>
      <c r="N81" s="363"/>
      <c r="O81" s="363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</row>
    <row r="82" spans="1:29">
      <c r="A82" s="363"/>
      <c r="B82" s="16">
        <f>IFERROR(T_BDD_Références[REFERENCE],"")</f>
        <v>0</v>
      </c>
      <c r="C82" s="16">
        <f>IFERROR(T_BDD_Références[DESIGNATION],"")</f>
        <v>0</v>
      </c>
      <c r="D8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2" s="17">
        <f>SUM(T_STOCKS[[#This Row],[HAY SINAII]:[Colonne2]])</f>
        <v>0</v>
      </c>
      <c r="J82" s="363"/>
      <c r="K82" s="363">
        <f>IF((T_STOCKS[[#This Row],[HAYSINAII]]&gt;=0)*(T_STOCKS[[#This Row],[HAYSINAII]]&lt;=1.5),ROW())</f>
        <v>82</v>
      </c>
      <c r="L82" s="363"/>
      <c r="M82" s="363"/>
      <c r="N82" s="363"/>
      <c r="O82" s="363"/>
      <c r="P82" s="363"/>
      <c r="Q82" s="363"/>
      <c r="R82" s="363"/>
      <c r="S82" s="363"/>
      <c r="T82" s="363"/>
      <c r="U82" s="363"/>
      <c r="V82" s="363"/>
      <c r="W82" s="363"/>
      <c r="X82" s="363"/>
      <c r="Y82" s="363"/>
      <c r="Z82" s="363"/>
      <c r="AA82" s="363"/>
      <c r="AB82" s="363"/>
      <c r="AC82" s="363"/>
    </row>
    <row r="83" spans="1:29">
      <c r="A83" s="363"/>
      <c r="B83" s="16">
        <f>IFERROR(T_BDD_Références[REFERENCE],"")</f>
        <v>0</v>
      </c>
      <c r="C83" s="16">
        <f>IFERROR(T_BDD_Références[DESIGNATION],"")</f>
        <v>0</v>
      </c>
      <c r="D8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3" s="17">
        <f>SUM(T_STOCKS[[#This Row],[HAY SINAII]:[Colonne2]])</f>
        <v>0</v>
      </c>
      <c r="J83" s="363"/>
      <c r="K83" s="363">
        <f>IF((T_STOCKS[[#This Row],[HAYSINAII]]&gt;=0)*(T_STOCKS[[#This Row],[HAYSINAII]]&lt;=1.5),ROW())</f>
        <v>83</v>
      </c>
      <c r="L83" s="363"/>
      <c r="M83" s="363"/>
      <c r="N83" s="363"/>
      <c r="O83" s="363"/>
      <c r="P83" s="363"/>
      <c r="Q83" s="363"/>
      <c r="R83" s="363"/>
      <c r="S83" s="363"/>
      <c r="T83" s="363"/>
      <c r="U83" s="363"/>
      <c r="V83" s="363"/>
      <c r="W83" s="363"/>
      <c r="X83" s="363"/>
      <c r="Y83" s="363"/>
      <c r="Z83" s="363"/>
      <c r="AA83" s="363"/>
      <c r="AB83" s="363"/>
      <c r="AC83" s="363"/>
    </row>
    <row r="84" spans="1:29">
      <c r="A84" s="363"/>
      <c r="B84" s="16">
        <f>IFERROR(T_BDD_Références[REFERENCE],"")</f>
        <v>0</v>
      </c>
      <c r="C84" s="16">
        <f>IFERROR(T_BDD_Références[DESIGNATION],"")</f>
        <v>0</v>
      </c>
      <c r="D8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4" s="17">
        <f>SUM(T_STOCKS[[#This Row],[HAY SINAII]:[Colonne2]])</f>
        <v>0</v>
      </c>
      <c r="J84" s="363"/>
      <c r="K84" s="363">
        <f>IF((T_STOCKS[[#This Row],[HAYSINAII]]&gt;=0)*(T_STOCKS[[#This Row],[HAYSINAII]]&lt;=1.5),ROW())</f>
        <v>84</v>
      </c>
      <c r="L84" s="363"/>
      <c r="M84" s="363"/>
      <c r="N84" s="363"/>
      <c r="O84" s="363"/>
      <c r="P84" s="363"/>
      <c r="Q84" s="363"/>
      <c r="R84" s="363"/>
      <c r="S84" s="363"/>
      <c r="T84" s="363"/>
      <c r="U84" s="363"/>
      <c r="V84" s="363"/>
      <c r="W84" s="363"/>
      <c r="X84" s="363"/>
      <c r="Y84" s="363"/>
      <c r="Z84" s="363"/>
      <c r="AA84" s="363"/>
      <c r="AB84" s="363"/>
      <c r="AC84" s="363"/>
    </row>
    <row r="85" spans="1:29">
      <c r="A85" s="363"/>
      <c r="B85" s="16">
        <f>IFERROR(T_BDD_Références[REFERENCE],"")</f>
        <v>0</v>
      </c>
      <c r="C85" s="16">
        <f>IFERROR(T_BDD_Références[DESIGNATION],"")</f>
        <v>0</v>
      </c>
      <c r="D8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5" s="17">
        <f>SUM(T_STOCKS[[#This Row],[HAY SINAII]:[Colonne2]])</f>
        <v>0</v>
      </c>
      <c r="J85" s="363"/>
      <c r="K85" s="363">
        <f>IF((T_STOCKS[[#This Row],[HAYSINAII]]&gt;=0)*(T_STOCKS[[#This Row],[HAYSINAII]]&lt;=1.5),ROW())</f>
        <v>85</v>
      </c>
      <c r="L85" s="363"/>
      <c r="M85" s="363"/>
      <c r="N85" s="363"/>
      <c r="O85" s="363"/>
      <c r="P85" s="363"/>
      <c r="Q85" s="363"/>
      <c r="R85" s="363"/>
      <c r="S85" s="363"/>
      <c r="T85" s="363"/>
      <c r="U85" s="363"/>
      <c r="V85" s="363"/>
      <c r="W85" s="363"/>
      <c r="X85" s="363"/>
      <c r="Y85" s="363"/>
      <c r="Z85" s="363"/>
      <c r="AA85" s="363"/>
      <c r="AB85" s="363"/>
      <c r="AC85" s="363"/>
    </row>
    <row r="86" spans="1:29">
      <c r="A86" s="363"/>
      <c r="B86" s="16">
        <f>IFERROR(T_BDD_Références[REFERENCE],"")</f>
        <v>0</v>
      </c>
      <c r="C86" s="16">
        <f>IFERROR(T_BDD_Références[DESIGNATION],"")</f>
        <v>0</v>
      </c>
      <c r="D8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6" s="17">
        <f>SUM(T_STOCKS[[#This Row],[HAY SINAII]:[Colonne2]])</f>
        <v>0</v>
      </c>
      <c r="J86" s="363"/>
      <c r="K86" s="363">
        <f>IF((T_STOCKS[[#This Row],[HAYSINAII]]&gt;=0)*(T_STOCKS[[#This Row],[HAYSINAII]]&lt;=1.5),ROW())</f>
        <v>86</v>
      </c>
      <c r="L86" s="363"/>
      <c r="M86" s="363"/>
      <c r="N86" s="363"/>
      <c r="O86" s="363"/>
      <c r="P86" s="363"/>
      <c r="Q86" s="363"/>
      <c r="R86" s="363"/>
      <c r="S86" s="363"/>
      <c r="T86" s="363"/>
      <c r="U86" s="363"/>
      <c r="V86" s="363"/>
      <c r="W86" s="363"/>
      <c r="X86" s="363"/>
      <c r="Y86" s="363"/>
      <c r="Z86" s="363"/>
      <c r="AA86" s="363"/>
      <c r="AB86" s="363"/>
      <c r="AC86" s="363"/>
    </row>
    <row r="87" spans="1:29">
      <c r="A87" s="363"/>
      <c r="B87" s="16">
        <f>IFERROR(T_BDD_Références[REFERENCE],"")</f>
        <v>0</v>
      </c>
      <c r="C87" s="16">
        <f>IFERROR(T_BDD_Références[DESIGNATION],"")</f>
        <v>0</v>
      </c>
      <c r="D8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7" s="17">
        <f>SUM(T_STOCKS[[#This Row],[HAY SINAII]:[Colonne2]])</f>
        <v>0</v>
      </c>
      <c r="J87" s="363"/>
      <c r="K87" s="363">
        <f>IF((T_STOCKS[[#This Row],[HAYSINAII]]&gt;=0)*(T_STOCKS[[#This Row],[HAYSINAII]]&lt;=1.5),ROW())</f>
        <v>87</v>
      </c>
      <c r="L87" s="363"/>
      <c r="M87" s="363"/>
      <c r="N87" s="363"/>
      <c r="O87" s="363"/>
      <c r="P87" s="363"/>
      <c r="Q87" s="363"/>
      <c r="R87" s="363"/>
      <c r="S87" s="363"/>
      <c r="T87" s="363"/>
      <c r="U87" s="363"/>
      <c r="V87" s="363"/>
      <c r="W87" s="363"/>
      <c r="X87" s="363"/>
      <c r="Y87" s="363"/>
      <c r="Z87" s="363"/>
      <c r="AA87" s="363"/>
      <c r="AB87" s="363"/>
      <c r="AC87" s="363"/>
    </row>
    <row r="88" spans="1:29">
      <c r="A88" s="363"/>
      <c r="B88" s="16">
        <f>IFERROR(T_BDD_Références[REFERENCE],"")</f>
        <v>0</v>
      </c>
      <c r="C88" s="16">
        <f>IFERROR(T_BDD_Références[DESIGNATION],"")</f>
        <v>0</v>
      </c>
      <c r="D8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8" s="17">
        <f>SUM(T_STOCKS[[#This Row],[HAY SINAII]:[Colonne2]])</f>
        <v>0</v>
      </c>
      <c r="J88" s="363"/>
      <c r="K88" s="363">
        <f>IF((T_STOCKS[[#This Row],[HAYSINAII]]&gt;=0)*(T_STOCKS[[#This Row],[HAYSINAII]]&lt;=1.5),ROW())</f>
        <v>88</v>
      </c>
      <c r="L88" s="363"/>
      <c r="M88" s="363"/>
      <c r="N88" s="363"/>
      <c r="O88" s="363"/>
      <c r="P88" s="363"/>
      <c r="Q88" s="363"/>
      <c r="R88" s="363"/>
      <c r="S88" s="363"/>
      <c r="T88" s="363"/>
      <c r="U88" s="363"/>
      <c r="V88" s="363"/>
      <c r="W88" s="363"/>
      <c r="X88" s="363"/>
      <c r="Y88" s="363"/>
      <c r="Z88" s="363"/>
      <c r="AA88" s="363"/>
      <c r="AB88" s="363"/>
      <c r="AC88" s="363"/>
    </row>
    <row r="89" spans="1:29">
      <c r="A89" s="363"/>
      <c r="B89" s="16">
        <f>IFERROR(T_BDD_Références[REFERENCE],"")</f>
        <v>0</v>
      </c>
      <c r="C89" s="16">
        <f>IFERROR(T_BDD_Références[DESIGNATION],"")</f>
        <v>0</v>
      </c>
      <c r="D8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8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8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8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8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89" s="17">
        <f>SUM(T_STOCKS[[#This Row],[HAY SINAII]:[Colonne2]])</f>
        <v>0</v>
      </c>
      <c r="J89" s="363"/>
      <c r="K89" s="363">
        <f>IF((T_STOCKS[[#This Row],[HAYSINAII]]&gt;=0)*(T_STOCKS[[#This Row],[HAYSINAII]]&lt;=1.5),ROW())</f>
        <v>89</v>
      </c>
      <c r="L89" s="363"/>
      <c r="M89" s="363"/>
      <c r="N89" s="363"/>
      <c r="O89" s="363"/>
      <c r="P89" s="363"/>
      <c r="Q89" s="363"/>
      <c r="R89" s="363"/>
      <c r="S89" s="363"/>
      <c r="T89" s="363"/>
      <c r="U89" s="363"/>
      <c r="V89" s="363"/>
      <c r="W89" s="363"/>
      <c r="X89" s="363"/>
      <c r="Y89" s="363"/>
      <c r="Z89" s="363"/>
      <c r="AA89" s="363"/>
      <c r="AB89" s="363"/>
      <c r="AC89" s="363"/>
    </row>
    <row r="90" spans="1:29">
      <c r="A90" s="363"/>
      <c r="B90" s="16">
        <f>IFERROR(T_BDD_Références[REFERENCE],"")</f>
        <v>0</v>
      </c>
      <c r="C90" s="16">
        <f>IFERROR(T_BDD_Références[DESIGNATION],"")</f>
        <v>0</v>
      </c>
      <c r="D9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0" s="17">
        <f>SUM(T_STOCKS[[#This Row],[HAY SINAII]:[Colonne2]])</f>
        <v>0</v>
      </c>
      <c r="J90" s="363"/>
      <c r="K90" s="363">
        <f>IF((T_STOCKS[[#This Row],[HAYSINAII]]&gt;=0)*(T_STOCKS[[#This Row],[HAYSINAII]]&lt;=1.5),ROW())</f>
        <v>90</v>
      </c>
      <c r="L90" s="363"/>
      <c r="M90" s="363"/>
      <c r="N90" s="363"/>
      <c r="O90" s="363"/>
      <c r="P90" s="363"/>
      <c r="Q90" s="363"/>
      <c r="R90" s="363"/>
      <c r="S90" s="363"/>
      <c r="T90" s="363"/>
      <c r="U90" s="363"/>
      <c r="V90" s="363"/>
      <c r="W90" s="363"/>
      <c r="X90" s="363"/>
      <c r="Y90" s="363"/>
      <c r="Z90" s="363"/>
      <c r="AA90" s="363"/>
      <c r="AB90" s="363"/>
      <c r="AC90" s="363"/>
    </row>
    <row r="91" spans="1:29">
      <c r="A91" s="363"/>
      <c r="B91" s="16">
        <f>IFERROR(T_BDD_Références[REFERENCE],"")</f>
        <v>0</v>
      </c>
      <c r="C91" s="16">
        <f>IFERROR(T_BDD_Références[DESIGNATION],"")</f>
        <v>0</v>
      </c>
      <c r="D9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1" s="17">
        <f>SUM(T_STOCKS[[#This Row],[HAY SINAII]:[Colonne2]])</f>
        <v>0</v>
      </c>
      <c r="J91" s="363"/>
      <c r="K91" s="363">
        <f>IF((T_STOCKS[[#This Row],[HAYSINAII]]&gt;=0)*(T_STOCKS[[#This Row],[HAYSINAII]]&lt;=1.5),ROW())</f>
        <v>91</v>
      </c>
      <c r="L91" s="363"/>
      <c r="M91" s="363"/>
      <c r="N91" s="363"/>
      <c r="O91" s="363"/>
      <c r="P91" s="363"/>
      <c r="Q91" s="363"/>
      <c r="R91" s="363"/>
      <c r="S91" s="363"/>
      <c r="T91" s="363"/>
      <c r="U91" s="363"/>
      <c r="V91" s="363"/>
      <c r="W91" s="363"/>
      <c r="X91" s="363"/>
      <c r="Y91" s="363"/>
      <c r="Z91" s="363"/>
      <c r="AA91" s="363"/>
      <c r="AB91" s="363"/>
      <c r="AC91" s="363"/>
    </row>
    <row r="92" spans="1:29">
      <c r="A92" s="363"/>
      <c r="B92" s="16">
        <f>IFERROR(T_BDD_Références[REFERENCE],"")</f>
        <v>0</v>
      </c>
      <c r="C92" s="16">
        <f>IFERROR(T_BDD_Références[DESIGNATION],"")</f>
        <v>0</v>
      </c>
      <c r="D9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2" s="17">
        <f>SUM(T_STOCKS[[#This Row],[HAY SINAII]:[Colonne2]])</f>
        <v>0</v>
      </c>
      <c r="J92" s="363"/>
      <c r="K92" s="363">
        <f>IF((T_STOCKS[[#This Row],[HAYSINAII]]&gt;=0)*(T_STOCKS[[#This Row],[HAYSINAII]]&lt;=1.5),ROW())</f>
        <v>92</v>
      </c>
      <c r="L92" s="363"/>
      <c r="M92" s="363"/>
      <c r="N92" s="363"/>
      <c r="O92" s="363"/>
      <c r="P92" s="363"/>
      <c r="Q92" s="363"/>
      <c r="R92" s="363"/>
      <c r="S92" s="363"/>
      <c r="T92" s="363"/>
      <c r="U92" s="363"/>
      <c r="V92" s="363"/>
      <c r="W92" s="363"/>
      <c r="X92" s="363"/>
      <c r="Y92" s="363"/>
      <c r="Z92" s="363"/>
      <c r="AA92" s="363"/>
      <c r="AB92" s="363"/>
      <c r="AC92" s="363"/>
    </row>
    <row r="93" spans="1:29">
      <c r="A93" s="363"/>
      <c r="B93" s="16">
        <f>IFERROR(T_BDD_Références[REFERENCE],"")</f>
        <v>0</v>
      </c>
      <c r="C93" s="16">
        <f>IFERROR(T_BDD_Références[DESIGNATION],"")</f>
        <v>0</v>
      </c>
      <c r="D9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3" s="17">
        <f>SUM(T_STOCKS[[#This Row],[HAY SINAII]:[Colonne2]])</f>
        <v>0</v>
      </c>
      <c r="J93" s="363"/>
      <c r="K93" s="363">
        <f>IF((T_STOCKS[[#This Row],[HAYSINAII]]&gt;=0)*(T_STOCKS[[#This Row],[HAYSINAII]]&lt;=1.5),ROW())</f>
        <v>93</v>
      </c>
      <c r="L93" s="363"/>
      <c r="M93" s="363"/>
      <c r="N93" s="363"/>
      <c r="O93" s="363"/>
      <c r="P93" s="363"/>
      <c r="Q93" s="363"/>
      <c r="R93" s="363"/>
      <c r="S93" s="363"/>
      <c r="T93" s="363"/>
      <c r="U93" s="363"/>
      <c r="V93" s="363"/>
      <c r="W93" s="363"/>
      <c r="X93" s="363"/>
      <c r="Y93" s="363"/>
      <c r="Z93" s="363"/>
      <c r="AA93" s="363"/>
      <c r="AB93" s="363"/>
      <c r="AC93" s="363"/>
    </row>
    <row r="94" spans="1:29">
      <c r="A94" s="363"/>
      <c r="B94" s="16">
        <f>IFERROR(T_BDD_Références[REFERENCE],"")</f>
        <v>0</v>
      </c>
      <c r="C94" s="16">
        <f>IFERROR(T_BDD_Références[DESIGNATION],"")</f>
        <v>0</v>
      </c>
      <c r="D9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4" s="17">
        <f>SUM(T_STOCKS[[#This Row],[HAY SINAII]:[Colonne2]])</f>
        <v>0</v>
      </c>
      <c r="J94" s="363"/>
      <c r="K94" s="363">
        <f>IF((T_STOCKS[[#This Row],[HAYSINAII]]&gt;=0)*(T_STOCKS[[#This Row],[HAYSINAII]]&lt;=1.5),ROW())</f>
        <v>94</v>
      </c>
      <c r="L94" s="363"/>
      <c r="M94" s="363"/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</row>
    <row r="95" spans="1:29">
      <c r="A95" s="363"/>
      <c r="B95" s="16">
        <f>IFERROR(T_BDD_Références[REFERENCE],"")</f>
        <v>0</v>
      </c>
      <c r="C95" s="16">
        <f>IFERROR(T_BDD_Références[DESIGNATION],"")</f>
        <v>0</v>
      </c>
      <c r="D9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5" s="17">
        <f>SUM(T_STOCKS[[#This Row],[HAY SINAII]:[Colonne2]])</f>
        <v>0</v>
      </c>
      <c r="J95" s="363"/>
      <c r="K95" s="363">
        <f>IF((T_STOCKS[[#This Row],[HAYSINAII]]&gt;=0)*(T_STOCKS[[#This Row],[HAYSINAII]]&lt;=1.5),ROW())</f>
        <v>95</v>
      </c>
      <c r="L95" s="363"/>
      <c r="M95" s="363"/>
      <c r="N95" s="363"/>
      <c r="O95" s="363"/>
      <c r="P95" s="363"/>
      <c r="Q95" s="363"/>
      <c r="R95" s="363"/>
      <c r="S95" s="363"/>
      <c r="T95" s="363"/>
      <c r="U95" s="363"/>
      <c r="V95" s="363"/>
      <c r="W95" s="363"/>
      <c r="X95" s="363"/>
      <c r="Y95" s="363"/>
      <c r="Z95" s="363"/>
      <c r="AA95" s="363"/>
      <c r="AB95" s="363"/>
      <c r="AC95" s="363"/>
    </row>
    <row r="96" spans="1:29">
      <c r="A96" s="363"/>
      <c r="B96" s="16">
        <f>IFERROR(T_BDD_Références[REFERENCE],"")</f>
        <v>0</v>
      </c>
      <c r="C96" s="16">
        <f>IFERROR(T_BDD_Références[DESIGNATION],"")</f>
        <v>0</v>
      </c>
      <c r="D9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6" s="17">
        <f>SUM(T_STOCKS[[#This Row],[HAY SINAII]:[Colonne2]])</f>
        <v>0</v>
      </c>
      <c r="J96" s="363"/>
      <c r="K96" s="363">
        <f>IF((T_STOCKS[[#This Row],[HAYSINAII]]&gt;=0)*(T_STOCKS[[#This Row],[HAYSINAII]]&lt;=1.5),ROW())</f>
        <v>96</v>
      </c>
      <c r="L96" s="363"/>
      <c r="M96" s="363"/>
      <c r="N96" s="363"/>
      <c r="O96" s="363"/>
      <c r="P96" s="363"/>
      <c r="Q96" s="363"/>
      <c r="R96" s="363"/>
      <c r="S96" s="363"/>
      <c r="T96" s="363"/>
      <c r="U96" s="363"/>
      <c r="V96" s="363"/>
      <c r="W96" s="363"/>
      <c r="X96" s="363"/>
      <c r="Y96" s="363"/>
      <c r="Z96" s="363"/>
      <c r="AA96" s="363"/>
      <c r="AB96" s="363"/>
      <c r="AC96" s="363"/>
    </row>
    <row r="97" spans="1:29">
      <c r="A97" s="363"/>
      <c r="B97" s="16">
        <f>IFERROR(T_BDD_Références[REFERENCE],"")</f>
        <v>0</v>
      </c>
      <c r="C97" s="16">
        <f>IFERROR(T_BDD_Références[DESIGNATION],"")</f>
        <v>0</v>
      </c>
      <c r="D9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7" s="17">
        <f>SUM(T_STOCKS[[#This Row],[HAY SINAII]:[Colonne2]])</f>
        <v>0</v>
      </c>
      <c r="J97" s="363"/>
      <c r="K97" s="363">
        <f>IF((T_STOCKS[[#This Row],[HAYSINAII]]&gt;=0)*(T_STOCKS[[#This Row],[HAYSINAII]]&lt;=1.5),ROW())</f>
        <v>97</v>
      </c>
      <c r="L97" s="363"/>
      <c r="M97" s="363"/>
      <c r="N97" s="363"/>
      <c r="O97" s="363"/>
      <c r="P97" s="363"/>
      <c r="Q97" s="363"/>
      <c r="R97" s="363"/>
      <c r="S97" s="363"/>
      <c r="T97" s="363"/>
      <c r="U97" s="363"/>
      <c r="V97" s="363"/>
      <c r="W97" s="363"/>
      <c r="X97" s="363"/>
      <c r="Y97" s="363"/>
      <c r="Z97" s="363"/>
      <c r="AA97" s="363"/>
      <c r="AB97" s="363"/>
      <c r="AC97" s="363"/>
    </row>
    <row r="98" spans="1:29">
      <c r="A98" s="363"/>
      <c r="B98" s="16">
        <f>IFERROR(T_BDD_Références[REFERENCE],"")</f>
        <v>0</v>
      </c>
      <c r="C98" s="16">
        <f>IFERROR(T_BDD_Références[DESIGNATION],"")</f>
        <v>0</v>
      </c>
      <c r="D9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8" s="17">
        <f>SUM(T_STOCKS[[#This Row],[HAY SINAII]:[Colonne2]])</f>
        <v>0</v>
      </c>
      <c r="J98" s="363"/>
      <c r="K98" s="363">
        <f>IF((T_STOCKS[[#This Row],[HAYSINAII]]&gt;=0)*(T_STOCKS[[#This Row],[HAYSINAII]]&lt;=1.5),ROW())</f>
        <v>98</v>
      </c>
      <c r="L98" s="363"/>
      <c r="M98" s="363"/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</row>
    <row r="99" spans="1:29">
      <c r="A99" s="363"/>
      <c r="B99" s="16">
        <f>IFERROR(T_BDD_Références[REFERENCE],"")</f>
        <v>0</v>
      </c>
      <c r="C99" s="16">
        <f>IFERROR(T_BDD_Références[DESIGNATION],"")</f>
        <v>0</v>
      </c>
      <c r="D9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9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9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9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9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99" s="17">
        <f>SUM(T_STOCKS[[#This Row],[HAY SINAII]:[Colonne2]])</f>
        <v>0</v>
      </c>
      <c r="J99" s="363"/>
      <c r="K99" s="363">
        <f>IF((T_STOCKS[[#This Row],[HAYSINAII]]&gt;=0)*(T_STOCKS[[#This Row],[HAYSINAII]]&lt;=1.5),ROW())</f>
        <v>99</v>
      </c>
      <c r="L99" s="363"/>
      <c r="M99" s="363"/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</row>
    <row r="100" spans="1:29">
      <c r="A100" s="363"/>
      <c r="B100" s="16">
        <f>IFERROR(T_BDD_Références[REFERENCE],"")</f>
        <v>0</v>
      </c>
      <c r="C100" s="16">
        <f>IFERROR(T_BDD_Références[DESIGNATION],"")</f>
        <v>0</v>
      </c>
      <c r="D10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0" s="17">
        <f>SUM(T_STOCKS[[#This Row],[HAY SINAII]:[Colonne2]])</f>
        <v>0</v>
      </c>
      <c r="J100" s="363"/>
      <c r="K100" s="363">
        <f>IF((T_STOCKS[[#This Row],[HAYSINAII]]&gt;=0)*(T_STOCKS[[#This Row],[HAYSINAII]]&lt;=1.5),ROW())</f>
        <v>100</v>
      </c>
      <c r="L100" s="363"/>
      <c r="M100" s="363"/>
      <c r="N100" s="363"/>
      <c r="O100" s="363"/>
      <c r="P100" s="363"/>
      <c r="Q100" s="363"/>
      <c r="R100" s="363"/>
      <c r="S100" s="363"/>
      <c r="T100" s="363"/>
      <c r="U100" s="363"/>
      <c r="V100" s="363"/>
      <c r="W100" s="363"/>
      <c r="X100" s="363"/>
      <c r="Y100" s="363"/>
      <c r="Z100" s="363"/>
      <c r="AA100" s="363"/>
      <c r="AB100" s="363"/>
      <c r="AC100" s="363"/>
    </row>
    <row r="101" spans="1:29">
      <c r="A101" s="363"/>
      <c r="B101" s="16">
        <f>IFERROR(T_BDD_Références[REFERENCE],"")</f>
        <v>0</v>
      </c>
      <c r="C101" s="16">
        <f>IFERROR(T_BDD_Références[DESIGNATION],"")</f>
        <v>0</v>
      </c>
      <c r="D10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1" s="17">
        <f>SUM(T_STOCKS[[#This Row],[HAY SINAII]:[Colonne2]])</f>
        <v>0</v>
      </c>
      <c r="J101" s="363"/>
      <c r="K101" s="363">
        <f>IF((T_STOCKS[[#This Row],[HAYSINAII]]&gt;=0)*(T_STOCKS[[#This Row],[HAYSINAII]]&lt;=1.5),ROW())</f>
        <v>101</v>
      </c>
      <c r="L101" s="363"/>
      <c r="M101" s="363"/>
      <c r="N101" s="363"/>
      <c r="O101" s="363"/>
      <c r="P101" s="363"/>
      <c r="Q101" s="363"/>
      <c r="R101" s="363"/>
      <c r="S101" s="363"/>
      <c r="T101" s="363"/>
      <c r="U101" s="363"/>
      <c r="V101" s="363"/>
      <c r="W101" s="363"/>
      <c r="X101" s="363"/>
      <c r="Y101" s="363"/>
      <c r="Z101" s="363"/>
      <c r="AA101" s="363"/>
      <c r="AB101" s="363"/>
      <c r="AC101" s="363"/>
    </row>
    <row r="102" spans="1:29">
      <c r="A102" s="363"/>
      <c r="B102" s="16">
        <f>IFERROR(T_BDD_Références[REFERENCE],"")</f>
        <v>0</v>
      </c>
      <c r="C102" s="16">
        <f>IFERROR(T_BDD_Références[DESIGNATION],"")</f>
        <v>0</v>
      </c>
      <c r="D10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2" s="17">
        <f>SUM(T_STOCKS[[#This Row],[HAY SINAII]:[Colonne2]])</f>
        <v>0</v>
      </c>
      <c r="J102" s="363"/>
      <c r="K102" s="363">
        <f>IF((T_STOCKS[[#This Row],[HAYSINAII]]&gt;=0)*(T_STOCKS[[#This Row],[HAYSINAII]]&lt;=1.5),ROW())</f>
        <v>102</v>
      </c>
      <c r="L102" s="363"/>
      <c r="M102" s="363"/>
      <c r="N102" s="363"/>
      <c r="O102" s="363"/>
      <c r="P102" s="363"/>
      <c r="Q102" s="363"/>
      <c r="R102" s="363"/>
      <c r="S102" s="363"/>
      <c r="T102" s="363"/>
      <c r="U102" s="363"/>
      <c r="V102" s="363"/>
      <c r="W102" s="363"/>
      <c r="X102" s="363"/>
      <c r="Y102" s="363"/>
      <c r="Z102" s="363"/>
      <c r="AA102" s="363"/>
      <c r="AB102" s="363"/>
      <c r="AC102" s="363"/>
    </row>
    <row r="103" spans="1:29">
      <c r="A103" s="363"/>
      <c r="B103" s="16">
        <f>IFERROR(T_BDD_Références[REFERENCE],"")</f>
        <v>0</v>
      </c>
      <c r="C103" s="16">
        <f>IFERROR(T_BDD_Références[DESIGNATION],"")</f>
        <v>0</v>
      </c>
      <c r="D10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3" s="17">
        <f>SUM(T_STOCKS[[#This Row],[HAY SINAII]:[Colonne2]])</f>
        <v>0</v>
      </c>
      <c r="J103" s="363"/>
      <c r="K103" s="363">
        <f>IF((T_STOCKS[[#This Row],[HAYSINAII]]&gt;=0)*(T_STOCKS[[#This Row],[HAYSINAII]]&lt;=1.5),ROW())</f>
        <v>103</v>
      </c>
      <c r="L103" s="363"/>
      <c r="M103" s="363"/>
      <c r="N103" s="363"/>
      <c r="O103" s="363"/>
      <c r="P103" s="363"/>
      <c r="Q103" s="363"/>
      <c r="R103" s="363"/>
      <c r="S103" s="363"/>
      <c r="T103" s="363"/>
      <c r="U103" s="363"/>
      <c r="V103" s="363"/>
      <c r="W103" s="363"/>
      <c r="X103" s="363"/>
      <c r="Y103" s="363"/>
      <c r="Z103" s="363"/>
      <c r="AA103" s="363"/>
      <c r="AB103" s="363"/>
      <c r="AC103" s="363"/>
    </row>
    <row r="104" spans="1:29">
      <c r="A104" s="363"/>
      <c r="B104" s="16">
        <f>IFERROR(T_BDD_Références[REFERENCE],"")</f>
        <v>0</v>
      </c>
      <c r="C104" s="16">
        <f>IFERROR(T_BDD_Références[DESIGNATION],"")</f>
        <v>0</v>
      </c>
      <c r="D10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4" s="17">
        <f>SUM(T_STOCKS[[#This Row],[HAY SINAII]:[Colonne2]])</f>
        <v>0</v>
      </c>
      <c r="J104" s="363"/>
      <c r="K104" s="363">
        <f>IF((T_STOCKS[[#This Row],[HAYSINAII]]&gt;=0)*(T_STOCKS[[#This Row],[HAYSINAII]]&lt;=1.5),ROW())</f>
        <v>104</v>
      </c>
      <c r="L104" s="363"/>
      <c r="M104" s="363"/>
      <c r="N104" s="363"/>
      <c r="O104" s="363"/>
      <c r="P104" s="363"/>
      <c r="Q104" s="363"/>
      <c r="R104" s="363"/>
      <c r="S104" s="363"/>
      <c r="T104" s="363"/>
      <c r="U104" s="363"/>
      <c r="V104" s="363"/>
      <c r="W104" s="363"/>
      <c r="X104" s="363"/>
      <c r="Y104" s="363"/>
      <c r="Z104" s="363"/>
      <c r="AA104" s="363"/>
      <c r="AB104" s="363"/>
      <c r="AC104" s="363"/>
    </row>
    <row r="105" spans="1:29">
      <c r="A105" s="363"/>
      <c r="B105" s="16">
        <f>IFERROR(T_BDD_Références[REFERENCE],"")</f>
        <v>0</v>
      </c>
      <c r="C105" s="16">
        <f>IFERROR(T_BDD_Références[DESIGNATION],"")</f>
        <v>0</v>
      </c>
      <c r="D10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5" s="17">
        <f>SUM(T_STOCKS[[#This Row],[HAY SINAII]:[Colonne2]])</f>
        <v>0</v>
      </c>
      <c r="J105" s="363"/>
      <c r="K105" s="363">
        <f>IF((T_STOCKS[[#This Row],[HAYSINAII]]&gt;=0)*(T_STOCKS[[#This Row],[HAYSINAII]]&lt;=1.5),ROW())</f>
        <v>105</v>
      </c>
      <c r="L105" s="363"/>
      <c r="M105" s="363"/>
      <c r="N105" s="363"/>
      <c r="O105" s="363"/>
      <c r="P105" s="363"/>
      <c r="Q105" s="363"/>
      <c r="R105" s="363"/>
      <c r="S105" s="363"/>
      <c r="T105" s="363"/>
      <c r="U105" s="363"/>
      <c r="V105" s="363"/>
      <c r="W105" s="363"/>
      <c r="X105" s="363"/>
      <c r="Y105" s="363"/>
      <c r="Z105" s="363"/>
      <c r="AA105" s="363"/>
      <c r="AB105" s="363"/>
      <c r="AC105" s="363"/>
    </row>
    <row r="106" spans="1:29">
      <c r="A106" s="363"/>
      <c r="B106" s="16">
        <f>IFERROR(T_BDD_Références[REFERENCE],"")</f>
        <v>0</v>
      </c>
      <c r="C106" s="16">
        <f>IFERROR(T_BDD_Références[DESIGNATION],"")</f>
        <v>0</v>
      </c>
      <c r="D10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6" s="17">
        <f>SUM(T_STOCKS[[#This Row],[HAY SINAII]:[Colonne2]])</f>
        <v>0</v>
      </c>
      <c r="J106" s="363"/>
      <c r="K106" s="363">
        <f>IF((T_STOCKS[[#This Row],[HAYSINAII]]&gt;=0)*(T_STOCKS[[#This Row],[HAYSINAII]]&lt;=1.5),ROW())</f>
        <v>106</v>
      </c>
      <c r="L106" s="363"/>
      <c r="M106" s="363"/>
      <c r="N106" s="363"/>
      <c r="O106" s="363"/>
      <c r="P106" s="363"/>
      <c r="Q106" s="363"/>
      <c r="R106" s="363"/>
      <c r="S106" s="363"/>
      <c r="T106" s="363"/>
      <c r="U106" s="363"/>
      <c r="V106" s="363"/>
      <c r="W106" s="363"/>
      <c r="X106" s="363"/>
      <c r="Y106" s="363"/>
      <c r="Z106" s="363"/>
      <c r="AA106" s="363"/>
      <c r="AB106" s="363"/>
      <c r="AC106" s="363"/>
    </row>
    <row r="107" spans="1:29">
      <c r="A107" s="363"/>
      <c r="B107" s="16">
        <f>IFERROR(T_BDD_Références[REFERENCE],"")</f>
        <v>0</v>
      </c>
      <c r="C107" s="16">
        <f>IFERROR(T_BDD_Références[DESIGNATION],"")</f>
        <v>0</v>
      </c>
      <c r="D10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7" s="17">
        <f>SUM(T_STOCKS[[#This Row],[HAY SINAII]:[Colonne2]])</f>
        <v>0</v>
      </c>
      <c r="J107" s="363"/>
      <c r="K107" s="363">
        <f>IF((T_STOCKS[[#This Row],[HAYSINAII]]&gt;=0)*(T_STOCKS[[#This Row],[HAYSINAII]]&lt;=1.5),ROW())</f>
        <v>107</v>
      </c>
      <c r="L107" s="363"/>
      <c r="M107" s="363"/>
      <c r="N107" s="363"/>
      <c r="O107" s="363"/>
      <c r="P107" s="363"/>
      <c r="Q107" s="363"/>
      <c r="R107" s="363"/>
      <c r="S107" s="363"/>
      <c r="T107" s="363"/>
      <c r="U107" s="363"/>
      <c r="V107" s="363"/>
      <c r="W107" s="363"/>
      <c r="X107" s="363"/>
      <c r="Y107" s="363"/>
      <c r="Z107" s="363"/>
      <c r="AA107" s="363"/>
      <c r="AB107" s="363"/>
      <c r="AC107" s="363"/>
    </row>
    <row r="108" spans="1:29">
      <c r="A108" s="363"/>
      <c r="B108" s="16">
        <f>IFERROR(T_BDD_Références[REFERENCE],"")</f>
        <v>0</v>
      </c>
      <c r="C108" s="16">
        <f>IFERROR(T_BDD_Références[DESIGNATION],"")</f>
        <v>0</v>
      </c>
      <c r="D10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8" s="17">
        <f>SUM(T_STOCKS[[#This Row],[HAY SINAII]:[Colonne2]])</f>
        <v>0</v>
      </c>
      <c r="J108" s="363"/>
      <c r="K108" s="363">
        <f>IF((T_STOCKS[[#This Row],[HAYSINAII]]&gt;=0)*(T_STOCKS[[#This Row],[HAYSINAII]]&lt;=1.5),ROW())</f>
        <v>108</v>
      </c>
      <c r="L108" s="363"/>
      <c r="M108" s="363"/>
      <c r="N108" s="363"/>
      <c r="O108" s="363"/>
      <c r="P108" s="363"/>
      <c r="Q108" s="363"/>
      <c r="R108" s="363"/>
      <c r="S108" s="363"/>
      <c r="T108" s="363"/>
      <c r="U108" s="363"/>
      <c r="V108" s="363"/>
      <c r="W108" s="363"/>
      <c r="X108" s="363"/>
      <c r="Y108" s="363"/>
      <c r="Z108" s="363"/>
      <c r="AA108" s="363"/>
      <c r="AB108" s="363"/>
      <c r="AC108" s="363"/>
    </row>
    <row r="109" spans="1:29">
      <c r="A109" s="363"/>
      <c r="B109" s="16">
        <f>IFERROR(T_BDD_Références[REFERENCE],"")</f>
        <v>0</v>
      </c>
      <c r="C109" s="16">
        <f>IFERROR(T_BDD_Références[DESIGNATION],"")</f>
        <v>0</v>
      </c>
      <c r="D10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0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0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0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0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09" s="17">
        <f>SUM(T_STOCKS[[#This Row],[HAY SINAII]:[Colonne2]])</f>
        <v>0</v>
      </c>
      <c r="J109" s="363"/>
      <c r="K109" s="363">
        <f>IF((T_STOCKS[[#This Row],[HAYSINAII]]&gt;=0)*(T_STOCKS[[#This Row],[HAYSINAII]]&lt;=1.5),ROW())</f>
        <v>109</v>
      </c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</row>
    <row r="110" spans="1:29">
      <c r="A110" s="363"/>
      <c r="B110" s="16">
        <f>IFERROR(T_BDD_Références[REFERENCE],"")</f>
        <v>0</v>
      </c>
      <c r="C110" s="16">
        <f>IFERROR(T_BDD_Références[DESIGNATION],"")</f>
        <v>0</v>
      </c>
      <c r="D11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0" s="17">
        <f>SUM(T_STOCKS[[#This Row],[HAY SINAII]:[Colonne2]])</f>
        <v>0</v>
      </c>
      <c r="J110" s="363"/>
      <c r="K110" s="363">
        <f>IF((T_STOCKS[[#This Row],[HAYSINAII]]&gt;=0)*(T_STOCKS[[#This Row],[HAYSINAII]]&lt;=1.5),ROW())</f>
        <v>110</v>
      </c>
      <c r="L110" s="363"/>
      <c r="M110" s="363"/>
      <c r="N110" s="363"/>
      <c r="O110" s="363"/>
      <c r="P110" s="363"/>
      <c r="Q110" s="363"/>
      <c r="R110" s="363"/>
      <c r="S110" s="363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</row>
    <row r="111" spans="1:29">
      <c r="A111" s="363"/>
      <c r="B111" s="16">
        <f>IFERROR(T_BDD_Références[REFERENCE],"")</f>
        <v>0</v>
      </c>
      <c r="C111" s="16">
        <f>IFERROR(T_BDD_Références[DESIGNATION],"")</f>
        <v>0</v>
      </c>
      <c r="D11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1" s="17">
        <f>SUM(T_STOCKS[[#This Row],[HAY SINAII]:[Colonne2]])</f>
        <v>0</v>
      </c>
      <c r="J111" s="363"/>
      <c r="K111" s="363">
        <f>IF((T_STOCKS[[#This Row],[HAYSINAII]]&gt;=0)*(T_STOCKS[[#This Row],[HAYSINAII]]&lt;=1.5),ROW())</f>
        <v>111</v>
      </c>
      <c r="L111" s="363"/>
      <c r="M111" s="363"/>
      <c r="N111" s="363"/>
      <c r="O111" s="363"/>
      <c r="P111" s="363"/>
      <c r="Q111" s="363"/>
      <c r="R111" s="363"/>
      <c r="S111" s="363"/>
      <c r="T111" s="363"/>
      <c r="U111" s="363"/>
      <c r="V111" s="363"/>
      <c r="W111" s="363"/>
      <c r="X111" s="363"/>
      <c r="Y111" s="363"/>
      <c r="Z111" s="363"/>
      <c r="AA111" s="363"/>
      <c r="AB111" s="363"/>
      <c r="AC111" s="363"/>
    </row>
    <row r="112" spans="1:29">
      <c r="A112" s="363"/>
      <c r="B112" s="16">
        <f>IFERROR(T_BDD_Références[REFERENCE],"")</f>
        <v>0</v>
      </c>
      <c r="C112" s="16">
        <f>IFERROR(T_BDD_Références[DESIGNATION],"")</f>
        <v>0</v>
      </c>
      <c r="D11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2" s="17">
        <f>SUM(T_STOCKS[[#This Row],[HAY SINAII]:[Colonne2]])</f>
        <v>0</v>
      </c>
      <c r="J112" s="363"/>
      <c r="K112" s="363">
        <f>IF((T_STOCKS[[#This Row],[HAYSINAII]]&gt;=0)*(T_STOCKS[[#This Row],[HAYSINAII]]&lt;=1.5),ROW())</f>
        <v>112</v>
      </c>
      <c r="L112" s="363"/>
      <c r="M112" s="363"/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</row>
    <row r="113" spans="1:29">
      <c r="A113" s="363"/>
      <c r="B113" s="16">
        <f>IFERROR(T_BDD_Références[REFERENCE],"")</f>
        <v>0</v>
      </c>
      <c r="C113" s="16">
        <f>IFERROR(T_BDD_Références[DESIGNATION],"")</f>
        <v>0</v>
      </c>
      <c r="D11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3" s="17">
        <f>SUM(T_STOCKS[[#This Row],[HAY SINAII]:[Colonne2]])</f>
        <v>0</v>
      </c>
      <c r="J113" s="363"/>
      <c r="K113" s="363">
        <f>IF((T_STOCKS[[#This Row],[HAYSINAII]]&gt;=0)*(T_STOCKS[[#This Row],[HAYSINAII]]&lt;=1.5),ROW())</f>
        <v>113</v>
      </c>
      <c r="L113" s="363"/>
      <c r="M113" s="363"/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</row>
    <row r="114" spans="1:29">
      <c r="A114" s="363"/>
      <c r="B114" s="16">
        <f>IFERROR(T_BDD_Références[REFERENCE],"")</f>
        <v>0</v>
      </c>
      <c r="C114" s="16">
        <f>IFERROR(T_BDD_Références[DESIGNATION],"")</f>
        <v>0</v>
      </c>
      <c r="D11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4" s="17">
        <f>SUM(T_STOCKS[[#This Row],[HAY SINAII]:[Colonne2]])</f>
        <v>0</v>
      </c>
      <c r="J114" s="363"/>
      <c r="K114" s="363">
        <f>IF((T_STOCKS[[#This Row],[HAYSINAII]]&gt;=0)*(T_STOCKS[[#This Row],[HAYSINAII]]&lt;=1.5),ROW())</f>
        <v>114</v>
      </c>
      <c r="L114" s="363"/>
      <c r="M114" s="363"/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</row>
    <row r="115" spans="1:29">
      <c r="A115" s="363"/>
      <c r="B115" s="16">
        <f>IFERROR(T_BDD_Références[REFERENCE],"")</f>
        <v>0</v>
      </c>
      <c r="C115" s="16">
        <f>IFERROR(T_BDD_Références[DESIGNATION],"")</f>
        <v>0</v>
      </c>
      <c r="D11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5" s="17">
        <f>SUM(T_STOCKS[[#This Row],[HAY SINAII]:[Colonne2]])</f>
        <v>0</v>
      </c>
      <c r="J115" s="363"/>
      <c r="K115" s="363">
        <f>IF((T_STOCKS[[#This Row],[HAYSINAII]]&gt;=0)*(T_STOCKS[[#This Row],[HAYSINAII]]&lt;=1.5),ROW())</f>
        <v>115</v>
      </c>
      <c r="L115" s="363"/>
      <c r="M115" s="363"/>
      <c r="N115" s="363"/>
      <c r="O115" s="363"/>
      <c r="P115" s="363"/>
      <c r="Q115" s="363"/>
      <c r="R115" s="363"/>
      <c r="S115" s="363"/>
      <c r="T115" s="363"/>
      <c r="U115" s="363"/>
      <c r="V115" s="363"/>
      <c r="W115" s="363"/>
      <c r="X115" s="363"/>
      <c r="Y115" s="363"/>
      <c r="Z115" s="363"/>
      <c r="AA115" s="363"/>
      <c r="AB115" s="363"/>
      <c r="AC115" s="363"/>
    </row>
    <row r="116" spans="1:29">
      <c r="A116" s="363"/>
      <c r="B116" s="16">
        <f>IFERROR(T_BDD_Références[REFERENCE],"")</f>
        <v>0</v>
      </c>
      <c r="C116" s="16">
        <f>IFERROR(T_BDD_Références[DESIGNATION],"")</f>
        <v>0</v>
      </c>
      <c r="D11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6" s="17">
        <f>SUM(T_STOCKS[[#This Row],[HAY SINAII]:[Colonne2]])</f>
        <v>0</v>
      </c>
      <c r="J116" s="363"/>
      <c r="K116" s="363">
        <f>IF((T_STOCKS[[#This Row],[HAYSINAII]]&gt;=0)*(T_STOCKS[[#This Row],[HAYSINAII]]&lt;=1.5),ROW())</f>
        <v>116</v>
      </c>
      <c r="L116" s="363"/>
      <c r="M116" s="363"/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</row>
    <row r="117" spans="1:29">
      <c r="A117" s="363"/>
      <c r="B117" s="16">
        <f>IFERROR(T_BDD_Références[REFERENCE],"")</f>
        <v>0</v>
      </c>
      <c r="C117" s="16">
        <f>IFERROR(T_BDD_Références[DESIGNATION],"")</f>
        <v>0</v>
      </c>
      <c r="D11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7" s="17">
        <f>SUM(T_STOCKS[[#This Row],[HAY SINAII]:[Colonne2]])</f>
        <v>0</v>
      </c>
      <c r="J117" s="363"/>
      <c r="K117" s="363">
        <f>IF((T_STOCKS[[#This Row],[HAYSINAII]]&gt;=0)*(T_STOCKS[[#This Row],[HAYSINAII]]&lt;=1.5),ROW())</f>
        <v>117</v>
      </c>
      <c r="L117" s="363"/>
      <c r="M117" s="363"/>
      <c r="N117" s="363"/>
      <c r="O117" s="363"/>
      <c r="P117" s="363"/>
      <c r="Q117" s="363"/>
      <c r="R117" s="363"/>
      <c r="S117" s="363"/>
      <c r="T117" s="363"/>
      <c r="U117" s="363"/>
      <c r="V117" s="363"/>
      <c r="W117" s="363"/>
      <c r="X117" s="363"/>
      <c r="Y117" s="363"/>
      <c r="Z117" s="363"/>
      <c r="AA117" s="363"/>
      <c r="AB117" s="363"/>
      <c r="AC117" s="363"/>
    </row>
    <row r="118" spans="1:29">
      <c r="A118" s="363"/>
      <c r="B118" s="16">
        <f>IFERROR(T_BDD_Références[REFERENCE],"")</f>
        <v>0</v>
      </c>
      <c r="C118" s="16">
        <f>IFERROR(T_BDD_Références[DESIGNATION],"")</f>
        <v>0</v>
      </c>
      <c r="D11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8" s="17">
        <f>SUM(T_STOCKS[[#This Row],[HAY SINAII]:[Colonne2]])</f>
        <v>0</v>
      </c>
      <c r="J118" s="363"/>
      <c r="K118" s="363">
        <f>IF((T_STOCKS[[#This Row],[HAYSINAII]]&gt;=0)*(T_STOCKS[[#This Row],[HAYSINAII]]&lt;=1.5),ROW())</f>
        <v>118</v>
      </c>
      <c r="L118" s="363"/>
      <c r="M118" s="363"/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</row>
    <row r="119" spans="1:29">
      <c r="A119" s="363"/>
      <c r="B119" s="16">
        <f>IFERROR(T_BDD_Références[REFERENCE],"")</f>
        <v>0</v>
      </c>
      <c r="C119" s="16">
        <f>IFERROR(T_BDD_Références[DESIGNATION],"")</f>
        <v>0</v>
      </c>
      <c r="D11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1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1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1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1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19" s="17">
        <f>SUM(T_STOCKS[[#This Row],[HAY SINAII]:[Colonne2]])</f>
        <v>0</v>
      </c>
      <c r="J119" s="363"/>
      <c r="K119" s="363">
        <f>IF((T_STOCKS[[#This Row],[HAYSINAII]]&gt;=0)*(T_STOCKS[[#This Row],[HAYSINAII]]&lt;=1.5),ROW())</f>
        <v>119</v>
      </c>
      <c r="L119" s="363"/>
      <c r="M119" s="363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</row>
    <row r="120" spans="1:29">
      <c r="A120" s="363"/>
      <c r="B120" s="16">
        <f>IFERROR(T_BDD_Références[REFERENCE],"")</f>
        <v>0</v>
      </c>
      <c r="C120" s="16">
        <f>IFERROR(T_BDD_Références[DESIGNATION],"")</f>
        <v>0</v>
      </c>
      <c r="D12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0" s="17">
        <f>SUM(T_STOCKS[[#This Row],[HAY SINAII]:[Colonne2]])</f>
        <v>0</v>
      </c>
      <c r="J120" s="363"/>
      <c r="K120" s="363">
        <f>IF((T_STOCKS[[#This Row],[HAYSINAII]]&gt;=0)*(T_STOCKS[[#This Row],[HAYSINAII]]&lt;=1.5),ROW())</f>
        <v>120</v>
      </c>
      <c r="L120" s="363"/>
      <c r="M120" s="363"/>
      <c r="N120" s="363"/>
      <c r="O120" s="363"/>
      <c r="P120" s="363"/>
      <c r="Q120" s="363"/>
      <c r="R120" s="363"/>
      <c r="S120" s="363"/>
      <c r="T120" s="363"/>
      <c r="U120" s="363"/>
      <c r="V120" s="363"/>
      <c r="W120" s="363"/>
      <c r="X120" s="363"/>
      <c r="Y120" s="363"/>
      <c r="Z120" s="363"/>
      <c r="AA120" s="363"/>
      <c r="AB120" s="363"/>
      <c r="AC120" s="363"/>
    </row>
    <row r="121" spans="1:29">
      <c r="A121" s="363"/>
      <c r="B121" s="16">
        <f>IFERROR(T_BDD_Références[REFERENCE],"")</f>
        <v>0</v>
      </c>
      <c r="C121" s="16">
        <f>IFERROR(T_BDD_Références[DESIGNATION],"")</f>
        <v>0</v>
      </c>
      <c r="D12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1" s="17">
        <f>SUM(T_STOCKS[[#This Row],[HAY SINAII]:[Colonne2]])</f>
        <v>0</v>
      </c>
      <c r="J121" s="363"/>
      <c r="K121" s="363">
        <f>IF((T_STOCKS[[#This Row],[HAYSINAII]]&gt;=0)*(T_STOCKS[[#This Row],[HAYSINAII]]&lt;=1.5),ROW())</f>
        <v>121</v>
      </c>
      <c r="L121" s="363"/>
      <c r="M121" s="363"/>
      <c r="N121" s="363"/>
      <c r="O121" s="363"/>
      <c r="P121" s="363"/>
      <c r="Q121" s="363"/>
      <c r="R121" s="363"/>
      <c r="S121" s="363"/>
      <c r="T121" s="363"/>
      <c r="U121" s="363"/>
      <c r="V121" s="363"/>
      <c r="W121" s="363"/>
      <c r="X121" s="363"/>
      <c r="Y121" s="363"/>
      <c r="Z121" s="363"/>
      <c r="AA121" s="363"/>
      <c r="AB121" s="363"/>
      <c r="AC121" s="363"/>
    </row>
    <row r="122" spans="1:29">
      <c r="A122" s="363"/>
      <c r="B122" s="16">
        <f>IFERROR(T_BDD_Références[REFERENCE],"")</f>
        <v>0</v>
      </c>
      <c r="C122" s="16">
        <f>IFERROR(T_BDD_Références[DESIGNATION],"")</f>
        <v>0</v>
      </c>
      <c r="D12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2" s="17">
        <f>SUM(T_STOCKS[[#This Row],[HAY SINAII]:[Colonne2]])</f>
        <v>0</v>
      </c>
      <c r="J122" s="363"/>
      <c r="K122" s="363">
        <f>IF((T_STOCKS[[#This Row],[HAYSINAII]]&gt;=0)*(T_STOCKS[[#This Row],[HAYSINAII]]&lt;=1.5),ROW())</f>
        <v>122</v>
      </c>
      <c r="L122" s="363"/>
      <c r="M122" s="363"/>
      <c r="N122" s="363"/>
      <c r="O122" s="363"/>
      <c r="P122" s="363"/>
      <c r="Q122" s="363"/>
      <c r="R122" s="363"/>
      <c r="S122" s="363"/>
      <c r="T122" s="363"/>
      <c r="U122" s="363"/>
      <c r="V122" s="363"/>
      <c r="W122" s="363"/>
      <c r="X122" s="363"/>
      <c r="Y122" s="363"/>
      <c r="Z122" s="363"/>
      <c r="AA122" s="363"/>
      <c r="AB122" s="363"/>
      <c r="AC122" s="363"/>
    </row>
    <row r="123" spans="1:29">
      <c r="A123" s="363"/>
      <c r="B123" s="16">
        <f>IFERROR(T_BDD_Références[REFERENCE],"")</f>
        <v>0</v>
      </c>
      <c r="C123" s="16">
        <f>IFERROR(T_BDD_Références[DESIGNATION],"")</f>
        <v>0</v>
      </c>
      <c r="D12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3" s="17">
        <f>SUM(T_STOCKS[[#This Row],[HAY SINAII]:[Colonne2]])</f>
        <v>0</v>
      </c>
      <c r="J123" s="363"/>
      <c r="K123" s="363">
        <f>IF((T_STOCKS[[#This Row],[HAYSINAII]]&gt;=0)*(T_STOCKS[[#This Row],[HAYSINAII]]&lt;=1.5),ROW())</f>
        <v>123</v>
      </c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</row>
    <row r="124" spans="1:29">
      <c r="A124" s="363"/>
      <c r="B124" s="16">
        <f>IFERROR(T_BDD_Références[REFERENCE],"")</f>
        <v>0</v>
      </c>
      <c r="C124" s="16">
        <f>IFERROR(T_BDD_Références[DESIGNATION],"")</f>
        <v>0</v>
      </c>
      <c r="D12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4" s="17">
        <f>SUM(T_STOCKS[[#This Row],[HAY SINAII]:[Colonne2]])</f>
        <v>0</v>
      </c>
      <c r="J124" s="363"/>
      <c r="K124" s="363">
        <f>IF((T_STOCKS[[#This Row],[HAYSINAII]]&gt;=0)*(T_STOCKS[[#This Row],[HAYSINAII]]&lt;=1.5),ROW())</f>
        <v>124</v>
      </c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</row>
    <row r="125" spans="1:29">
      <c r="A125" s="363"/>
      <c r="B125" s="16">
        <f>IFERROR(T_BDD_Références[REFERENCE],"")</f>
        <v>0</v>
      </c>
      <c r="C125" s="16">
        <f>IFERROR(T_BDD_Références[DESIGNATION],"")</f>
        <v>0</v>
      </c>
      <c r="D12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5" s="17">
        <f>SUM(T_STOCKS[[#This Row],[HAY SINAII]:[Colonne2]])</f>
        <v>0</v>
      </c>
      <c r="J125" s="363"/>
      <c r="K125" s="363">
        <f>IF((T_STOCKS[[#This Row],[HAYSINAII]]&gt;=0)*(T_STOCKS[[#This Row],[HAYSINAII]]&lt;=1.5),ROW())</f>
        <v>125</v>
      </c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</row>
    <row r="126" spans="1:29">
      <c r="A126" s="363"/>
      <c r="B126" s="16">
        <f>IFERROR(T_BDD_Références[REFERENCE],"")</f>
        <v>0</v>
      </c>
      <c r="C126" s="16">
        <f>IFERROR(T_BDD_Références[DESIGNATION],"")</f>
        <v>0</v>
      </c>
      <c r="D12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6" s="17">
        <f>SUM(T_STOCKS[[#This Row],[HAY SINAII]:[Colonne2]])</f>
        <v>0</v>
      </c>
      <c r="J126" s="363"/>
      <c r="K126" s="363">
        <f>IF((T_STOCKS[[#This Row],[HAYSINAII]]&gt;=0)*(T_STOCKS[[#This Row],[HAYSINAII]]&lt;=1.5),ROW())</f>
        <v>126</v>
      </c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</row>
    <row r="127" spans="1:29">
      <c r="A127" s="363"/>
      <c r="B127" s="16">
        <f>IFERROR(T_BDD_Références[REFERENCE],"")</f>
        <v>0</v>
      </c>
      <c r="C127" s="16">
        <f>IFERROR(T_BDD_Références[DESIGNATION],"")</f>
        <v>0</v>
      </c>
      <c r="D12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7" s="17">
        <f>SUM(T_STOCKS[[#This Row],[HAY SINAII]:[Colonne2]])</f>
        <v>0</v>
      </c>
      <c r="J127" s="363"/>
      <c r="K127" s="363">
        <f>IF((T_STOCKS[[#This Row],[HAYSINAII]]&gt;=0)*(T_STOCKS[[#This Row],[HAYSINAII]]&lt;=1.5),ROW())</f>
        <v>127</v>
      </c>
      <c r="L127" s="363"/>
      <c r="M127" s="363"/>
      <c r="N127" s="363"/>
      <c r="O127" s="363"/>
      <c r="P127" s="363"/>
      <c r="Q127" s="363"/>
      <c r="R127" s="363"/>
      <c r="S127" s="363"/>
      <c r="T127" s="363"/>
      <c r="U127" s="363"/>
      <c r="V127" s="363"/>
      <c r="W127" s="363"/>
      <c r="X127" s="363"/>
      <c r="Y127" s="363"/>
      <c r="Z127" s="363"/>
      <c r="AA127" s="363"/>
      <c r="AB127" s="363"/>
      <c r="AC127" s="363"/>
    </row>
    <row r="128" spans="1:29">
      <c r="A128" s="363"/>
      <c r="B128" s="16">
        <f>IFERROR(T_BDD_Références[REFERENCE],"")</f>
        <v>0</v>
      </c>
      <c r="C128" s="16">
        <f>IFERROR(T_BDD_Références[DESIGNATION],"")</f>
        <v>0</v>
      </c>
      <c r="D12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8" s="17">
        <f>SUM(T_STOCKS[[#This Row],[HAY SINAII]:[Colonne2]])</f>
        <v>0</v>
      </c>
      <c r="J128" s="363"/>
      <c r="K128" s="363">
        <f>IF((T_STOCKS[[#This Row],[HAYSINAII]]&gt;=0)*(T_STOCKS[[#This Row],[HAYSINAII]]&lt;=1.5),ROW())</f>
        <v>128</v>
      </c>
      <c r="L128" s="363"/>
      <c r="M128" s="363"/>
      <c r="N128" s="363"/>
      <c r="O128" s="363"/>
      <c r="P128" s="363"/>
      <c r="Q128" s="363"/>
      <c r="R128" s="363"/>
      <c r="S128" s="363"/>
      <c r="T128" s="363"/>
      <c r="U128" s="363"/>
      <c r="V128" s="363"/>
      <c r="W128" s="363"/>
      <c r="X128" s="363"/>
      <c r="Y128" s="363"/>
      <c r="Z128" s="363"/>
      <c r="AA128" s="363"/>
      <c r="AB128" s="363"/>
      <c r="AC128" s="363"/>
    </row>
    <row r="129" spans="1:29">
      <c r="A129" s="363"/>
      <c r="B129" s="16">
        <f>IFERROR(T_BDD_Références[REFERENCE],"")</f>
        <v>0</v>
      </c>
      <c r="C129" s="16">
        <f>IFERROR(T_BDD_Références[DESIGNATION],"")</f>
        <v>0</v>
      </c>
      <c r="D12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2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2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2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2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29" s="17">
        <f>SUM(T_STOCKS[[#This Row],[HAY SINAII]:[Colonne2]])</f>
        <v>0</v>
      </c>
      <c r="J129" s="363"/>
      <c r="K129" s="363">
        <f>IF((T_STOCKS[[#This Row],[HAYSINAII]]&gt;=0)*(T_STOCKS[[#This Row],[HAYSINAII]]&lt;=1.5),ROW())</f>
        <v>129</v>
      </c>
      <c r="L129" s="363"/>
      <c r="M129" s="363"/>
      <c r="N129" s="363"/>
      <c r="O129" s="363"/>
      <c r="P129" s="363"/>
      <c r="Q129" s="363"/>
      <c r="R129" s="363"/>
      <c r="S129" s="363"/>
      <c r="T129" s="363"/>
      <c r="U129" s="363"/>
      <c r="V129" s="363"/>
      <c r="W129" s="363"/>
      <c r="X129" s="363"/>
      <c r="Y129" s="363"/>
      <c r="Z129" s="363"/>
      <c r="AA129" s="363"/>
      <c r="AB129" s="363"/>
      <c r="AC129" s="363"/>
    </row>
    <row r="130" spans="1:29">
      <c r="A130" s="363"/>
      <c r="B130" s="16">
        <f>IFERROR(T_BDD_Références[REFERENCE],"")</f>
        <v>0</v>
      </c>
      <c r="C130" s="16">
        <f>IFERROR(T_BDD_Références[DESIGNATION],"")</f>
        <v>0</v>
      </c>
      <c r="D13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0" s="17">
        <f>SUM(T_STOCKS[[#This Row],[HAY SINAII]:[Colonne2]])</f>
        <v>0</v>
      </c>
      <c r="J130" s="363"/>
      <c r="K130" s="363">
        <f>IF((T_STOCKS[[#This Row],[HAYSINAII]]&gt;=0)*(T_STOCKS[[#This Row],[HAYSINAII]]&lt;=1.5),ROW())</f>
        <v>130</v>
      </c>
      <c r="L130" s="363"/>
      <c r="M130" s="363"/>
      <c r="N130" s="363"/>
      <c r="O130" s="363"/>
      <c r="P130" s="363"/>
      <c r="Q130" s="363"/>
      <c r="R130" s="363"/>
      <c r="S130" s="363"/>
      <c r="T130" s="363"/>
      <c r="U130" s="363"/>
      <c r="V130" s="363"/>
      <c r="W130" s="363"/>
      <c r="X130" s="363"/>
      <c r="Y130" s="363"/>
      <c r="Z130" s="363"/>
      <c r="AA130" s="363"/>
      <c r="AB130" s="363"/>
      <c r="AC130" s="363"/>
    </row>
    <row r="131" spans="1:29">
      <c r="A131" s="363"/>
      <c r="B131" s="16">
        <f>IFERROR(T_BDD_Références[REFERENCE],"")</f>
        <v>0</v>
      </c>
      <c r="C131" s="16">
        <f>IFERROR(T_BDD_Références[DESIGNATION],"")</f>
        <v>0</v>
      </c>
      <c r="D13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1" s="17">
        <f>SUM(T_STOCKS[[#This Row],[HAY SINAII]:[Colonne2]])</f>
        <v>0</v>
      </c>
      <c r="J131" s="363"/>
      <c r="K131" s="363">
        <f>IF((T_STOCKS[[#This Row],[HAYSINAII]]&gt;=0)*(T_STOCKS[[#This Row],[HAYSINAII]]&lt;=1.5),ROW())</f>
        <v>131</v>
      </c>
      <c r="L131" s="363"/>
      <c r="M131" s="363"/>
      <c r="N131" s="363"/>
      <c r="O131" s="363"/>
      <c r="P131" s="363"/>
      <c r="Q131" s="363"/>
      <c r="R131" s="363"/>
      <c r="S131" s="363"/>
      <c r="T131" s="363"/>
      <c r="U131" s="363"/>
      <c r="V131" s="363"/>
      <c r="W131" s="363"/>
      <c r="X131" s="363"/>
      <c r="Y131" s="363"/>
      <c r="Z131" s="363"/>
      <c r="AA131" s="363"/>
      <c r="AB131" s="363"/>
      <c r="AC131" s="363"/>
    </row>
    <row r="132" spans="1:29">
      <c r="A132" s="363"/>
      <c r="B132" s="16">
        <f>IFERROR(T_BDD_Références[REFERENCE],"")</f>
        <v>0</v>
      </c>
      <c r="C132" s="16">
        <f>IFERROR(T_BDD_Références[DESIGNATION],"")</f>
        <v>0</v>
      </c>
      <c r="D13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2" s="17">
        <f>SUM(T_STOCKS[[#This Row],[HAY SINAII]:[Colonne2]])</f>
        <v>0</v>
      </c>
      <c r="J132" s="363"/>
      <c r="K132" s="363">
        <f>IF((T_STOCKS[[#This Row],[HAYSINAII]]&gt;=0)*(T_STOCKS[[#This Row],[HAYSINAII]]&lt;=1.5),ROW())</f>
        <v>132</v>
      </c>
      <c r="L132" s="363"/>
      <c r="M132" s="363"/>
      <c r="N132" s="363"/>
      <c r="O132" s="363"/>
      <c r="P132" s="363"/>
      <c r="Q132" s="363"/>
      <c r="R132" s="363"/>
      <c r="S132" s="363"/>
      <c r="T132" s="363"/>
      <c r="U132" s="363"/>
      <c r="V132" s="363"/>
      <c r="W132" s="363"/>
      <c r="X132" s="363"/>
      <c r="Y132" s="363"/>
      <c r="Z132" s="363"/>
      <c r="AA132" s="363"/>
      <c r="AB132" s="363"/>
      <c r="AC132" s="363"/>
    </row>
    <row r="133" spans="1:29">
      <c r="A133" s="363"/>
      <c r="B133" s="16">
        <f>IFERROR(T_BDD_Références[REFERENCE],"")</f>
        <v>0</v>
      </c>
      <c r="C133" s="16">
        <f>IFERROR(T_BDD_Références[DESIGNATION],"")</f>
        <v>0</v>
      </c>
      <c r="D13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3" s="17">
        <f>SUM(T_STOCKS[[#This Row],[HAY SINAII]:[Colonne2]])</f>
        <v>0</v>
      </c>
      <c r="J133" s="363"/>
      <c r="K133" s="363">
        <f>IF((T_STOCKS[[#This Row],[HAYSINAII]]&gt;=0)*(T_STOCKS[[#This Row],[HAYSINAII]]&lt;=1.5),ROW())</f>
        <v>133</v>
      </c>
      <c r="L133" s="363"/>
      <c r="M133" s="363"/>
      <c r="N133" s="363"/>
      <c r="O133" s="363"/>
      <c r="P133" s="363"/>
      <c r="Q133" s="363"/>
      <c r="R133" s="363"/>
      <c r="S133" s="363"/>
      <c r="T133" s="363"/>
      <c r="U133" s="363"/>
      <c r="V133" s="363"/>
      <c r="W133" s="363"/>
      <c r="X133" s="363"/>
      <c r="Y133" s="363"/>
      <c r="Z133" s="363"/>
      <c r="AA133" s="363"/>
      <c r="AB133" s="363"/>
      <c r="AC133" s="363"/>
    </row>
    <row r="134" spans="1:29">
      <c r="A134" s="363"/>
      <c r="B134" s="16">
        <f>IFERROR(T_BDD_Références[REFERENCE],"")</f>
        <v>0</v>
      </c>
      <c r="C134" s="16">
        <f>IFERROR(T_BDD_Références[DESIGNATION],"")</f>
        <v>0</v>
      </c>
      <c r="D13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4" s="17">
        <f>SUM(T_STOCKS[[#This Row],[HAY SINAII]:[Colonne2]])</f>
        <v>0</v>
      </c>
      <c r="J134" s="363"/>
      <c r="K134" s="363">
        <f>IF((T_STOCKS[[#This Row],[HAYSINAII]]&gt;=0)*(T_STOCKS[[#This Row],[HAYSINAII]]&lt;=1.5),ROW())</f>
        <v>134</v>
      </c>
      <c r="L134" s="363"/>
      <c r="M134" s="363"/>
      <c r="N134" s="363"/>
      <c r="O134" s="363"/>
      <c r="P134" s="363"/>
      <c r="Q134" s="363"/>
      <c r="R134" s="363"/>
      <c r="S134" s="363"/>
      <c r="T134" s="363"/>
      <c r="U134" s="363"/>
      <c r="V134" s="363"/>
      <c r="W134" s="363"/>
      <c r="X134" s="363"/>
      <c r="Y134" s="363"/>
      <c r="Z134" s="363"/>
      <c r="AA134" s="363"/>
      <c r="AB134" s="363"/>
      <c r="AC134" s="363"/>
    </row>
    <row r="135" spans="1:29">
      <c r="A135" s="363"/>
      <c r="B135" s="16">
        <f>IFERROR(T_BDD_Références[REFERENCE],"")</f>
        <v>0</v>
      </c>
      <c r="C135" s="16">
        <f>IFERROR(T_BDD_Références[DESIGNATION],"")</f>
        <v>0</v>
      </c>
      <c r="D13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5" s="17">
        <f>SUM(T_STOCKS[[#This Row],[HAY SINAII]:[Colonne2]])</f>
        <v>0</v>
      </c>
      <c r="J135" s="363"/>
      <c r="K135" s="363">
        <f>IF((T_STOCKS[[#This Row],[HAYSINAII]]&gt;=0)*(T_STOCKS[[#This Row],[HAYSINAII]]&lt;=1.5),ROW())</f>
        <v>135</v>
      </c>
      <c r="L135" s="363"/>
      <c r="M135" s="363"/>
      <c r="N135" s="363"/>
      <c r="O135" s="363"/>
      <c r="P135" s="363"/>
      <c r="Q135" s="363"/>
      <c r="R135" s="363"/>
      <c r="S135" s="363"/>
      <c r="T135" s="363"/>
      <c r="U135" s="363"/>
      <c r="V135" s="363"/>
      <c r="W135" s="363"/>
      <c r="X135" s="363"/>
      <c r="Y135" s="363"/>
      <c r="Z135" s="363"/>
      <c r="AA135" s="363"/>
      <c r="AB135" s="363"/>
      <c r="AC135" s="363"/>
    </row>
    <row r="136" spans="1:29">
      <c r="A136" s="363"/>
      <c r="B136" s="16">
        <f>IFERROR(T_BDD_Références[REFERENCE],"")</f>
        <v>0</v>
      </c>
      <c r="C136" s="16">
        <f>IFERROR(T_BDD_Références[DESIGNATION],"")</f>
        <v>0</v>
      </c>
      <c r="D13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6" s="17">
        <f>SUM(T_STOCKS[[#This Row],[HAY SINAII]:[Colonne2]])</f>
        <v>0</v>
      </c>
      <c r="J136" s="363"/>
      <c r="K136" s="363">
        <f>IF((T_STOCKS[[#This Row],[HAYSINAII]]&gt;=0)*(T_STOCKS[[#This Row],[HAYSINAII]]&lt;=1.5),ROW())</f>
        <v>136</v>
      </c>
      <c r="L136" s="363"/>
      <c r="M136" s="363"/>
      <c r="N136" s="363"/>
      <c r="O136" s="363"/>
      <c r="P136" s="363"/>
      <c r="Q136" s="363"/>
      <c r="R136" s="363"/>
      <c r="S136" s="363"/>
      <c r="T136" s="363"/>
      <c r="U136" s="363"/>
      <c r="V136" s="363"/>
      <c r="W136" s="363"/>
      <c r="X136" s="363"/>
      <c r="Y136" s="363"/>
      <c r="Z136" s="363"/>
      <c r="AA136" s="363"/>
      <c r="AB136" s="363"/>
      <c r="AC136" s="363"/>
    </row>
    <row r="137" spans="1:29">
      <c r="A137" s="363"/>
      <c r="B137" s="16">
        <f>IFERROR(T_BDD_Références[REFERENCE],"")</f>
        <v>0</v>
      </c>
      <c r="C137" s="16">
        <f>IFERROR(T_BDD_Références[DESIGNATION],"")</f>
        <v>0</v>
      </c>
      <c r="D13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7" s="17">
        <f>SUM(T_STOCKS[[#This Row],[HAY SINAII]:[Colonne2]])</f>
        <v>0</v>
      </c>
      <c r="J137" s="363"/>
      <c r="K137" s="363">
        <f>IF((T_STOCKS[[#This Row],[HAYSINAII]]&gt;=0)*(T_STOCKS[[#This Row],[HAYSINAII]]&lt;=1.5),ROW())</f>
        <v>137</v>
      </c>
      <c r="L137" s="363"/>
      <c r="M137" s="363"/>
      <c r="N137" s="363"/>
      <c r="O137" s="363"/>
      <c r="P137" s="363"/>
      <c r="Q137" s="363"/>
      <c r="R137" s="363"/>
      <c r="S137" s="363"/>
      <c r="T137" s="363"/>
      <c r="U137" s="363"/>
      <c r="V137" s="363"/>
      <c r="W137" s="363"/>
      <c r="X137" s="363"/>
      <c r="Y137" s="363"/>
      <c r="Z137" s="363"/>
      <c r="AA137" s="363"/>
      <c r="AB137" s="363"/>
      <c r="AC137" s="363"/>
    </row>
    <row r="138" spans="1:29">
      <c r="A138" s="363"/>
      <c r="B138" s="16">
        <f>IFERROR(T_BDD_Références[REFERENCE],"")</f>
        <v>0</v>
      </c>
      <c r="C138" s="16">
        <f>IFERROR(T_BDD_Références[DESIGNATION],"")</f>
        <v>0</v>
      </c>
      <c r="D13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8" s="17">
        <f>SUM(T_STOCKS[[#This Row],[HAY SINAII]:[Colonne2]])</f>
        <v>0</v>
      </c>
      <c r="J138" s="363"/>
      <c r="K138" s="363">
        <f>IF((T_STOCKS[[#This Row],[HAYSINAII]]&gt;=0)*(T_STOCKS[[#This Row],[HAYSINAII]]&lt;=1.5),ROW())</f>
        <v>138</v>
      </c>
      <c r="L138" s="363"/>
      <c r="M138" s="363"/>
      <c r="N138" s="363"/>
      <c r="O138" s="363"/>
      <c r="P138" s="363"/>
      <c r="Q138" s="363"/>
      <c r="R138" s="363"/>
      <c r="S138" s="363"/>
      <c r="T138" s="363"/>
      <c r="U138" s="363"/>
      <c r="V138" s="363"/>
      <c r="W138" s="363"/>
      <c r="X138" s="363"/>
      <c r="Y138" s="363"/>
      <c r="Z138" s="363"/>
      <c r="AA138" s="363"/>
      <c r="AB138" s="363"/>
      <c r="AC138" s="363"/>
    </row>
    <row r="139" spans="1:29">
      <c r="A139" s="363"/>
      <c r="B139" s="16">
        <f>IFERROR(T_BDD_Références[REFERENCE],"")</f>
        <v>0</v>
      </c>
      <c r="C139" s="16">
        <f>IFERROR(T_BDD_Références[DESIGNATION],"")</f>
        <v>0</v>
      </c>
      <c r="D13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3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3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3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3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39" s="17">
        <f>SUM(T_STOCKS[[#This Row],[HAY SINAII]:[Colonne2]])</f>
        <v>0</v>
      </c>
      <c r="J139" s="363"/>
      <c r="K139" s="363">
        <f>IF((T_STOCKS[[#This Row],[HAYSINAII]]&gt;=0)*(T_STOCKS[[#This Row],[HAYSINAII]]&lt;=1.5),ROW())</f>
        <v>139</v>
      </c>
      <c r="L139" s="363"/>
      <c r="M139" s="363"/>
      <c r="N139" s="363"/>
      <c r="O139" s="363"/>
      <c r="P139" s="363"/>
      <c r="Q139" s="363"/>
      <c r="R139" s="363"/>
      <c r="S139" s="363"/>
      <c r="T139" s="363"/>
      <c r="U139" s="363"/>
      <c r="V139" s="363"/>
      <c r="W139" s="363"/>
      <c r="X139" s="363"/>
      <c r="Y139" s="363"/>
      <c r="Z139" s="363"/>
      <c r="AA139" s="363"/>
      <c r="AB139" s="363"/>
      <c r="AC139" s="363"/>
    </row>
    <row r="140" spans="1:29">
      <c r="A140" s="363"/>
      <c r="B140" s="16">
        <f>IFERROR(T_BDD_Références[REFERENCE],"")</f>
        <v>0</v>
      </c>
      <c r="C140" s="16">
        <f>IFERROR(T_BDD_Références[DESIGNATION],"")</f>
        <v>0</v>
      </c>
      <c r="D14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0" s="17">
        <f>SUM(T_STOCKS[[#This Row],[HAY SINAII]:[Colonne2]])</f>
        <v>0</v>
      </c>
      <c r="J140" s="363"/>
      <c r="K140" s="363">
        <f>IF((T_STOCKS[[#This Row],[HAYSINAII]]&gt;=0)*(T_STOCKS[[#This Row],[HAYSINAII]]&lt;=1.5),ROW())</f>
        <v>140</v>
      </c>
      <c r="L140" s="363"/>
      <c r="M140" s="363"/>
      <c r="N140" s="363"/>
      <c r="O140" s="363"/>
      <c r="P140" s="363"/>
      <c r="Q140" s="363"/>
      <c r="R140" s="363"/>
      <c r="S140" s="363"/>
      <c r="T140" s="363"/>
      <c r="U140" s="363"/>
      <c r="V140" s="363"/>
      <c r="W140" s="363"/>
      <c r="X140" s="363"/>
      <c r="Y140" s="363"/>
      <c r="Z140" s="363"/>
      <c r="AA140" s="363"/>
      <c r="AB140" s="363"/>
      <c r="AC140" s="363"/>
    </row>
    <row r="141" spans="1:29">
      <c r="A141" s="363"/>
      <c r="B141" s="16">
        <f>IFERROR(T_BDD_Références[REFERENCE],"")</f>
        <v>0</v>
      </c>
      <c r="C141" s="16">
        <f>IFERROR(T_BDD_Références[DESIGNATION],"")</f>
        <v>0</v>
      </c>
      <c r="D14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1" s="17">
        <f>SUM(T_STOCKS[[#This Row],[HAY SINAII]:[Colonne2]])</f>
        <v>0</v>
      </c>
      <c r="J141" s="363"/>
      <c r="K141" s="363">
        <f>IF((T_STOCKS[[#This Row],[HAYSINAII]]&gt;=0)*(T_STOCKS[[#This Row],[HAYSINAII]]&lt;=1.5),ROW())</f>
        <v>141</v>
      </c>
      <c r="L141" s="363"/>
      <c r="M141" s="363"/>
      <c r="N141" s="363"/>
      <c r="O141" s="363"/>
      <c r="P141" s="363"/>
      <c r="Q141" s="363"/>
      <c r="R141" s="363"/>
      <c r="S141" s="363"/>
      <c r="T141" s="363"/>
      <c r="U141" s="363"/>
      <c r="V141" s="363"/>
      <c r="W141" s="363"/>
      <c r="X141" s="363"/>
      <c r="Y141" s="363"/>
      <c r="Z141" s="363"/>
      <c r="AA141" s="363"/>
      <c r="AB141" s="363"/>
      <c r="AC141" s="363"/>
    </row>
    <row r="142" spans="1:29">
      <c r="A142" s="363"/>
      <c r="B142" s="16">
        <f>IFERROR(T_BDD_Références[REFERENCE],"")</f>
        <v>0</v>
      </c>
      <c r="C142" s="16">
        <f>IFERROR(T_BDD_Références[DESIGNATION],"")</f>
        <v>0</v>
      </c>
      <c r="D14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2" s="17">
        <f>SUM(T_STOCKS[[#This Row],[HAY SINAII]:[Colonne2]])</f>
        <v>0</v>
      </c>
      <c r="J142" s="363"/>
      <c r="K142" s="363">
        <f>IF((T_STOCKS[[#This Row],[HAYSINAII]]&gt;=0)*(T_STOCKS[[#This Row],[HAYSINAII]]&lt;=1.5),ROW())</f>
        <v>142</v>
      </c>
      <c r="L142" s="363"/>
      <c r="M142" s="363"/>
      <c r="N142" s="363"/>
      <c r="O142" s="363"/>
      <c r="P142" s="363"/>
      <c r="Q142" s="363"/>
      <c r="R142" s="363"/>
      <c r="S142" s="363"/>
      <c r="T142" s="363"/>
      <c r="U142" s="363"/>
      <c r="V142" s="363"/>
      <c r="W142" s="363"/>
      <c r="X142" s="363"/>
      <c r="Y142" s="363"/>
      <c r="Z142" s="363"/>
      <c r="AA142" s="363"/>
      <c r="AB142" s="363"/>
      <c r="AC142" s="363"/>
    </row>
    <row r="143" spans="1:29">
      <c r="A143" s="363"/>
      <c r="B143" s="16">
        <f>IFERROR(T_BDD_Références[REFERENCE],"")</f>
        <v>0</v>
      </c>
      <c r="C143" s="16">
        <f>IFERROR(T_BDD_Références[DESIGNATION],"")</f>
        <v>0</v>
      </c>
      <c r="D14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3" s="17">
        <f>SUM(T_STOCKS[[#This Row],[HAY SINAII]:[Colonne2]])</f>
        <v>0</v>
      </c>
      <c r="J143" s="363"/>
      <c r="K143" s="363">
        <f>IF((T_STOCKS[[#This Row],[HAYSINAII]]&gt;=0)*(T_STOCKS[[#This Row],[HAYSINAII]]&lt;=1.5),ROW())</f>
        <v>143</v>
      </c>
      <c r="L143" s="363"/>
      <c r="M143" s="363"/>
      <c r="N143" s="363"/>
      <c r="O143" s="363"/>
      <c r="P143" s="363"/>
      <c r="Q143" s="363"/>
      <c r="R143" s="363"/>
      <c r="S143" s="363"/>
      <c r="T143" s="363"/>
      <c r="U143" s="363"/>
      <c r="V143" s="363"/>
      <c r="W143" s="363"/>
      <c r="X143" s="363"/>
      <c r="Y143" s="363"/>
      <c r="Z143" s="363"/>
      <c r="AA143" s="363"/>
      <c r="AB143" s="363"/>
      <c r="AC143" s="363"/>
    </row>
    <row r="144" spans="1:29">
      <c r="A144" s="363"/>
      <c r="B144" s="16">
        <f>IFERROR(T_BDD_Références[REFERENCE],"")</f>
        <v>0</v>
      </c>
      <c r="C144" s="16">
        <f>IFERROR(T_BDD_Références[DESIGNATION],"")</f>
        <v>0</v>
      </c>
      <c r="D14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4" s="17">
        <f>SUM(T_STOCKS[[#This Row],[HAY SINAII]:[Colonne2]])</f>
        <v>0</v>
      </c>
      <c r="J144" s="363"/>
      <c r="K144" s="363">
        <f>IF((T_STOCKS[[#This Row],[HAYSINAII]]&gt;=0)*(T_STOCKS[[#This Row],[HAYSINAII]]&lt;=1.5),ROW())</f>
        <v>144</v>
      </c>
      <c r="L144" s="363"/>
      <c r="M144" s="363"/>
      <c r="N144" s="363"/>
      <c r="O144" s="363"/>
      <c r="P144" s="363"/>
      <c r="Q144" s="363"/>
      <c r="R144" s="363"/>
      <c r="S144" s="363"/>
      <c r="T144" s="363"/>
      <c r="U144" s="363"/>
      <c r="V144" s="363"/>
      <c r="W144" s="363"/>
      <c r="X144" s="363"/>
      <c r="Y144" s="363"/>
      <c r="Z144" s="363"/>
      <c r="AA144" s="363"/>
      <c r="AB144" s="363"/>
      <c r="AC144" s="363"/>
    </row>
    <row r="145" spans="1:29">
      <c r="A145" s="363"/>
      <c r="B145" s="16">
        <f>IFERROR(T_BDD_Références[REFERENCE],"")</f>
        <v>0</v>
      </c>
      <c r="C145" s="16">
        <f>IFERROR(T_BDD_Références[DESIGNATION],"")</f>
        <v>0</v>
      </c>
      <c r="D14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5" s="17">
        <f>SUM(T_STOCKS[[#This Row],[HAY SINAII]:[Colonne2]])</f>
        <v>0</v>
      </c>
      <c r="J145" s="363"/>
      <c r="K145" s="363">
        <f>IF((T_STOCKS[[#This Row],[HAYSINAII]]&gt;=0)*(T_STOCKS[[#This Row],[HAYSINAII]]&lt;=1.5),ROW())</f>
        <v>145</v>
      </c>
      <c r="L145" s="363"/>
      <c r="M145" s="363"/>
      <c r="N145" s="363"/>
      <c r="O145" s="363"/>
      <c r="P145" s="363"/>
      <c r="Q145" s="363"/>
      <c r="R145" s="363"/>
      <c r="S145" s="363"/>
      <c r="T145" s="363"/>
      <c r="U145" s="363"/>
      <c r="V145" s="363"/>
      <c r="W145" s="363"/>
      <c r="X145" s="363"/>
      <c r="Y145" s="363"/>
      <c r="Z145" s="363"/>
      <c r="AA145" s="363"/>
      <c r="AB145" s="363"/>
      <c r="AC145" s="363"/>
    </row>
    <row r="146" spans="1:29">
      <c r="A146" s="363"/>
      <c r="B146" s="16">
        <f>IFERROR(T_BDD_Références[REFERENCE],"")</f>
        <v>0</v>
      </c>
      <c r="C146" s="16">
        <f>IFERROR(T_BDD_Références[DESIGNATION],"")</f>
        <v>0</v>
      </c>
      <c r="D14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6" s="17">
        <f>SUM(T_STOCKS[[#This Row],[HAY SINAII]:[Colonne2]])</f>
        <v>0</v>
      </c>
      <c r="J146" s="363"/>
      <c r="K146" s="363">
        <f>IF((T_STOCKS[[#This Row],[HAYSINAII]]&gt;=0)*(T_STOCKS[[#This Row],[HAYSINAII]]&lt;=1.5),ROW())</f>
        <v>146</v>
      </c>
      <c r="L146" s="363"/>
      <c r="M146" s="363"/>
      <c r="N146" s="363"/>
      <c r="O146" s="363"/>
      <c r="P146" s="363"/>
      <c r="Q146" s="363"/>
      <c r="R146" s="363"/>
      <c r="S146" s="363"/>
      <c r="T146" s="363"/>
      <c r="U146" s="363"/>
      <c r="V146" s="363"/>
      <c r="W146" s="363"/>
      <c r="X146" s="363"/>
      <c r="Y146" s="363"/>
      <c r="Z146" s="363"/>
      <c r="AA146" s="363"/>
      <c r="AB146" s="363"/>
      <c r="AC146" s="363"/>
    </row>
    <row r="147" spans="1:29">
      <c r="A147" s="363"/>
      <c r="B147" s="16">
        <f>IFERROR(T_BDD_Références[REFERENCE],"")</f>
        <v>0</v>
      </c>
      <c r="C147" s="16">
        <f>IFERROR(T_BDD_Références[DESIGNATION],"")</f>
        <v>0</v>
      </c>
      <c r="D14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7" s="17">
        <f>SUM(T_STOCKS[[#This Row],[HAY SINAII]:[Colonne2]])</f>
        <v>0</v>
      </c>
      <c r="J147" s="363"/>
      <c r="K147" s="363">
        <f>IF((T_STOCKS[[#This Row],[HAYSINAII]]&gt;=0)*(T_STOCKS[[#This Row],[HAYSINAII]]&lt;=1.5),ROW())</f>
        <v>147</v>
      </c>
      <c r="L147" s="363"/>
      <c r="M147" s="363"/>
      <c r="N147" s="363"/>
      <c r="O147" s="363"/>
      <c r="P147" s="363"/>
      <c r="Q147" s="363"/>
      <c r="R147" s="363"/>
      <c r="S147" s="363"/>
      <c r="T147" s="363"/>
      <c r="U147" s="363"/>
      <c r="V147" s="363"/>
      <c r="W147" s="363"/>
      <c r="X147" s="363"/>
      <c r="Y147" s="363"/>
      <c r="Z147" s="363"/>
      <c r="AA147" s="363"/>
      <c r="AB147" s="363"/>
      <c r="AC147" s="363"/>
    </row>
    <row r="148" spans="1:29">
      <c r="A148" s="363"/>
      <c r="B148" s="16">
        <f>IFERROR(T_BDD_Références[REFERENCE],"")</f>
        <v>0</v>
      </c>
      <c r="C148" s="16">
        <f>IFERROR(T_BDD_Références[DESIGNATION],"")</f>
        <v>0</v>
      </c>
      <c r="D14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8" s="17">
        <f>SUM(T_STOCKS[[#This Row],[HAY SINAII]:[Colonne2]])</f>
        <v>0</v>
      </c>
      <c r="J148" s="363"/>
      <c r="K148" s="363">
        <f>IF((T_STOCKS[[#This Row],[HAYSINAII]]&gt;=0)*(T_STOCKS[[#This Row],[HAYSINAII]]&lt;=1.5),ROW())</f>
        <v>148</v>
      </c>
      <c r="L148" s="363"/>
      <c r="M148" s="363"/>
      <c r="N148" s="363"/>
      <c r="O148" s="363"/>
      <c r="P148" s="363"/>
      <c r="Q148" s="363"/>
      <c r="R148" s="363"/>
      <c r="S148" s="363"/>
      <c r="T148" s="363"/>
      <c r="U148" s="363"/>
      <c r="V148" s="363"/>
      <c r="W148" s="363"/>
      <c r="X148" s="363"/>
      <c r="Y148" s="363"/>
      <c r="Z148" s="363"/>
      <c r="AA148" s="363"/>
      <c r="AB148" s="363"/>
      <c r="AC148" s="363"/>
    </row>
    <row r="149" spans="1:29">
      <c r="A149" s="363"/>
      <c r="B149" s="16">
        <f>IFERROR(T_BDD_Références[REFERENCE],"")</f>
        <v>0</v>
      </c>
      <c r="C149" s="16">
        <f>IFERROR(T_BDD_Références[DESIGNATION],"")</f>
        <v>0</v>
      </c>
      <c r="D14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4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4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4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4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49" s="17">
        <f>SUM(T_STOCKS[[#This Row],[HAY SINAII]:[Colonne2]])</f>
        <v>0</v>
      </c>
      <c r="J149" s="363"/>
      <c r="K149" s="363">
        <f>IF((T_STOCKS[[#This Row],[HAYSINAII]]&gt;=0)*(T_STOCKS[[#This Row],[HAYSINAII]]&lt;=1.5),ROW())</f>
        <v>149</v>
      </c>
      <c r="L149" s="363"/>
      <c r="M149" s="363"/>
      <c r="N149" s="363"/>
      <c r="O149" s="363"/>
      <c r="P149" s="363"/>
      <c r="Q149" s="363"/>
      <c r="R149" s="363"/>
      <c r="S149" s="363"/>
      <c r="T149" s="363"/>
      <c r="U149" s="363"/>
      <c r="V149" s="363"/>
      <c r="W149" s="363"/>
      <c r="X149" s="363"/>
      <c r="Y149" s="363"/>
      <c r="Z149" s="363"/>
      <c r="AA149" s="363"/>
      <c r="AB149" s="363"/>
      <c r="AC149" s="363"/>
    </row>
    <row r="150" spans="1:29">
      <c r="A150" s="363"/>
      <c r="B150" s="16">
        <f>IFERROR(T_BDD_Références[REFERENCE],"")</f>
        <v>0</v>
      </c>
      <c r="C150" s="16">
        <f>IFERROR(T_BDD_Références[DESIGNATION],"")</f>
        <v>0</v>
      </c>
      <c r="D15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0" s="17">
        <f>SUM(T_STOCKS[[#This Row],[HAY SINAII]:[Colonne2]])</f>
        <v>0</v>
      </c>
      <c r="J150" s="363"/>
      <c r="K150" s="363">
        <f>IF((T_STOCKS[[#This Row],[HAYSINAII]]&gt;=0)*(T_STOCKS[[#This Row],[HAYSINAII]]&lt;=1.5),ROW())</f>
        <v>150</v>
      </c>
      <c r="L150" s="363"/>
      <c r="M150" s="363"/>
      <c r="N150" s="363"/>
      <c r="O150" s="363"/>
      <c r="P150" s="363"/>
      <c r="Q150" s="363"/>
      <c r="R150" s="363"/>
      <c r="S150" s="363"/>
      <c r="T150" s="363"/>
      <c r="U150" s="363"/>
      <c r="V150" s="363"/>
      <c r="W150" s="363"/>
      <c r="X150" s="363"/>
      <c r="Y150" s="363"/>
      <c r="Z150" s="363"/>
      <c r="AA150" s="363"/>
      <c r="AB150" s="363"/>
      <c r="AC150" s="363"/>
    </row>
    <row r="151" spans="1:29">
      <c r="A151" s="363"/>
      <c r="B151" s="16">
        <f>IFERROR(T_BDD_Références[REFERENCE],"")</f>
        <v>0</v>
      </c>
      <c r="C151" s="16">
        <f>IFERROR(T_BDD_Références[DESIGNATION],"")</f>
        <v>0</v>
      </c>
      <c r="D15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1" s="17">
        <f>SUM(T_STOCKS[[#This Row],[HAY SINAII]:[Colonne2]])</f>
        <v>0</v>
      </c>
      <c r="J151" s="363"/>
      <c r="K151" s="363">
        <f>IF((T_STOCKS[[#This Row],[HAYSINAII]]&gt;=0)*(T_STOCKS[[#This Row],[HAYSINAII]]&lt;=1.5),ROW())</f>
        <v>151</v>
      </c>
      <c r="L151" s="363"/>
      <c r="M151" s="363"/>
      <c r="N151" s="363"/>
      <c r="O151" s="363"/>
      <c r="P151" s="363"/>
      <c r="Q151" s="363"/>
      <c r="R151" s="363"/>
      <c r="S151" s="363"/>
      <c r="T151" s="363"/>
      <c r="U151" s="363"/>
      <c r="V151" s="363"/>
      <c r="W151" s="363"/>
      <c r="X151" s="363"/>
      <c r="Y151" s="363"/>
      <c r="Z151" s="363"/>
      <c r="AA151" s="363"/>
      <c r="AB151" s="363"/>
      <c r="AC151" s="363"/>
    </row>
    <row r="152" spans="1:29">
      <c r="A152" s="363"/>
      <c r="B152" s="16">
        <f>IFERROR(T_BDD_Références[REFERENCE],"")</f>
        <v>0</v>
      </c>
      <c r="C152" s="16">
        <f>IFERROR(T_BDD_Références[DESIGNATION],"")</f>
        <v>0</v>
      </c>
      <c r="D15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2" s="17">
        <f>SUM(T_STOCKS[[#This Row],[HAY SINAII]:[Colonne2]])</f>
        <v>0</v>
      </c>
      <c r="J152" s="363"/>
      <c r="K152" s="363">
        <f>IF((T_STOCKS[[#This Row],[HAYSINAII]]&gt;=0)*(T_STOCKS[[#This Row],[HAYSINAII]]&lt;=1.5),ROW())</f>
        <v>152</v>
      </c>
      <c r="L152" s="363"/>
      <c r="M152" s="363"/>
      <c r="N152" s="363"/>
      <c r="O152" s="363"/>
      <c r="P152" s="363"/>
      <c r="Q152" s="363"/>
      <c r="R152" s="363"/>
      <c r="S152" s="363"/>
      <c r="T152" s="363"/>
      <c r="U152" s="363"/>
      <c r="V152" s="363"/>
      <c r="W152" s="363"/>
      <c r="X152" s="363"/>
      <c r="Y152" s="363"/>
      <c r="Z152" s="363"/>
      <c r="AA152" s="363"/>
      <c r="AB152" s="363"/>
      <c r="AC152" s="363"/>
    </row>
    <row r="153" spans="1:29">
      <c r="A153" s="363"/>
      <c r="B153" s="16">
        <f>IFERROR(T_BDD_Références[REFERENCE],"")</f>
        <v>0</v>
      </c>
      <c r="C153" s="16">
        <f>IFERROR(T_BDD_Références[DESIGNATION],"")</f>
        <v>0</v>
      </c>
      <c r="D15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3" s="17">
        <f>SUM(T_STOCKS[[#This Row],[HAY SINAII]:[Colonne2]])</f>
        <v>0</v>
      </c>
      <c r="J153" s="363"/>
      <c r="K153" s="363">
        <f>IF((T_STOCKS[[#This Row],[HAYSINAII]]&gt;=0)*(T_STOCKS[[#This Row],[HAYSINAII]]&lt;=1.5),ROW())</f>
        <v>153</v>
      </c>
      <c r="L153" s="363"/>
      <c r="M153" s="363"/>
      <c r="N153" s="363"/>
      <c r="O153" s="363"/>
      <c r="P153" s="363"/>
      <c r="Q153" s="363"/>
      <c r="R153" s="363"/>
      <c r="S153" s="363"/>
      <c r="T153" s="363"/>
      <c r="U153" s="363"/>
      <c r="V153" s="363"/>
      <c r="W153" s="363"/>
      <c r="X153" s="363"/>
      <c r="Y153" s="363"/>
      <c r="Z153" s="363"/>
      <c r="AA153" s="363"/>
      <c r="AB153" s="363"/>
      <c r="AC153" s="363"/>
    </row>
    <row r="154" spans="1:29">
      <c r="A154" s="363"/>
      <c r="B154" s="16">
        <f>IFERROR(T_BDD_Références[REFERENCE],"")</f>
        <v>0</v>
      </c>
      <c r="C154" s="16">
        <f>IFERROR(T_BDD_Références[DESIGNATION],"")</f>
        <v>0</v>
      </c>
      <c r="D15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4" s="17">
        <f>SUM(T_STOCKS[[#This Row],[HAY SINAII]:[Colonne2]])</f>
        <v>0</v>
      </c>
      <c r="J154" s="363"/>
      <c r="K154" s="363">
        <f>IF((T_STOCKS[[#This Row],[HAYSINAII]]&gt;=0)*(T_STOCKS[[#This Row],[HAYSINAII]]&lt;=1.5),ROW())</f>
        <v>154</v>
      </c>
      <c r="L154" s="363"/>
      <c r="M154" s="363"/>
      <c r="N154" s="363"/>
      <c r="O154" s="363"/>
      <c r="P154" s="363"/>
      <c r="Q154" s="363"/>
      <c r="R154" s="363"/>
      <c r="S154" s="363"/>
      <c r="T154" s="363"/>
      <c r="U154" s="363"/>
      <c r="V154" s="363"/>
      <c r="W154" s="363"/>
      <c r="X154" s="363"/>
      <c r="Y154" s="363"/>
      <c r="Z154" s="363"/>
      <c r="AA154" s="363"/>
      <c r="AB154" s="363"/>
      <c r="AC154" s="363"/>
    </row>
    <row r="155" spans="1:29">
      <c r="A155" s="363"/>
      <c r="B155" s="16">
        <f>IFERROR(T_BDD_Références[REFERENCE],"")</f>
        <v>0</v>
      </c>
      <c r="C155" s="16">
        <f>IFERROR(T_BDD_Références[DESIGNATION],"")</f>
        <v>0</v>
      </c>
      <c r="D15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5" s="17">
        <f>SUM(T_STOCKS[[#This Row],[HAY SINAII]:[Colonne2]])</f>
        <v>0</v>
      </c>
      <c r="J155" s="363"/>
      <c r="K155" s="363">
        <f>IF((T_STOCKS[[#This Row],[HAYSINAII]]&gt;=0)*(T_STOCKS[[#This Row],[HAYSINAII]]&lt;=1.5),ROW())</f>
        <v>155</v>
      </c>
      <c r="L155" s="363"/>
      <c r="M155" s="363"/>
      <c r="N155" s="363"/>
      <c r="O155" s="363"/>
      <c r="P155" s="363"/>
      <c r="Q155" s="363"/>
      <c r="R155" s="363"/>
      <c r="S155" s="363"/>
      <c r="T155" s="363"/>
      <c r="U155" s="363"/>
      <c r="V155" s="363"/>
      <c r="W155" s="363"/>
      <c r="X155" s="363"/>
      <c r="Y155" s="363"/>
      <c r="Z155" s="363"/>
      <c r="AA155" s="363"/>
      <c r="AB155" s="363"/>
      <c r="AC155" s="363"/>
    </row>
    <row r="156" spans="1:29">
      <c r="A156" s="363"/>
      <c r="B156" s="16">
        <f>IFERROR(T_BDD_Références[REFERENCE],"")</f>
        <v>0</v>
      </c>
      <c r="C156" s="16">
        <f>IFERROR(T_BDD_Références[DESIGNATION],"")</f>
        <v>0</v>
      </c>
      <c r="D15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6" s="17">
        <f>SUM(T_STOCKS[[#This Row],[HAY SINAII]:[Colonne2]])</f>
        <v>0</v>
      </c>
      <c r="J156" s="363"/>
      <c r="K156" s="363">
        <f>IF((T_STOCKS[[#This Row],[HAYSINAII]]&gt;=0)*(T_STOCKS[[#This Row],[HAYSINAII]]&lt;=1.5),ROW())</f>
        <v>156</v>
      </c>
      <c r="L156" s="363"/>
      <c r="M156" s="363"/>
      <c r="N156" s="363"/>
      <c r="O156" s="363"/>
      <c r="P156" s="363"/>
      <c r="Q156" s="363"/>
      <c r="R156" s="363"/>
      <c r="S156" s="363"/>
      <c r="T156" s="363"/>
      <c r="U156" s="363"/>
      <c r="V156" s="363"/>
      <c r="W156" s="363"/>
      <c r="X156" s="363"/>
      <c r="Y156" s="363"/>
      <c r="Z156" s="363"/>
      <c r="AA156" s="363"/>
      <c r="AB156" s="363"/>
      <c r="AC156" s="363"/>
    </row>
    <row r="157" spans="1:29">
      <c r="A157" s="363"/>
      <c r="B157" s="16">
        <f>IFERROR(T_BDD_Références[REFERENCE],"")</f>
        <v>0</v>
      </c>
      <c r="C157" s="16">
        <f>IFERROR(T_BDD_Références[DESIGNATION],"")</f>
        <v>0</v>
      </c>
      <c r="D15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7" s="17">
        <f>SUM(T_STOCKS[[#This Row],[HAY SINAII]:[Colonne2]])</f>
        <v>0</v>
      </c>
      <c r="J157" s="363"/>
      <c r="K157" s="363">
        <f>IF((T_STOCKS[[#This Row],[HAYSINAII]]&gt;=0)*(T_STOCKS[[#This Row],[HAYSINAII]]&lt;=1.5),ROW())</f>
        <v>157</v>
      </c>
      <c r="L157" s="363"/>
      <c r="M157" s="363"/>
      <c r="N157" s="363"/>
      <c r="O157" s="363"/>
      <c r="P157" s="363"/>
      <c r="Q157" s="363"/>
      <c r="R157" s="363"/>
      <c r="S157" s="363"/>
      <c r="T157" s="363"/>
      <c r="U157" s="363"/>
      <c r="V157" s="363"/>
      <c r="W157" s="363"/>
      <c r="X157" s="363"/>
      <c r="Y157" s="363"/>
      <c r="Z157" s="363"/>
      <c r="AA157" s="363"/>
      <c r="AB157" s="363"/>
      <c r="AC157" s="363"/>
    </row>
    <row r="158" spans="1:29">
      <c r="A158" s="363"/>
      <c r="B158" s="16">
        <f>IFERROR(T_BDD_Références[REFERENCE],"")</f>
        <v>0</v>
      </c>
      <c r="C158" s="16">
        <f>IFERROR(T_BDD_Références[DESIGNATION],"")</f>
        <v>0</v>
      </c>
      <c r="D15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8" s="17">
        <f>SUM(T_STOCKS[[#This Row],[HAY SINAII]:[Colonne2]])</f>
        <v>0</v>
      </c>
      <c r="J158" s="363"/>
      <c r="K158" s="363">
        <f>IF((T_STOCKS[[#This Row],[HAYSINAII]]&gt;=0)*(T_STOCKS[[#This Row],[HAYSINAII]]&lt;=1.5),ROW())</f>
        <v>158</v>
      </c>
      <c r="L158" s="363"/>
      <c r="M158" s="363"/>
      <c r="N158" s="363"/>
      <c r="O158" s="363"/>
      <c r="P158" s="363"/>
      <c r="Q158" s="363"/>
      <c r="R158" s="363"/>
      <c r="S158" s="363"/>
      <c r="T158" s="363"/>
      <c r="U158" s="363"/>
      <c r="V158" s="363"/>
      <c r="W158" s="363"/>
      <c r="X158" s="363"/>
      <c r="Y158" s="363"/>
      <c r="Z158" s="363"/>
      <c r="AA158" s="363"/>
      <c r="AB158" s="363"/>
      <c r="AC158" s="363"/>
    </row>
    <row r="159" spans="1:29">
      <c r="A159" s="363"/>
      <c r="B159" s="16">
        <f>IFERROR(T_BDD_Références[REFERENCE],"")</f>
        <v>0</v>
      </c>
      <c r="C159" s="16">
        <f>IFERROR(T_BDD_Références[DESIGNATION],"")</f>
        <v>0</v>
      </c>
      <c r="D15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5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5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5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5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59" s="17">
        <f>SUM(T_STOCKS[[#This Row],[HAY SINAII]:[Colonne2]])</f>
        <v>0</v>
      </c>
      <c r="J159" s="363"/>
      <c r="K159" s="363">
        <f>IF((T_STOCKS[[#This Row],[HAYSINAII]]&gt;=0)*(T_STOCKS[[#This Row],[HAYSINAII]]&lt;=1.5),ROW())</f>
        <v>159</v>
      </c>
      <c r="L159" s="363"/>
      <c r="M159" s="363"/>
      <c r="N159" s="363"/>
      <c r="O159" s="363"/>
      <c r="P159" s="363"/>
      <c r="Q159" s="363"/>
      <c r="R159" s="363"/>
      <c r="S159" s="363"/>
      <c r="T159" s="363"/>
      <c r="U159" s="363"/>
      <c r="V159" s="363"/>
      <c r="W159" s="363"/>
      <c r="X159" s="363"/>
      <c r="Y159" s="363"/>
      <c r="Z159" s="363"/>
      <c r="AA159" s="363"/>
      <c r="AB159" s="363"/>
      <c r="AC159" s="363"/>
    </row>
    <row r="160" spans="1:29">
      <c r="A160" s="363"/>
      <c r="B160" s="16">
        <f>IFERROR(T_BDD_Références[REFERENCE],"")</f>
        <v>0</v>
      </c>
      <c r="C160" s="16">
        <f>IFERROR(T_BDD_Références[DESIGNATION],"")</f>
        <v>0</v>
      </c>
      <c r="D16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0" s="17">
        <f>SUM(T_STOCKS[[#This Row],[HAY SINAII]:[Colonne2]])</f>
        <v>0</v>
      </c>
      <c r="J160" s="363"/>
      <c r="K160" s="363">
        <f>IF((T_STOCKS[[#This Row],[HAYSINAII]]&gt;=0)*(T_STOCKS[[#This Row],[HAYSINAII]]&lt;=1.5),ROW())</f>
        <v>160</v>
      </c>
      <c r="L160" s="363"/>
      <c r="M160" s="363"/>
      <c r="N160" s="363"/>
      <c r="O160" s="363"/>
      <c r="P160" s="363"/>
      <c r="Q160" s="363"/>
      <c r="R160" s="363"/>
      <c r="S160" s="363"/>
      <c r="T160" s="363"/>
      <c r="U160" s="363"/>
      <c r="V160" s="363"/>
      <c r="W160" s="363"/>
      <c r="X160" s="363"/>
      <c r="Y160" s="363"/>
      <c r="Z160" s="363"/>
      <c r="AA160" s="363"/>
      <c r="AB160" s="363"/>
      <c r="AC160" s="363"/>
    </row>
    <row r="161" spans="1:29">
      <c r="A161" s="363"/>
      <c r="B161" s="16">
        <f>IFERROR(T_BDD_Références[REFERENCE],"")</f>
        <v>0</v>
      </c>
      <c r="C161" s="16">
        <f>IFERROR(T_BDD_Références[DESIGNATION],"")</f>
        <v>0</v>
      </c>
      <c r="D16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1" s="17">
        <f>SUM(T_STOCKS[[#This Row],[HAY SINAII]:[Colonne2]])</f>
        <v>0</v>
      </c>
      <c r="J161" s="363"/>
      <c r="K161" s="363">
        <f>IF((T_STOCKS[[#This Row],[HAYSINAII]]&gt;=0)*(T_STOCKS[[#This Row],[HAYSINAII]]&lt;=1.5),ROW())</f>
        <v>161</v>
      </c>
      <c r="L161" s="363"/>
      <c r="M161" s="363"/>
      <c r="N161" s="363"/>
      <c r="O161" s="363"/>
      <c r="P161" s="363"/>
      <c r="Q161" s="363"/>
      <c r="R161" s="363"/>
      <c r="S161" s="363"/>
      <c r="T161" s="363"/>
      <c r="U161" s="363"/>
      <c r="V161" s="363"/>
      <c r="W161" s="363"/>
      <c r="X161" s="363"/>
      <c r="Y161" s="363"/>
      <c r="Z161" s="363"/>
      <c r="AA161" s="363"/>
      <c r="AB161" s="363"/>
      <c r="AC161" s="363"/>
    </row>
    <row r="162" spans="1:29">
      <c r="A162" s="363"/>
      <c r="B162" s="16">
        <f>IFERROR(T_BDD_Références[REFERENCE],"")</f>
        <v>0</v>
      </c>
      <c r="C162" s="16">
        <f>IFERROR(T_BDD_Références[DESIGNATION],"")</f>
        <v>0</v>
      </c>
      <c r="D16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2" s="17">
        <f>SUM(T_STOCKS[[#This Row],[HAY SINAII]:[Colonne2]])</f>
        <v>0</v>
      </c>
      <c r="J162" s="363"/>
      <c r="K162" s="363">
        <f>IF((T_STOCKS[[#This Row],[HAYSINAII]]&gt;=0)*(T_STOCKS[[#This Row],[HAYSINAII]]&lt;=1.5),ROW())</f>
        <v>162</v>
      </c>
      <c r="L162" s="363"/>
      <c r="M162" s="363"/>
      <c r="N162" s="363"/>
      <c r="O162" s="363"/>
      <c r="P162" s="363"/>
      <c r="Q162" s="363"/>
      <c r="R162" s="363"/>
      <c r="S162" s="363"/>
      <c r="T162" s="363"/>
      <c r="U162" s="363"/>
      <c r="V162" s="363"/>
      <c r="W162" s="363"/>
      <c r="X162" s="363"/>
      <c r="Y162" s="363"/>
      <c r="Z162" s="363"/>
      <c r="AA162" s="363"/>
      <c r="AB162" s="363"/>
      <c r="AC162" s="363"/>
    </row>
    <row r="163" spans="1:29">
      <c r="A163" s="363"/>
      <c r="B163" s="16">
        <f>IFERROR(T_BDD_Références[REFERENCE],"")</f>
        <v>0</v>
      </c>
      <c r="C163" s="16">
        <f>IFERROR(T_BDD_Références[DESIGNATION],"")</f>
        <v>0</v>
      </c>
      <c r="D16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3" s="17">
        <f>SUM(T_STOCKS[[#This Row],[HAY SINAII]:[Colonne2]])</f>
        <v>0</v>
      </c>
      <c r="J163" s="363"/>
      <c r="K163" s="363">
        <f>IF((T_STOCKS[[#This Row],[HAYSINAII]]&gt;=0)*(T_STOCKS[[#This Row],[HAYSINAII]]&lt;=1.5),ROW())</f>
        <v>163</v>
      </c>
      <c r="L163" s="363"/>
      <c r="M163" s="363"/>
      <c r="N163" s="363"/>
      <c r="O163" s="363"/>
      <c r="P163" s="363"/>
      <c r="Q163" s="363"/>
      <c r="R163" s="363"/>
      <c r="S163" s="363"/>
      <c r="T163" s="363"/>
      <c r="U163" s="363"/>
      <c r="V163" s="363"/>
      <c r="W163" s="363"/>
      <c r="X163" s="363"/>
      <c r="Y163" s="363"/>
      <c r="Z163" s="363"/>
      <c r="AA163" s="363"/>
      <c r="AB163" s="363"/>
      <c r="AC163" s="363"/>
    </row>
    <row r="164" spans="1:29">
      <c r="A164" s="363"/>
      <c r="B164" s="16">
        <f>IFERROR(T_BDD_Références[REFERENCE],"")</f>
        <v>0</v>
      </c>
      <c r="C164" s="16">
        <f>IFERROR(T_BDD_Références[DESIGNATION],"")</f>
        <v>0</v>
      </c>
      <c r="D16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4" s="17">
        <f>SUM(T_STOCKS[[#This Row],[HAY SINAII]:[Colonne2]])</f>
        <v>0</v>
      </c>
      <c r="J164" s="363"/>
      <c r="K164" s="363">
        <f>IF((T_STOCKS[[#This Row],[HAYSINAII]]&gt;=0)*(T_STOCKS[[#This Row],[HAYSINAII]]&lt;=1.5),ROW())</f>
        <v>164</v>
      </c>
      <c r="L164" s="363"/>
      <c r="M164" s="363"/>
      <c r="N164" s="363"/>
      <c r="O164" s="363"/>
      <c r="P164" s="363"/>
      <c r="Q164" s="363"/>
      <c r="R164" s="363"/>
      <c r="S164" s="363"/>
      <c r="T164" s="363"/>
      <c r="U164" s="363"/>
      <c r="V164" s="363"/>
      <c r="W164" s="363"/>
      <c r="X164" s="363"/>
      <c r="Y164" s="363"/>
      <c r="Z164" s="363"/>
      <c r="AA164" s="363"/>
      <c r="AB164" s="363"/>
      <c r="AC164" s="363"/>
    </row>
    <row r="165" spans="1:29">
      <c r="A165" s="363"/>
      <c r="B165" s="16">
        <f>IFERROR(T_BDD_Références[REFERENCE],"")</f>
        <v>0</v>
      </c>
      <c r="C165" s="16">
        <f>IFERROR(T_BDD_Références[DESIGNATION],"")</f>
        <v>0</v>
      </c>
      <c r="D16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5" s="17">
        <f>SUM(T_STOCKS[[#This Row],[HAY SINAII]:[Colonne2]])</f>
        <v>0</v>
      </c>
      <c r="J165" s="363"/>
      <c r="K165" s="363">
        <f>IF((T_STOCKS[[#This Row],[HAYSINAII]]&gt;=0)*(T_STOCKS[[#This Row],[HAYSINAII]]&lt;=1.5),ROW())</f>
        <v>165</v>
      </c>
      <c r="L165" s="363"/>
      <c r="M165" s="363"/>
      <c r="N165" s="363"/>
      <c r="O165" s="363"/>
      <c r="P165" s="363"/>
      <c r="Q165" s="363"/>
      <c r="R165" s="363"/>
      <c r="S165" s="363"/>
      <c r="T165" s="363"/>
      <c r="U165" s="363"/>
      <c r="V165" s="363"/>
      <c r="W165" s="363"/>
      <c r="X165" s="363"/>
      <c r="Y165" s="363"/>
      <c r="Z165" s="363"/>
      <c r="AA165" s="363"/>
      <c r="AB165" s="363"/>
      <c r="AC165" s="363"/>
    </row>
    <row r="166" spans="1:29">
      <c r="A166" s="363"/>
      <c r="B166" s="16">
        <f>IFERROR(T_BDD_Références[REFERENCE],"")</f>
        <v>0</v>
      </c>
      <c r="C166" s="16">
        <f>IFERROR(T_BDD_Références[DESIGNATION],"")</f>
        <v>0</v>
      </c>
      <c r="D16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6" s="17">
        <f>SUM(T_STOCKS[[#This Row],[HAY SINAII]:[Colonne2]])</f>
        <v>0</v>
      </c>
      <c r="J166" s="363"/>
      <c r="K166" s="363">
        <f>IF((T_STOCKS[[#This Row],[HAYSINAII]]&gt;=0)*(T_STOCKS[[#This Row],[HAYSINAII]]&lt;=1.5),ROW())</f>
        <v>166</v>
      </c>
      <c r="L166" s="363"/>
      <c r="M166" s="363"/>
      <c r="N166" s="363"/>
      <c r="O166" s="363"/>
      <c r="P166" s="363"/>
      <c r="Q166" s="363"/>
      <c r="R166" s="363"/>
      <c r="S166" s="363"/>
      <c r="T166" s="363"/>
      <c r="U166" s="363"/>
      <c r="V166" s="363"/>
      <c r="W166" s="363"/>
      <c r="X166" s="363"/>
      <c r="Y166" s="363"/>
      <c r="Z166" s="363"/>
      <c r="AA166" s="363"/>
      <c r="AB166" s="363"/>
      <c r="AC166" s="363"/>
    </row>
    <row r="167" spans="1:29">
      <c r="A167" s="363"/>
      <c r="B167" s="16">
        <f>IFERROR(T_BDD_Références[REFERENCE],"")</f>
        <v>0</v>
      </c>
      <c r="C167" s="16">
        <f>IFERROR(T_BDD_Références[DESIGNATION],"")</f>
        <v>0</v>
      </c>
      <c r="D16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7" s="17">
        <f>SUM(T_STOCKS[[#This Row],[HAY SINAII]:[Colonne2]])</f>
        <v>0</v>
      </c>
      <c r="J167" s="363"/>
      <c r="K167" s="363">
        <f>IF((T_STOCKS[[#This Row],[HAYSINAII]]&gt;=0)*(T_STOCKS[[#This Row],[HAYSINAII]]&lt;=1.5),ROW())</f>
        <v>167</v>
      </c>
      <c r="L167" s="363"/>
      <c r="M167" s="363"/>
      <c r="N167" s="363"/>
      <c r="O167" s="363"/>
      <c r="P167" s="363"/>
      <c r="Q167" s="363"/>
      <c r="R167" s="363"/>
      <c r="S167" s="363"/>
      <c r="T167" s="363"/>
      <c r="U167" s="363"/>
      <c r="V167" s="363"/>
      <c r="W167" s="363"/>
      <c r="X167" s="363"/>
      <c r="Y167" s="363"/>
      <c r="Z167" s="363"/>
      <c r="AA167" s="363"/>
      <c r="AB167" s="363"/>
      <c r="AC167" s="363"/>
    </row>
    <row r="168" spans="1:29">
      <c r="A168" s="363"/>
      <c r="B168" s="16">
        <f>IFERROR(T_BDD_Références[REFERENCE],"")</f>
        <v>0</v>
      </c>
      <c r="C168" s="16">
        <f>IFERROR(T_BDD_Références[DESIGNATION],"")</f>
        <v>0</v>
      </c>
      <c r="D16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8" s="17">
        <f>SUM(T_STOCKS[[#This Row],[HAY SINAII]:[Colonne2]])</f>
        <v>0</v>
      </c>
      <c r="J168" s="363"/>
      <c r="K168" s="363">
        <f>IF((T_STOCKS[[#This Row],[HAYSINAII]]&gt;=0)*(T_STOCKS[[#This Row],[HAYSINAII]]&lt;=1.5),ROW())</f>
        <v>168</v>
      </c>
      <c r="L168" s="363"/>
      <c r="M168" s="363"/>
      <c r="N168" s="363"/>
      <c r="O168" s="363"/>
      <c r="P168" s="363"/>
      <c r="Q168" s="363"/>
      <c r="R168" s="363"/>
      <c r="S168" s="363"/>
      <c r="T168" s="363"/>
      <c r="U168" s="363"/>
      <c r="V168" s="363"/>
      <c r="W168" s="363"/>
      <c r="X168" s="363"/>
      <c r="Y168" s="363"/>
      <c r="Z168" s="363"/>
      <c r="AA168" s="363"/>
      <c r="AB168" s="363"/>
      <c r="AC168" s="363"/>
    </row>
    <row r="169" spans="1:29">
      <c r="A169" s="363"/>
      <c r="B169" s="16">
        <f>IFERROR(T_BDD_Références[REFERENCE],"")</f>
        <v>0</v>
      </c>
      <c r="C169" s="16">
        <f>IFERROR(T_BDD_Références[DESIGNATION],"")</f>
        <v>0</v>
      </c>
      <c r="D16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6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6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6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6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69" s="17">
        <f>SUM(T_STOCKS[[#This Row],[HAY SINAII]:[Colonne2]])</f>
        <v>0</v>
      </c>
      <c r="J169" s="363"/>
      <c r="K169" s="363">
        <f>IF((T_STOCKS[[#This Row],[HAYSINAII]]&gt;=0)*(T_STOCKS[[#This Row],[HAYSINAII]]&lt;=1.5),ROW())</f>
        <v>169</v>
      </c>
      <c r="L169" s="363"/>
      <c r="M169" s="363"/>
      <c r="N169" s="363"/>
      <c r="O169" s="363"/>
      <c r="P169" s="363"/>
      <c r="Q169" s="363"/>
      <c r="R169" s="363"/>
      <c r="S169" s="363"/>
      <c r="T169" s="363"/>
      <c r="U169" s="363"/>
      <c r="V169" s="363"/>
      <c r="W169" s="363"/>
      <c r="X169" s="363"/>
      <c r="Y169" s="363"/>
      <c r="Z169" s="363"/>
      <c r="AA169" s="363"/>
      <c r="AB169" s="363"/>
      <c r="AC169" s="363"/>
    </row>
    <row r="170" spans="1:29">
      <c r="A170" s="363"/>
      <c r="B170" s="16">
        <f>IFERROR(T_BDD_Références[REFERENCE],"")</f>
        <v>0</v>
      </c>
      <c r="C170" s="16">
        <f>IFERROR(T_BDD_Références[DESIGNATION],"")</f>
        <v>0</v>
      </c>
      <c r="D17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0" s="17">
        <f>SUM(T_STOCKS[[#This Row],[HAY SINAII]:[Colonne2]])</f>
        <v>0</v>
      </c>
      <c r="J170" s="363"/>
      <c r="K170" s="363">
        <f>IF((T_STOCKS[[#This Row],[HAYSINAII]]&gt;=0)*(T_STOCKS[[#This Row],[HAYSINAII]]&lt;=1.5),ROW())</f>
        <v>170</v>
      </c>
      <c r="L170" s="363"/>
      <c r="M170" s="363"/>
      <c r="N170" s="363"/>
      <c r="O170" s="363"/>
      <c r="P170" s="363"/>
      <c r="Q170" s="363"/>
      <c r="R170" s="363"/>
      <c r="S170" s="363"/>
      <c r="T170" s="363"/>
      <c r="U170" s="363"/>
      <c r="V170" s="363"/>
      <c r="W170" s="363"/>
      <c r="X170" s="363"/>
      <c r="Y170" s="363"/>
      <c r="Z170" s="363"/>
      <c r="AA170" s="363"/>
      <c r="AB170" s="363"/>
      <c r="AC170" s="363"/>
    </row>
    <row r="171" spans="1:29">
      <c r="A171" s="363"/>
      <c r="B171" s="16">
        <f>IFERROR(T_BDD_Références[REFERENCE],"")</f>
        <v>0</v>
      </c>
      <c r="C171" s="16">
        <f>IFERROR(T_BDD_Références[DESIGNATION],"")</f>
        <v>0</v>
      </c>
      <c r="D17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1" s="17">
        <f>SUM(T_STOCKS[[#This Row],[HAY SINAII]:[Colonne2]])</f>
        <v>0</v>
      </c>
      <c r="J171" s="363"/>
      <c r="K171" s="363">
        <f>IF((T_STOCKS[[#This Row],[HAYSINAII]]&gt;=0)*(T_STOCKS[[#This Row],[HAYSINAII]]&lt;=1.5),ROW())</f>
        <v>171</v>
      </c>
      <c r="L171" s="363"/>
      <c r="M171" s="363"/>
      <c r="N171" s="363"/>
      <c r="O171" s="363"/>
      <c r="P171" s="363"/>
      <c r="Q171" s="363"/>
      <c r="R171" s="363"/>
      <c r="S171" s="363"/>
      <c r="T171" s="363"/>
      <c r="U171" s="363"/>
      <c r="V171" s="363"/>
      <c r="W171" s="363"/>
      <c r="X171" s="363"/>
      <c r="Y171" s="363"/>
      <c r="Z171" s="363"/>
      <c r="AA171" s="363"/>
      <c r="AB171" s="363"/>
      <c r="AC171" s="363"/>
    </row>
    <row r="172" spans="1:29">
      <c r="A172" s="363"/>
      <c r="B172" s="16">
        <f>IFERROR(T_BDD_Références[REFERENCE],"")</f>
        <v>0</v>
      </c>
      <c r="C172" s="16">
        <f>IFERROR(T_BDD_Références[DESIGNATION],"")</f>
        <v>0</v>
      </c>
      <c r="D17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2" s="17">
        <f>SUM(T_STOCKS[[#This Row],[HAY SINAII]:[Colonne2]])</f>
        <v>0</v>
      </c>
      <c r="J172" s="363"/>
      <c r="K172" s="363">
        <f>IF((T_STOCKS[[#This Row],[HAYSINAII]]&gt;=0)*(T_STOCKS[[#This Row],[HAYSINAII]]&lt;=1.5),ROW())</f>
        <v>172</v>
      </c>
      <c r="L172" s="363"/>
      <c r="M172" s="363"/>
      <c r="N172" s="363"/>
      <c r="O172" s="363"/>
      <c r="P172" s="363"/>
      <c r="Q172" s="363"/>
      <c r="R172" s="363"/>
      <c r="S172" s="363"/>
      <c r="T172" s="363"/>
      <c r="U172" s="363"/>
      <c r="V172" s="363"/>
      <c r="W172" s="363"/>
      <c r="X172" s="363"/>
      <c r="Y172" s="363"/>
      <c r="Z172" s="363"/>
      <c r="AA172" s="363"/>
      <c r="AB172" s="363"/>
      <c r="AC172" s="363"/>
    </row>
    <row r="173" spans="1:29">
      <c r="A173" s="363"/>
      <c r="B173" s="16">
        <f>IFERROR(T_BDD_Références[REFERENCE],"")</f>
        <v>0</v>
      </c>
      <c r="C173" s="16">
        <f>IFERROR(T_BDD_Références[DESIGNATION],"")</f>
        <v>0</v>
      </c>
      <c r="D17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3" s="17">
        <f>SUM(T_STOCKS[[#This Row],[HAY SINAII]:[Colonne2]])</f>
        <v>0</v>
      </c>
      <c r="J173" s="363"/>
      <c r="K173" s="363">
        <f>IF((T_STOCKS[[#This Row],[HAYSINAII]]&gt;=0)*(T_STOCKS[[#This Row],[HAYSINAII]]&lt;=1.5),ROW())</f>
        <v>173</v>
      </c>
      <c r="L173" s="363"/>
      <c r="M173" s="363"/>
      <c r="N173" s="363"/>
      <c r="O173" s="363"/>
      <c r="P173" s="363"/>
      <c r="Q173" s="363"/>
      <c r="R173" s="363"/>
      <c r="S173" s="363"/>
      <c r="T173" s="363"/>
      <c r="U173" s="363"/>
      <c r="V173" s="363"/>
      <c r="W173" s="363"/>
      <c r="X173" s="363"/>
      <c r="Y173" s="363"/>
      <c r="Z173" s="363"/>
      <c r="AA173" s="363"/>
      <c r="AB173" s="363"/>
      <c r="AC173" s="363"/>
    </row>
    <row r="174" spans="1:29">
      <c r="A174" s="363"/>
      <c r="B174" s="16">
        <f>IFERROR(T_BDD_Références[REFERENCE],"")</f>
        <v>0</v>
      </c>
      <c r="C174" s="16">
        <f>IFERROR(T_BDD_Références[DESIGNATION],"")</f>
        <v>0</v>
      </c>
      <c r="D17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4" s="17">
        <f>SUM(T_STOCKS[[#This Row],[HAY SINAII]:[Colonne2]])</f>
        <v>0</v>
      </c>
      <c r="J174" s="363"/>
      <c r="K174" s="363">
        <f>IF((T_STOCKS[[#This Row],[HAYSINAII]]&gt;=0)*(T_STOCKS[[#This Row],[HAYSINAII]]&lt;=1.5),ROW())</f>
        <v>174</v>
      </c>
      <c r="L174" s="363"/>
      <c r="M174" s="363"/>
      <c r="N174" s="363"/>
      <c r="O174" s="363"/>
      <c r="P174" s="363"/>
      <c r="Q174" s="363"/>
      <c r="R174" s="363"/>
      <c r="S174" s="363"/>
      <c r="T174" s="363"/>
      <c r="U174" s="363"/>
      <c r="V174" s="363"/>
      <c r="W174" s="363"/>
      <c r="X174" s="363"/>
      <c r="Y174" s="363"/>
      <c r="Z174" s="363"/>
      <c r="AA174" s="363"/>
      <c r="AB174" s="363"/>
      <c r="AC174" s="363"/>
    </row>
    <row r="175" spans="1:29">
      <c r="A175" s="363"/>
      <c r="B175" s="16">
        <f>IFERROR(T_BDD_Références[REFERENCE],"")</f>
        <v>0</v>
      </c>
      <c r="C175" s="16">
        <f>IFERROR(T_BDD_Références[DESIGNATION],"")</f>
        <v>0</v>
      </c>
      <c r="D17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5" s="17">
        <f>SUM(T_STOCKS[[#This Row],[HAY SINAII]:[Colonne2]])</f>
        <v>0</v>
      </c>
      <c r="J175" s="363"/>
      <c r="K175" s="363">
        <f>IF((T_STOCKS[[#This Row],[HAYSINAII]]&gt;=0)*(T_STOCKS[[#This Row],[HAYSINAII]]&lt;=1.5),ROW())</f>
        <v>175</v>
      </c>
      <c r="L175" s="363"/>
      <c r="M175" s="363"/>
      <c r="N175" s="363"/>
      <c r="O175" s="363"/>
      <c r="P175" s="363"/>
      <c r="Q175" s="363"/>
      <c r="R175" s="363"/>
      <c r="S175" s="363"/>
      <c r="T175" s="363"/>
      <c r="U175" s="363"/>
      <c r="V175" s="363"/>
      <c r="W175" s="363"/>
      <c r="X175" s="363"/>
      <c r="Y175" s="363"/>
      <c r="Z175" s="363"/>
      <c r="AA175" s="363"/>
      <c r="AB175" s="363"/>
      <c r="AC175" s="363"/>
    </row>
    <row r="176" spans="1:29">
      <c r="A176" s="363"/>
      <c r="B176" s="16">
        <f>IFERROR(T_BDD_Références[REFERENCE],"")</f>
        <v>0</v>
      </c>
      <c r="C176" s="16">
        <f>IFERROR(T_BDD_Références[DESIGNATION],"")</f>
        <v>0</v>
      </c>
      <c r="D17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6" s="17">
        <f>SUM(T_STOCKS[[#This Row],[HAY SINAII]:[Colonne2]])</f>
        <v>0</v>
      </c>
      <c r="J176" s="363"/>
      <c r="K176" s="363">
        <f>IF((T_STOCKS[[#This Row],[HAYSINAII]]&gt;=0)*(T_STOCKS[[#This Row],[HAYSINAII]]&lt;=1.5),ROW())</f>
        <v>176</v>
      </c>
      <c r="L176" s="363"/>
      <c r="M176" s="363"/>
      <c r="N176" s="363"/>
      <c r="O176" s="363"/>
      <c r="P176" s="363"/>
      <c r="Q176" s="363"/>
      <c r="R176" s="363"/>
      <c r="S176" s="363"/>
      <c r="T176" s="363"/>
      <c r="U176" s="363"/>
      <c r="V176" s="363"/>
      <c r="W176" s="363"/>
      <c r="X176" s="363"/>
      <c r="Y176" s="363"/>
      <c r="Z176" s="363"/>
      <c r="AA176" s="363"/>
      <c r="AB176" s="363"/>
      <c r="AC176" s="363"/>
    </row>
    <row r="177" spans="1:29">
      <c r="A177" s="363"/>
      <c r="B177" s="16">
        <f>IFERROR(T_BDD_Références[REFERENCE],"")</f>
        <v>0</v>
      </c>
      <c r="C177" s="16">
        <f>IFERROR(T_BDD_Références[DESIGNATION],"")</f>
        <v>0</v>
      </c>
      <c r="D17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7" s="17">
        <f>SUM(T_STOCKS[[#This Row],[HAY SINAII]:[Colonne2]])</f>
        <v>0</v>
      </c>
      <c r="J177" s="363"/>
      <c r="K177" s="363">
        <f>IF((T_STOCKS[[#This Row],[HAYSINAII]]&gt;=0)*(T_STOCKS[[#This Row],[HAYSINAII]]&lt;=1.5),ROW())</f>
        <v>177</v>
      </c>
      <c r="L177" s="363"/>
      <c r="M177" s="363"/>
      <c r="N177" s="363"/>
      <c r="O177" s="363"/>
      <c r="P177" s="363"/>
      <c r="Q177" s="363"/>
      <c r="R177" s="363"/>
      <c r="S177" s="363"/>
      <c r="T177" s="363"/>
      <c r="U177" s="363"/>
      <c r="V177" s="363"/>
      <c r="W177" s="363"/>
      <c r="X177" s="363"/>
      <c r="Y177" s="363"/>
      <c r="Z177" s="363"/>
      <c r="AA177" s="363"/>
      <c r="AB177" s="363"/>
      <c r="AC177" s="363"/>
    </row>
    <row r="178" spans="1:29">
      <c r="A178" s="363"/>
      <c r="B178" s="16">
        <f>IFERROR(T_BDD_Références[REFERENCE],"")</f>
        <v>0</v>
      </c>
      <c r="C178" s="16">
        <f>IFERROR(T_BDD_Références[DESIGNATION],"")</f>
        <v>0</v>
      </c>
      <c r="D17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8" s="17">
        <f>SUM(T_STOCKS[[#This Row],[HAY SINAII]:[Colonne2]])</f>
        <v>0</v>
      </c>
      <c r="J178" s="363"/>
      <c r="K178" s="363">
        <f>IF((T_STOCKS[[#This Row],[HAYSINAII]]&gt;=0)*(T_STOCKS[[#This Row],[HAYSINAII]]&lt;=1.5),ROW())</f>
        <v>178</v>
      </c>
      <c r="L178" s="363"/>
      <c r="M178" s="363"/>
      <c r="N178" s="363"/>
      <c r="O178" s="363"/>
      <c r="P178" s="363"/>
      <c r="Q178" s="363"/>
      <c r="R178" s="363"/>
      <c r="S178" s="363"/>
      <c r="T178" s="363"/>
      <c r="U178" s="363"/>
      <c r="V178" s="363"/>
      <c r="W178" s="363"/>
      <c r="X178" s="363"/>
      <c r="Y178" s="363"/>
      <c r="Z178" s="363"/>
      <c r="AA178" s="363"/>
      <c r="AB178" s="363"/>
      <c r="AC178" s="363"/>
    </row>
    <row r="179" spans="1:29">
      <c r="A179" s="363"/>
      <c r="B179" s="16">
        <f>IFERROR(T_BDD_Références[REFERENCE],"")</f>
        <v>0</v>
      </c>
      <c r="C179" s="16">
        <f>IFERROR(T_BDD_Références[DESIGNATION],"")</f>
        <v>0</v>
      </c>
      <c r="D17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7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7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7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7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79" s="17">
        <f>SUM(T_STOCKS[[#This Row],[HAY SINAII]:[Colonne2]])</f>
        <v>0</v>
      </c>
      <c r="J179" s="363"/>
      <c r="K179" s="363">
        <f>IF((T_STOCKS[[#This Row],[HAYSINAII]]&gt;=0)*(T_STOCKS[[#This Row],[HAYSINAII]]&lt;=1.5),ROW())</f>
        <v>179</v>
      </c>
      <c r="L179" s="363"/>
      <c r="M179" s="363"/>
      <c r="N179" s="363"/>
      <c r="O179" s="363"/>
      <c r="P179" s="363"/>
      <c r="Q179" s="363"/>
      <c r="R179" s="363"/>
      <c r="S179" s="363"/>
      <c r="T179" s="363"/>
      <c r="U179" s="363"/>
      <c r="V179" s="363"/>
      <c r="W179" s="363"/>
      <c r="X179" s="363"/>
      <c r="Y179" s="363"/>
      <c r="Z179" s="363"/>
      <c r="AA179" s="363"/>
      <c r="AB179" s="363"/>
      <c r="AC179" s="363"/>
    </row>
    <row r="180" spans="1:29">
      <c r="A180" s="363"/>
      <c r="B180" s="16">
        <f>IFERROR(T_BDD_Références[REFERENCE],"")</f>
        <v>0</v>
      </c>
      <c r="C180" s="16">
        <f>IFERROR(T_BDD_Références[DESIGNATION],"")</f>
        <v>0</v>
      </c>
      <c r="D18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0" s="17">
        <f>SUM(T_STOCKS[[#This Row],[HAY SINAII]:[Colonne2]])</f>
        <v>0</v>
      </c>
      <c r="J180" s="363"/>
      <c r="K180" s="363">
        <f>IF((T_STOCKS[[#This Row],[HAYSINAII]]&gt;=0)*(T_STOCKS[[#This Row],[HAYSINAII]]&lt;=1.5),ROW())</f>
        <v>180</v>
      </c>
      <c r="L180" s="363"/>
      <c r="M180" s="363"/>
      <c r="N180" s="363"/>
      <c r="O180" s="363"/>
      <c r="P180" s="363"/>
      <c r="Q180" s="363"/>
      <c r="R180" s="363"/>
      <c r="S180" s="363"/>
      <c r="T180" s="363"/>
      <c r="U180" s="363"/>
      <c r="V180" s="363"/>
      <c r="W180" s="363"/>
      <c r="X180" s="363"/>
      <c r="Y180" s="363"/>
      <c r="Z180" s="363"/>
      <c r="AA180" s="363"/>
      <c r="AB180" s="363"/>
      <c r="AC180" s="363"/>
    </row>
    <row r="181" spans="1:29">
      <c r="A181" s="363"/>
      <c r="B181" s="16">
        <f>IFERROR(T_BDD_Références[REFERENCE],"")</f>
        <v>0</v>
      </c>
      <c r="C181" s="16">
        <f>IFERROR(T_BDD_Références[DESIGNATION],"")</f>
        <v>0</v>
      </c>
      <c r="D18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1" s="17">
        <f>SUM(T_STOCKS[[#This Row],[HAY SINAII]:[Colonne2]])</f>
        <v>0</v>
      </c>
      <c r="J181" s="363"/>
      <c r="K181" s="363">
        <f>IF((T_STOCKS[[#This Row],[HAYSINAII]]&gt;=0)*(T_STOCKS[[#This Row],[HAYSINAII]]&lt;=1.5),ROW())</f>
        <v>181</v>
      </c>
      <c r="L181" s="363"/>
      <c r="M181" s="363"/>
      <c r="N181" s="363"/>
      <c r="O181" s="363"/>
      <c r="P181" s="363"/>
      <c r="Q181" s="363"/>
      <c r="R181" s="363"/>
      <c r="S181" s="363"/>
      <c r="T181" s="363"/>
      <c r="U181" s="363"/>
      <c r="V181" s="363"/>
      <c r="W181" s="363"/>
      <c r="X181" s="363"/>
      <c r="Y181" s="363"/>
      <c r="Z181" s="363"/>
      <c r="AA181" s="363"/>
      <c r="AB181" s="363"/>
      <c r="AC181" s="363"/>
    </row>
    <row r="182" spans="1:29">
      <c r="A182" s="363"/>
      <c r="B182" s="16">
        <f>IFERROR(T_BDD_Références[REFERENCE],"")</f>
        <v>0</v>
      </c>
      <c r="C182" s="16">
        <f>IFERROR(T_BDD_Références[DESIGNATION],"")</f>
        <v>0</v>
      </c>
      <c r="D18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2" s="17">
        <f>SUM(T_STOCKS[[#This Row],[HAY SINAII]:[Colonne2]])</f>
        <v>0</v>
      </c>
      <c r="J182" s="363"/>
      <c r="K182" s="363">
        <f>IF((T_STOCKS[[#This Row],[HAYSINAII]]&gt;=0)*(T_STOCKS[[#This Row],[HAYSINAII]]&lt;=1.5),ROW())</f>
        <v>182</v>
      </c>
      <c r="L182" s="363"/>
      <c r="M182" s="363"/>
      <c r="N182" s="363"/>
      <c r="O182" s="363"/>
      <c r="P182" s="363"/>
      <c r="Q182" s="363"/>
      <c r="R182" s="363"/>
      <c r="S182" s="363"/>
      <c r="T182" s="363"/>
      <c r="U182" s="363"/>
      <c r="V182" s="363"/>
      <c r="W182" s="363"/>
      <c r="X182" s="363"/>
      <c r="Y182" s="363"/>
      <c r="Z182" s="363"/>
      <c r="AA182" s="363"/>
      <c r="AB182" s="363"/>
      <c r="AC182" s="363"/>
    </row>
    <row r="183" spans="1:29">
      <c r="A183" s="363"/>
      <c r="B183" s="16">
        <f>IFERROR(T_BDD_Références[REFERENCE],"")</f>
        <v>0</v>
      </c>
      <c r="C183" s="16">
        <f>IFERROR(T_BDD_Références[DESIGNATION],"")</f>
        <v>0</v>
      </c>
      <c r="D18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3" s="17">
        <f>SUM(T_STOCKS[[#This Row],[HAY SINAII]:[Colonne2]])</f>
        <v>0</v>
      </c>
      <c r="J183" s="363"/>
      <c r="K183" s="363">
        <f>IF((T_STOCKS[[#This Row],[HAYSINAII]]&gt;=0)*(T_STOCKS[[#This Row],[HAYSINAII]]&lt;=1.5),ROW())</f>
        <v>183</v>
      </c>
      <c r="L183" s="363"/>
      <c r="M183" s="363"/>
      <c r="N183" s="363"/>
      <c r="O183" s="363"/>
      <c r="P183" s="363"/>
      <c r="Q183" s="363"/>
      <c r="R183" s="363"/>
      <c r="S183" s="363"/>
      <c r="T183" s="363"/>
      <c r="U183" s="363"/>
      <c r="V183" s="363"/>
      <c r="W183" s="363"/>
      <c r="X183" s="363"/>
      <c r="Y183" s="363"/>
      <c r="Z183" s="363"/>
      <c r="AA183" s="363"/>
      <c r="AB183" s="363"/>
      <c r="AC183" s="363"/>
    </row>
    <row r="184" spans="1:29">
      <c r="A184" s="363"/>
      <c r="B184" s="16">
        <f>IFERROR(T_BDD_Références[REFERENCE],"")</f>
        <v>0</v>
      </c>
      <c r="C184" s="16">
        <f>IFERROR(T_BDD_Références[DESIGNATION],"")</f>
        <v>0</v>
      </c>
      <c r="D18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4" s="17">
        <f>SUM(T_STOCKS[[#This Row],[HAY SINAII]:[Colonne2]])</f>
        <v>0</v>
      </c>
      <c r="J184" s="363"/>
      <c r="K184" s="363">
        <f>IF((T_STOCKS[[#This Row],[HAYSINAII]]&gt;=0)*(T_STOCKS[[#This Row],[HAYSINAII]]&lt;=1.5),ROW())</f>
        <v>184</v>
      </c>
      <c r="L184" s="363"/>
      <c r="M184" s="363"/>
      <c r="N184" s="363"/>
      <c r="O184" s="363"/>
      <c r="P184" s="363"/>
      <c r="Q184" s="363"/>
      <c r="R184" s="363"/>
      <c r="S184" s="363"/>
      <c r="T184" s="363"/>
      <c r="U184" s="363"/>
      <c r="V184" s="363"/>
      <c r="W184" s="363"/>
      <c r="X184" s="363"/>
      <c r="Y184" s="363"/>
      <c r="Z184" s="363"/>
      <c r="AA184" s="363"/>
      <c r="AB184" s="363"/>
      <c r="AC184" s="363"/>
    </row>
    <row r="185" spans="1:29">
      <c r="A185" s="363"/>
      <c r="B185" s="16">
        <f>IFERROR(T_BDD_Références[REFERENCE],"")</f>
        <v>0</v>
      </c>
      <c r="C185" s="16">
        <f>IFERROR(T_BDD_Références[DESIGNATION],"")</f>
        <v>0</v>
      </c>
      <c r="D18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5" s="17">
        <f>SUM(T_STOCKS[[#This Row],[HAY SINAII]:[Colonne2]])</f>
        <v>0</v>
      </c>
      <c r="J185" s="363"/>
      <c r="K185" s="363">
        <f>IF((T_STOCKS[[#This Row],[HAYSINAII]]&gt;=0)*(T_STOCKS[[#This Row],[HAYSINAII]]&lt;=1.5),ROW())</f>
        <v>185</v>
      </c>
      <c r="L185" s="363"/>
      <c r="M185" s="363"/>
      <c r="N185" s="363"/>
      <c r="O185" s="363"/>
      <c r="P185" s="363"/>
      <c r="Q185" s="363"/>
      <c r="R185" s="363"/>
      <c r="S185" s="363"/>
      <c r="T185" s="363"/>
      <c r="U185" s="363"/>
      <c r="V185" s="363"/>
      <c r="W185" s="363"/>
      <c r="X185" s="363"/>
      <c r="Y185" s="363"/>
      <c r="Z185" s="363"/>
      <c r="AA185" s="363"/>
      <c r="AB185" s="363"/>
      <c r="AC185" s="363"/>
    </row>
    <row r="186" spans="1:29">
      <c r="A186" s="363"/>
      <c r="B186" s="16">
        <f>IFERROR(T_BDD_Références[REFERENCE],"")</f>
        <v>0</v>
      </c>
      <c r="C186" s="16">
        <f>IFERROR(T_BDD_Références[DESIGNATION],"")</f>
        <v>0</v>
      </c>
      <c r="D18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6" s="17">
        <f>SUM(T_STOCKS[[#This Row],[HAY SINAII]:[Colonne2]])</f>
        <v>0</v>
      </c>
      <c r="J186" s="363"/>
      <c r="K186" s="363">
        <f>IF((T_STOCKS[[#This Row],[HAYSINAII]]&gt;=0)*(T_STOCKS[[#This Row],[HAYSINAII]]&lt;=1.5),ROW())</f>
        <v>186</v>
      </c>
      <c r="L186" s="363"/>
      <c r="M186" s="363"/>
      <c r="N186" s="363"/>
      <c r="O186" s="363"/>
      <c r="P186" s="363"/>
      <c r="Q186" s="363"/>
      <c r="R186" s="363"/>
      <c r="S186" s="363"/>
      <c r="T186" s="363"/>
      <c r="U186" s="363"/>
      <c r="V186" s="363"/>
      <c r="W186" s="363"/>
      <c r="X186" s="363"/>
      <c r="Y186" s="363"/>
      <c r="Z186" s="363"/>
      <c r="AA186" s="363"/>
      <c r="AB186" s="363"/>
      <c r="AC186" s="363"/>
    </row>
    <row r="187" spans="1:29">
      <c r="A187" s="363"/>
      <c r="B187" s="16">
        <f>IFERROR(T_BDD_Références[REFERENCE],"")</f>
        <v>0</v>
      </c>
      <c r="C187" s="16">
        <f>IFERROR(T_BDD_Références[DESIGNATION],"")</f>
        <v>0</v>
      </c>
      <c r="D18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7" s="17">
        <f>SUM(T_STOCKS[[#This Row],[HAY SINAII]:[Colonne2]])</f>
        <v>0</v>
      </c>
      <c r="J187" s="363"/>
      <c r="K187" s="363">
        <f>IF((T_STOCKS[[#This Row],[HAYSINAII]]&gt;=0)*(T_STOCKS[[#This Row],[HAYSINAII]]&lt;=1.5),ROW())</f>
        <v>187</v>
      </c>
      <c r="L187" s="363"/>
      <c r="M187" s="363"/>
      <c r="N187" s="363"/>
      <c r="O187" s="363"/>
      <c r="P187" s="363"/>
      <c r="Q187" s="363"/>
      <c r="R187" s="363"/>
      <c r="S187" s="363"/>
      <c r="T187" s="363"/>
      <c r="U187" s="363"/>
      <c r="V187" s="363"/>
      <c r="W187" s="363"/>
      <c r="X187" s="363"/>
      <c r="Y187" s="363"/>
      <c r="Z187" s="363"/>
      <c r="AA187" s="363"/>
      <c r="AB187" s="363"/>
      <c r="AC187" s="363"/>
    </row>
    <row r="188" spans="1:29">
      <c r="A188" s="363"/>
      <c r="B188" s="16">
        <f>IFERROR(T_BDD_Références[REFERENCE],"")</f>
        <v>0</v>
      </c>
      <c r="C188" s="16">
        <f>IFERROR(T_BDD_Références[DESIGNATION],"")</f>
        <v>0</v>
      </c>
      <c r="D18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8" s="17">
        <f>SUM(T_STOCKS[[#This Row],[HAY SINAII]:[Colonne2]])</f>
        <v>0</v>
      </c>
      <c r="J188" s="363"/>
      <c r="K188" s="363">
        <f>IF((T_STOCKS[[#This Row],[HAYSINAII]]&gt;=0)*(T_STOCKS[[#This Row],[HAYSINAII]]&lt;=1.5),ROW())</f>
        <v>188</v>
      </c>
      <c r="L188" s="363"/>
      <c r="M188" s="363"/>
      <c r="N188" s="363"/>
      <c r="O188" s="363"/>
      <c r="P188" s="363"/>
      <c r="Q188" s="363"/>
      <c r="R188" s="363"/>
      <c r="S188" s="363"/>
      <c r="T188" s="363"/>
      <c r="U188" s="363"/>
      <c r="V188" s="363"/>
      <c r="W188" s="363"/>
      <c r="X188" s="363"/>
      <c r="Y188" s="363"/>
      <c r="Z188" s="363"/>
      <c r="AA188" s="363"/>
      <c r="AB188" s="363"/>
      <c r="AC188" s="363"/>
    </row>
    <row r="189" spans="1:29">
      <c r="A189" s="363"/>
      <c r="B189" s="16">
        <f>IFERROR(T_BDD_Références[REFERENCE],"")</f>
        <v>0</v>
      </c>
      <c r="C189" s="16">
        <f>IFERROR(T_BDD_Références[DESIGNATION],"")</f>
        <v>0</v>
      </c>
      <c r="D18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8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8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8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8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89" s="17">
        <f>SUM(T_STOCKS[[#This Row],[HAY SINAII]:[Colonne2]])</f>
        <v>0</v>
      </c>
      <c r="J189" s="363"/>
      <c r="K189" s="363">
        <f>IF((T_STOCKS[[#This Row],[HAYSINAII]]&gt;=0)*(T_STOCKS[[#This Row],[HAYSINAII]]&lt;=1.5),ROW())</f>
        <v>189</v>
      </c>
      <c r="L189" s="363"/>
      <c r="M189" s="363"/>
      <c r="N189" s="363"/>
      <c r="O189" s="363"/>
      <c r="P189" s="363"/>
      <c r="Q189" s="363"/>
      <c r="R189" s="363"/>
      <c r="S189" s="363"/>
      <c r="T189" s="363"/>
      <c r="U189" s="363"/>
      <c r="V189" s="363"/>
      <c r="W189" s="363"/>
      <c r="X189" s="363"/>
      <c r="Y189" s="363"/>
      <c r="Z189" s="363"/>
      <c r="AA189" s="363"/>
      <c r="AB189" s="363"/>
      <c r="AC189" s="363"/>
    </row>
    <row r="190" spans="1:29">
      <c r="A190" s="363"/>
      <c r="B190" s="16">
        <f>IFERROR(T_BDD_Références[REFERENCE],"")</f>
        <v>0</v>
      </c>
      <c r="C190" s="16">
        <f>IFERROR(T_BDD_Références[DESIGNATION],"")</f>
        <v>0</v>
      </c>
      <c r="D19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0" s="17">
        <f>SUM(T_STOCKS[[#This Row],[HAY SINAII]:[Colonne2]])</f>
        <v>0</v>
      </c>
      <c r="J190" s="363"/>
      <c r="K190" s="363">
        <f>IF((T_STOCKS[[#This Row],[HAYSINAII]]&gt;=0)*(T_STOCKS[[#This Row],[HAYSINAII]]&lt;=1.5),ROW())</f>
        <v>190</v>
      </c>
      <c r="L190" s="363"/>
      <c r="M190" s="363"/>
      <c r="N190" s="363"/>
      <c r="O190" s="363"/>
      <c r="P190" s="363"/>
      <c r="Q190" s="363"/>
      <c r="R190" s="363"/>
      <c r="S190" s="363"/>
      <c r="T190" s="363"/>
      <c r="U190" s="363"/>
      <c r="V190" s="363"/>
      <c r="W190" s="363"/>
      <c r="X190" s="363"/>
      <c r="Y190" s="363"/>
      <c r="Z190" s="363"/>
      <c r="AA190" s="363"/>
      <c r="AB190" s="363"/>
      <c r="AC190" s="363"/>
    </row>
    <row r="191" spans="1:29">
      <c r="A191" s="363"/>
      <c r="B191" s="16">
        <f>IFERROR(T_BDD_Références[REFERENCE],"")</f>
        <v>0</v>
      </c>
      <c r="C191" s="16">
        <f>IFERROR(T_BDD_Références[DESIGNATION],"")</f>
        <v>0</v>
      </c>
      <c r="D19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1" s="17">
        <f>SUM(T_STOCKS[[#This Row],[HAY SINAII]:[Colonne2]])</f>
        <v>0</v>
      </c>
      <c r="J191" s="363"/>
      <c r="K191" s="363">
        <f>IF((T_STOCKS[[#This Row],[HAYSINAII]]&gt;=0)*(T_STOCKS[[#This Row],[HAYSINAII]]&lt;=1.5),ROW())</f>
        <v>191</v>
      </c>
      <c r="L191" s="363"/>
      <c r="M191" s="363"/>
      <c r="N191" s="363"/>
      <c r="O191" s="363"/>
      <c r="P191" s="363"/>
      <c r="Q191" s="363"/>
      <c r="R191" s="363"/>
      <c r="S191" s="363"/>
      <c r="T191" s="363"/>
      <c r="U191" s="363"/>
      <c r="V191" s="363"/>
      <c r="W191" s="363"/>
      <c r="X191" s="363"/>
      <c r="Y191" s="363"/>
      <c r="Z191" s="363"/>
      <c r="AA191" s="363"/>
      <c r="AB191" s="363"/>
      <c r="AC191" s="363"/>
    </row>
    <row r="192" spans="1:29">
      <c r="A192" s="363"/>
      <c r="B192" s="16">
        <f>IFERROR(T_BDD_Références[REFERENCE],"")</f>
        <v>0</v>
      </c>
      <c r="C192" s="16">
        <f>IFERROR(T_BDD_Références[DESIGNATION],"")</f>
        <v>0</v>
      </c>
      <c r="D19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2" s="17">
        <f>SUM(T_STOCKS[[#This Row],[HAY SINAII]:[Colonne2]])</f>
        <v>0</v>
      </c>
      <c r="J192" s="363"/>
      <c r="K192" s="363">
        <f>IF((T_STOCKS[[#This Row],[HAYSINAII]]&gt;=0)*(T_STOCKS[[#This Row],[HAYSINAII]]&lt;=1.5),ROW())</f>
        <v>192</v>
      </c>
      <c r="L192" s="363"/>
      <c r="M192" s="363"/>
      <c r="N192" s="363"/>
      <c r="O192" s="363"/>
      <c r="P192" s="363"/>
      <c r="Q192" s="363"/>
      <c r="R192" s="363"/>
      <c r="S192" s="363"/>
      <c r="T192" s="363"/>
      <c r="U192" s="363"/>
      <c r="V192" s="363"/>
      <c r="W192" s="363"/>
      <c r="X192" s="363"/>
      <c r="Y192" s="363"/>
      <c r="Z192" s="363"/>
      <c r="AA192" s="363"/>
      <c r="AB192" s="363"/>
      <c r="AC192" s="363"/>
    </row>
    <row r="193" spans="1:29">
      <c r="A193" s="363"/>
      <c r="B193" s="16">
        <f>IFERROR(T_BDD_Références[REFERENCE],"")</f>
        <v>0</v>
      </c>
      <c r="C193" s="16">
        <f>IFERROR(T_BDD_Références[DESIGNATION],"")</f>
        <v>0</v>
      </c>
      <c r="D19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3" s="17">
        <f>SUM(T_STOCKS[[#This Row],[HAY SINAII]:[Colonne2]])</f>
        <v>0</v>
      </c>
      <c r="J193" s="363"/>
      <c r="K193" s="363">
        <f>IF((T_STOCKS[[#This Row],[HAYSINAII]]&gt;=0)*(T_STOCKS[[#This Row],[HAYSINAII]]&lt;=1.5),ROW())</f>
        <v>193</v>
      </c>
      <c r="L193" s="363"/>
      <c r="M193" s="363"/>
      <c r="N193" s="363"/>
      <c r="O193" s="363"/>
      <c r="P193" s="363"/>
      <c r="Q193" s="363"/>
      <c r="R193" s="363"/>
      <c r="S193" s="363"/>
      <c r="T193" s="363"/>
      <c r="U193" s="363"/>
      <c r="V193" s="363"/>
      <c r="W193" s="363"/>
      <c r="X193" s="363"/>
      <c r="Y193" s="363"/>
      <c r="Z193" s="363"/>
      <c r="AA193" s="363"/>
      <c r="AB193" s="363"/>
      <c r="AC193" s="363"/>
    </row>
    <row r="194" spans="1:29">
      <c r="A194" s="363"/>
      <c r="B194" s="16">
        <f>IFERROR(T_BDD_Références[REFERENCE],"")</f>
        <v>0</v>
      </c>
      <c r="C194" s="16">
        <f>IFERROR(T_BDD_Références[DESIGNATION],"")</f>
        <v>0</v>
      </c>
      <c r="D19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4" s="17">
        <f>SUM(T_STOCKS[[#This Row],[HAY SINAII]:[Colonne2]])</f>
        <v>0</v>
      </c>
      <c r="J194" s="363"/>
      <c r="K194" s="363">
        <f>IF((T_STOCKS[[#This Row],[HAYSINAII]]&gt;=0)*(T_STOCKS[[#This Row],[HAYSINAII]]&lt;=1.5),ROW())</f>
        <v>194</v>
      </c>
      <c r="L194" s="363"/>
      <c r="M194" s="363"/>
      <c r="N194" s="363"/>
      <c r="O194" s="363"/>
      <c r="P194" s="363"/>
      <c r="Q194" s="363"/>
      <c r="R194" s="363"/>
      <c r="S194" s="363"/>
      <c r="T194" s="363"/>
      <c r="U194" s="363"/>
      <c r="V194" s="363"/>
      <c r="W194" s="363"/>
      <c r="X194" s="363"/>
      <c r="Y194" s="363"/>
      <c r="Z194" s="363"/>
      <c r="AA194" s="363"/>
      <c r="AB194" s="363"/>
      <c r="AC194" s="363"/>
    </row>
    <row r="195" spans="1:29">
      <c r="A195" s="363"/>
      <c r="B195" s="16">
        <f>IFERROR(T_BDD_Références[REFERENCE],"")</f>
        <v>0</v>
      </c>
      <c r="C195" s="16">
        <f>IFERROR(T_BDD_Références[DESIGNATION],"")</f>
        <v>0</v>
      </c>
      <c r="D19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5" s="17">
        <f>SUM(T_STOCKS[[#This Row],[HAY SINAII]:[Colonne2]])</f>
        <v>0</v>
      </c>
      <c r="J195" s="363"/>
      <c r="K195" s="363">
        <f>IF((T_STOCKS[[#This Row],[HAYSINAII]]&gt;=0)*(T_STOCKS[[#This Row],[HAYSINAII]]&lt;=1.5),ROW())</f>
        <v>195</v>
      </c>
      <c r="L195" s="363"/>
      <c r="M195" s="363"/>
      <c r="N195" s="363"/>
      <c r="O195" s="363"/>
      <c r="P195" s="363"/>
      <c r="Q195" s="363"/>
      <c r="R195" s="363"/>
      <c r="S195" s="363"/>
      <c r="T195" s="363"/>
      <c r="U195" s="363"/>
      <c r="V195" s="363"/>
      <c r="W195" s="363"/>
      <c r="X195" s="363"/>
      <c r="Y195" s="363"/>
      <c r="Z195" s="363"/>
      <c r="AA195" s="363"/>
      <c r="AB195" s="363"/>
      <c r="AC195" s="363"/>
    </row>
    <row r="196" spans="1:29">
      <c r="A196" s="363"/>
      <c r="B196" s="16">
        <f>IFERROR(T_BDD_Références[REFERENCE],"")</f>
        <v>0</v>
      </c>
      <c r="C196" s="16">
        <f>IFERROR(T_BDD_Références[DESIGNATION],"")</f>
        <v>0</v>
      </c>
      <c r="D19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6" s="17">
        <f>SUM(T_STOCKS[[#This Row],[HAY SINAII]:[Colonne2]])</f>
        <v>0</v>
      </c>
      <c r="J196" s="363"/>
      <c r="K196" s="363">
        <f>IF((T_STOCKS[[#This Row],[HAYSINAII]]&gt;=0)*(T_STOCKS[[#This Row],[HAYSINAII]]&lt;=1.5),ROW())</f>
        <v>196</v>
      </c>
      <c r="L196" s="363"/>
      <c r="M196" s="363"/>
      <c r="N196" s="363"/>
      <c r="O196" s="363"/>
      <c r="P196" s="363"/>
      <c r="Q196" s="363"/>
      <c r="R196" s="363"/>
      <c r="S196" s="363"/>
      <c r="T196" s="363"/>
      <c r="U196" s="363"/>
      <c r="V196" s="363"/>
      <c r="W196" s="363"/>
      <c r="X196" s="363"/>
      <c r="Y196" s="363"/>
      <c r="Z196" s="363"/>
      <c r="AA196" s="363"/>
      <c r="AB196" s="363"/>
      <c r="AC196" s="363"/>
    </row>
    <row r="197" spans="1:29">
      <c r="A197" s="363"/>
      <c r="B197" s="16">
        <f>IFERROR(T_BDD_Références[REFERENCE],"")</f>
        <v>0</v>
      </c>
      <c r="C197" s="16">
        <f>IFERROR(T_BDD_Références[DESIGNATION],"")</f>
        <v>0</v>
      </c>
      <c r="D19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7" s="17">
        <f>SUM(T_STOCKS[[#This Row],[HAY SINAII]:[Colonne2]])</f>
        <v>0</v>
      </c>
      <c r="J197" s="363"/>
      <c r="K197" s="363">
        <f>IF((T_STOCKS[[#This Row],[HAYSINAII]]&gt;=0)*(T_STOCKS[[#This Row],[HAYSINAII]]&lt;=1.5),ROW())</f>
        <v>197</v>
      </c>
      <c r="L197" s="363"/>
      <c r="M197" s="363"/>
      <c r="N197" s="363"/>
      <c r="O197" s="363"/>
      <c r="P197" s="363"/>
      <c r="Q197" s="363"/>
      <c r="R197" s="363"/>
      <c r="S197" s="363"/>
      <c r="T197" s="363"/>
      <c r="U197" s="363"/>
      <c r="V197" s="363"/>
      <c r="W197" s="363"/>
      <c r="X197" s="363"/>
      <c r="Y197" s="363"/>
      <c r="Z197" s="363"/>
      <c r="AA197" s="363"/>
      <c r="AB197" s="363"/>
      <c r="AC197" s="363"/>
    </row>
    <row r="198" spans="1:29">
      <c r="A198" s="363"/>
      <c r="B198" s="16">
        <f>IFERROR(T_BDD_Références[REFERENCE],"")</f>
        <v>0</v>
      </c>
      <c r="C198" s="16">
        <f>IFERROR(T_BDD_Références[DESIGNATION],"")</f>
        <v>0</v>
      </c>
      <c r="D19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8" s="17">
        <f>SUM(T_STOCKS[[#This Row],[HAY SINAII]:[Colonne2]])</f>
        <v>0</v>
      </c>
      <c r="J198" s="363"/>
      <c r="K198" s="363">
        <f>IF((T_STOCKS[[#This Row],[HAYSINAII]]&gt;=0)*(T_STOCKS[[#This Row],[HAYSINAII]]&lt;=1.5),ROW())</f>
        <v>198</v>
      </c>
      <c r="L198" s="363"/>
      <c r="M198" s="363"/>
      <c r="N198" s="363"/>
      <c r="O198" s="363"/>
      <c r="P198" s="363"/>
      <c r="Q198" s="363"/>
      <c r="R198" s="363"/>
      <c r="S198" s="363"/>
      <c r="T198" s="363"/>
      <c r="U198" s="363"/>
      <c r="V198" s="363"/>
      <c r="W198" s="363"/>
      <c r="X198" s="363"/>
      <c r="Y198" s="363"/>
      <c r="Z198" s="363"/>
      <c r="AA198" s="363"/>
      <c r="AB198" s="363"/>
      <c r="AC198" s="363"/>
    </row>
    <row r="199" spans="1:29">
      <c r="A199" s="363"/>
      <c r="B199" s="16">
        <f>IFERROR(T_BDD_Références[REFERENCE],"")</f>
        <v>0</v>
      </c>
      <c r="C199" s="16">
        <f>IFERROR(T_BDD_Références[DESIGNATION],"")</f>
        <v>0</v>
      </c>
      <c r="D19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19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19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19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19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199" s="17">
        <f>SUM(T_STOCKS[[#This Row],[HAY SINAII]:[Colonne2]])</f>
        <v>0</v>
      </c>
      <c r="J199" s="363"/>
      <c r="K199" s="363">
        <f>IF((T_STOCKS[[#This Row],[HAYSINAII]]&gt;=0)*(T_STOCKS[[#This Row],[HAYSINAII]]&lt;=1.5),ROW())</f>
        <v>199</v>
      </c>
      <c r="L199" s="363"/>
      <c r="M199" s="363"/>
      <c r="N199" s="363"/>
      <c r="O199" s="363"/>
      <c r="P199" s="363"/>
      <c r="Q199" s="363"/>
      <c r="R199" s="363"/>
      <c r="S199" s="363"/>
      <c r="T199" s="363"/>
      <c r="U199" s="363"/>
      <c r="V199" s="363"/>
      <c r="W199" s="363"/>
      <c r="X199" s="363"/>
      <c r="Y199" s="363"/>
      <c r="Z199" s="363"/>
      <c r="AA199" s="363"/>
      <c r="AB199" s="363"/>
      <c r="AC199" s="363"/>
    </row>
    <row r="200" spans="1:29">
      <c r="A200" s="363"/>
      <c r="B200" s="16">
        <f>IFERROR(T_BDD_Références[REFERENCE],"")</f>
        <v>0</v>
      </c>
      <c r="C200" s="16">
        <f>IFERROR(T_BDD_Références[DESIGNATION],"")</f>
        <v>0</v>
      </c>
      <c r="D20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0" s="17">
        <f>SUM(T_STOCKS[[#This Row],[HAY SINAII]:[Colonne2]])</f>
        <v>0</v>
      </c>
      <c r="J200" s="363"/>
      <c r="K200" s="363">
        <f>IF((T_STOCKS[[#This Row],[HAYSINAII]]&gt;=0)*(T_STOCKS[[#This Row],[HAYSINAII]]&lt;=1.5),ROW())</f>
        <v>200</v>
      </c>
      <c r="L200" s="363"/>
      <c r="M200" s="363"/>
      <c r="N200" s="363"/>
      <c r="O200" s="363"/>
      <c r="P200" s="363"/>
      <c r="Q200" s="363"/>
      <c r="R200" s="363"/>
      <c r="S200" s="363"/>
      <c r="T200" s="363"/>
      <c r="U200" s="363"/>
      <c r="V200" s="363"/>
      <c r="W200" s="363"/>
      <c r="X200" s="363"/>
      <c r="Y200" s="363"/>
      <c r="Z200" s="363"/>
      <c r="AA200" s="363"/>
      <c r="AB200" s="363"/>
      <c r="AC200" s="363"/>
    </row>
    <row r="201" spans="1:29">
      <c r="A201" s="363"/>
      <c r="B201" s="16">
        <f>IFERROR(T_BDD_Références[REFERENCE],"")</f>
        <v>0</v>
      </c>
      <c r="C201" s="16">
        <f>IFERROR(T_BDD_Références[DESIGNATION],"")</f>
        <v>0</v>
      </c>
      <c r="D20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1" s="17">
        <f>SUM(T_STOCKS[[#This Row],[HAY SINAII]:[Colonne2]])</f>
        <v>0</v>
      </c>
      <c r="J201" s="363"/>
      <c r="K201" s="363">
        <f>IF((T_STOCKS[[#This Row],[HAYSINAII]]&gt;=0)*(T_STOCKS[[#This Row],[HAYSINAII]]&lt;=1.5),ROW())</f>
        <v>201</v>
      </c>
      <c r="L201" s="363"/>
      <c r="M201" s="363"/>
      <c r="N201" s="363"/>
      <c r="O201" s="363"/>
      <c r="P201" s="363"/>
      <c r="Q201" s="363"/>
      <c r="R201" s="363"/>
      <c r="S201" s="363"/>
      <c r="T201" s="363"/>
      <c r="U201" s="363"/>
      <c r="V201" s="363"/>
      <c r="W201" s="363"/>
      <c r="X201" s="363"/>
      <c r="Y201" s="363"/>
      <c r="Z201" s="363"/>
      <c r="AA201" s="363"/>
      <c r="AB201" s="363"/>
      <c r="AC201" s="363"/>
    </row>
    <row r="202" spans="1:29">
      <c r="A202" s="363"/>
      <c r="B202" s="16">
        <f>IFERROR(T_BDD_Références[REFERENCE],"")</f>
        <v>0</v>
      </c>
      <c r="C202" s="16">
        <f>IFERROR(T_BDD_Références[DESIGNATION],"")</f>
        <v>0</v>
      </c>
      <c r="D20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2" s="17">
        <f>SUM(T_STOCKS[[#This Row],[HAY SINAII]:[Colonne2]])</f>
        <v>0</v>
      </c>
      <c r="J202" s="363"/>
      <c r="K202" s="363">
        <f>IF((T_STOCKS[[#This Row],[HAYSINAII]]&gt;=0)*(T_STOCKS[[#This Row],[HAYSINAII]]&lt;=1.5),ROW())</f>
        <v>202</v>
      </c>
      <c r="L202" s="363"/>
      <c r="M202" s="363"/>
      <c r="N202" s="363"/>
      <c r="O202" s="363"/>
      <c r="P202" s="363"/>
      <c r="Q202" s="363"/>
      <c r="R202" s="363"/>
      <c r="S202" s="363"/>
      <c r="T202" s="363"/>
      <c r="U202" s="363"/>
      <c r="V202" s="363"/>
      <c r="W202" s="363"/>
      <c r="X202" s="363"/>
      <c r="Y202" s="363"/>
      <c r="Z202" s="363"/>
      <c r="AA202" s="363"/>
      <c r="AB202" s="363"/>
      <c r="AC202" s="363"/>
    </row>
    <row r="203" spans="1:29">
      <c r="A203" s="363"/>
      <c r="B203" s="16">
        <f>IFERROR(T_BDD_Références[REFERENCE],"")</f>
        <v>0</v>
      </c>
      <c r="C203" s="16">
        <f>IFERROR(T_BDD_Références[DESIGNATION],"")</f>
        <v>0</v>
      </c>
      <c r="D20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3" s="17">
        <f>SUM(T_STOCKS[[#This Row],[HAY SINAII]:[Colonne2]])</f>
        <v>0</v>
      </c>
      <c r="J203" s="363"/>
      <c r="K203" s="363">
        <f>IF((T_STOCKS[[#This Row],[HAYSINAII]]&gt;=0)*(T_STOCKS[[#This Row],[HAYSINAII]]&lt;=1.5),ROW())</f>
        <v>203</v>
      </c>
      <c r="L203" s="363"/>
      <c r="M203" s="363"/>
      <c r="N203" s="363"/>
      <c r="O203" s="363"/>
      <c r="P203" s="363"/>
      <c r="Q203" s="363"/>
      <c r="R203" s="363"/>
      <c r="S203" s="363"/>
      <c r="T203" s="363"/>
      <c r="U203" s="363"/>
      <c r="V203" s="363"/>
      <c r="W203" s="363"/>
      <c r="X203" s="363"/>
      <c r="Y203" s="363"/>
      <c r="Z203" s="363"/>
      <c r="AA203" s="363"/>
      <c r="AB203" s="363"/>
      <c r="AC203" s="363"/>
    </row>
    <row r="204" spans="1:29">
      <c r="A204" s="363"/>
      <c r="B204" s="16">
        <f>IFERROR(T_BDD_Références[REFERENCE],"")</f>
        <v>0</v>
      </c>
      <c r="C204" s="16">
        <f>IFERROR(T_BDD_Références[DESIGNATION],"")</f>
        <v>0</v>
      </c>
      <c r="D20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4" s="17">
        <f>SUM(T_STOCKS[[#This Row],[HAY SINAII]:[Colonne2]])</f>
        <v>0</v>
      </c>
      <c r="J204" s="363"/>
      <c r="K204" s="363">
        <f>IF((T_STOCKS[[#This Row],[HAYSINAII]]&gt;=0)*(T_STOCKS[[#This Row],[HAYSINAII]]&lt;=1.5),ROW())</f>
        <v>204</v>
      </c>
      <c r="L204" s="363"/>
      <c r="M204" s="363"/>
      <c r="N204" s="363"/>
      <c r="O204" s="363"/>
      <c r="P204" s="363"/>
      <c r="Q204" s="363"/>
      <c r="R204" s="363"/>
      <c r="S204" s="363"/>
      <c r="T204" s="363"/>
      <c r="U204" s="363"/>
      <c r="V204" s="363"/>
      <c r="W204" s="363"/>
      <c r="X204" s="363"/>
      <c r="Y204" s="363"/>
      <c r="Z204" s="363"/>
      <c r="AA204" s="363"/>
      <c r="AB204" s="363"/>
      <c r="AC204" s="363"/>
    </row>
    <row r="205" spans="1:29">
      <c r="A205" s="363"/>
      <c r="B205" s="16">
        <f>IFERROR(T_BDD_Références[REFERENCE],"")</f>
        <v>0</v>
      </c>
      <c r="C205" s="16">
        <f>IFERROR(T_BDD_Références[DESIGNATION],"")</f>
        <v>0</v>
      </c>
      <c r="D20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5" s="17">
        <f>SUM(T_STOCKS[[#This Row],[HAY SINAII]:[Colonne2]])</f>
        <v>0</v>
      </c>
      <c r="J205" s="363"/>
      <c r="K205" s="363">
        <f>IF((T_STOCKS[[#This Row],[HAYSINAII]]&gt;=0)*(T_STOCKS[[#This Row],[HAYSINAII]]&lt;=1.5),ROW())</f>
        <v>205</v>
      </c>
      <c r="L205" s="363"/>
      <c r="M205" s="363"/>
      <c r="N205" s="363"/>
      <c r="O205" s="363"/>
      <c r="P205" s="363"/>
      <c r="Q205" s="363"/>
      <c r="R205" s="363"/>
      <c r="S205" s="363"/>
      <c r="T205" s="363"/>
      <c r="U205" s="363"/>
      <c r="V205" s="363"/>
      <c r="W205" s="363"/>
      <c r="X205" s="363"/>
      <c r="Y205" s="363"/>
      <c r="Z205" s="363"/>
      <c r="AA205" s="363"/>
      <c r="AB205" s="363"/>
      <c r="AC205" s="363"/>
    </row>
    <row r="206" spans="1:29">
      <c r="A206" s="363"/>
      <c r="B206" s="16">
        <f>IFERROR(T_BDD_Références[REFERENCE],"")</f>
        <v>0</v>
      </c>
      <c r="C206" s="16">
        <f>IFERROR(T_BDD_Références[DESIGNATION],"")</f>
        <v>0</v>
      </c>
      <c r="D20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6" s="17">
        <f>SUM(T_STOCKS[[#This Row],[HAY SINAII]:[Colonne2]])</f>
        <v>0</v>
      </c>
      <c r="J206" s="363"/>
      <c r="K206" s="363">
        <f>IF((T_STOCKS[[#This Row],[HAYSINAII]]&gt;=0)*(T_STOCKS[[#This Row],[HAYSINAII]]&lt;=1.5),ROW())</f>
        <v>206</v>
      </c>
      <c r="L206" s="363"/>
      <c r="M206" s="363"/>
      <c r="N206" s="363"/>
      <c r="O206" s="363"/>
      <c r="P206" s="363"/>
      <c r="Q206" s="363"/>
      <c r="R206" s="363"/>
      <c r="S206" s="363"/>
      <c r="T206" s="363"/>
      <c r="U206" s="363"/>
      <c r="V206" s="363"/>
      <c r="W206" s="363"/>
      <c r="X206" s="363"/>
      <c r="Y206" s="363"/>
      <c r="Z206" s="363"/>
      <c r="AA206" s="363"/>
      <c r="AB206" s="363"/>
      <c r="AC206" s="363"/>
    </row>
    <row r="207" spans="1:29">
      <c r="A207" s="363"/>
      <c r="B207" s="16">
        <f>IFERROR(T_BDD_Références[REFERENCE],"")</f>
        <v>0</v>
      </c>
      <c r="C207" s="16">
        <f>IFERROR(T_BDD_Références[DESIGNATION],"")</f>
        <v>0</v>
      </c>
      <c r="D20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7" s="17">
        <f>SUM(T_STOCKS[[#This Row],[HAY SINAII]:[Colonne2]])</f>
        <v>0</v>
      </c>
      <c r="J207" s="363"/>
      <c r="K207" s="363">
        <f>IF((T_STOCKS[[#This Row],[HAYSINAII]]&gt;=0)*(T_STOCKS[[#This Row],[HAYSINAII]]&lt;=1.5),ROW())</f>
        <v>207</v>
      </c>
      <c r="L207" s="363"/>
      <c r="M207" s="363"/>
      <c r="N207" s="363"/>
      <c r="O207" s="363"/>
      <c r="P207" s="363"/>
      <c r="Q207" s="363"/>
      <c r="R207" s="363"/>
      <c r="S207" s="363"/>
      <c r="T207" s="363"/>
      <c r="U207" s="363"/>
      <c r="V207" s="363"/>
      <c r="W207" s="363"/>
      <c r="X207" s="363"/>
      <c r="Y207" s="363"/>
      <c r="Z207" s="363"/>
      <c r="AA207" s="363"/>
      <c r="AB207" s="363"/>
      <c r="AC207" s="363"/>
    </row>
    <row r="208" spans="1:29">
      <c r="A208" s="363"/>
      <c r="B208" s="16">
        <f>IFERROR(T_BDD_Références[REFERENCE],"")</f>
        <v>0</v>
      </c>
      <c r="C208" s="16">
        <f>IFERROR(T_BDD_Références[DESIGNATION],"")</f>
        <v>0</v>
      </c>
      <c r="D20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8" s="17">
        <f>SUM(T_STOCKS[[#This Row],[HAY SINAII]:[Colonne2]])</f>
        <v>0</v>
      </c>
      <c r="J208" s="363"/>
      <c r="K208" s="363">
        <f>IF((T_STOCKS[[#This Row],[HAYSINAII]]&gt;=0)*(T_STOCKS[[#This Row],[HAYSINAII]]&lt;=1.5),ROW())</f>
        <v>208</v>
      </c>
      <c r="L208" s="363"/>
      <c r="M208" s="363"/>
      <c r="N208" s="363"/>
      <c r="O208" s="363"/>
      <c r="P208" s="363"/>
      <c r="Q208" s="363"/>
      <c r="R208" s="363"/>
      <c r="S208" s="363"/>
      <c r="T208" s="363"/>
      <c r="U208" s="363"/>
      <c r="V208" s="363"/>
      <c r="W208" s="363"/>
      <c r="X208" s="363"/>
      <c r="Y208" s="363"/>
      <c r="Z208" s="363"/>
      <c r="AA208" s="363"/>
      <c r="AB208" s="363"/>
      <c r="AC208" s="363"/>
    </row>
    <row r="209" spans="1:29">
      <c r="A209" s="363"/>
      <c r="B209" s="16">
        <f>IFERROR(T_BDD_Références[REFERENCE],"")</f>
        <v>0</v>
      </c>
      <c r="C209" s="16">
        <f>IFERROR(T_BDD_Références[DESIGNATION],"")</f>
        <v>0</v>
      </c>
      <c r="D20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0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0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0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0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09" s="17">
        <f>SUM(T_STOCKS[[#This Row],[HAY SINAII]:[Colonne2]])</f>
        <v>0</v>
      </c>
      <c r="J209" s="363"/>
      <c r="K209" s="363">
        <f>IF((T_STOCKS[[#This Row],[HAYSINAII]]&gt;=0)*(T_STOCKS[[#This Row],[HAYSINAII]]&lt;=1.5),ROW())</f>
        <v>209</v>
      </c>
      <c r="L209" s="363"/>
      <c r="M209" s="363"/>
      <c r="N209" s="363"/>
      <c r="O209" s="363"/>
      <c r="P209" s="363"/>
      <c r="Q209" s="363"/>
      <c r="R209" s="363"/>
      <c r="S209" s="363"/>
      <c r="T209" s="363"/>
      <c r="U209" s="363"/>
      <c r="V209" s="363"/>
      <c r="W209" s="363"/>
      <c r="X209" s="363"/>
      <c r="Y209" s="363"/>
      <c r="Z209" s="363"/>
      <c r="AA209" s="363"/>
      <c r="AB209" s="363"/>
      <c r="AC209" s="363"/>
    </row>
    <row r="210" spans="1:29">
      <c r="A210" s="363"/>
      <c r="B210" s="16">
        <f>IFERROR(T_BDD_Références[REFERENCE],"")</f>
        <v>0</v>
      </c>
      <c r="C210" s="16">
        <f>IFERROR(T_BDD_Références[DESIGNATION],"")</f>
        <v>0</v>
      </c>
      <c r="D21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0" s="17">
        <f>SUM(T_STOCKS[[#This Row],[HAY SINAII]:[Colonne2]])</f>
        <v>0</v>
      </c>
      <c r="J210" s="363"/>
      <c r="K210" s="363">
        <f>IF((T_STOCKS[[#This Row],[HAYSINAII]]&gt;=0)*(T_STOCKS[[#This Row],[HAYSINAII]]&lt;=1.5),ROW())</f>
        <v>210</v>
      </c>
      <c r="L210" s="363"/>
      <c r="M210" s="363"/>
      <c r="N210" s="363"/>
      <c r="O210" s="363"/>
      <c r="P210" s="363"/>
      <c r="Q210" s="363"/>
      <c r="R210" s="363"/>
      <c r="S210" s="363"/>
      <c r="T210" s="363"/>
      <c r="U210" s="363"/>
      <c r="V210" s="363"/>
      <c r="W210" s="363"/>
      <c r="X210" s="363"/>
      <c r="Y210" s="363"/>
      <c r="Z210" s="363"/>
      <c r="AA210" s="363"/>
      <c r="AB210" s="363"/>
      <c r="AC210" s="363"/>
    </row>
    <row r="211" spans="1:29">
      <c r="A211" s="363"/>
      <c r="B211" s="16">
        <f>IFERROR(T_BDD_Références[REFERENCE],"")</f>
        <v>0</v>
      </c>
      <c r="C211" s="16">
        <f>IFERROR(T_BDD_Références[DESIGNATION],"")</f>
        <v>0</v>
      </c>
      <c r="D21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1" s="17">
        <f>SUM(T_STOCKS[[#This Row],[HAY SINAII]:[Colonne2]])</f>
        <v>0</v>
      </c>
      <c r="J211" s="363"/>
      <c r="K211" s="363">
        <f>IF((T_STOCKS[[#This Row],[HAYSINAII]]&gt;=0)*(T_STOCKS[[#This Row],[HAYSINAII]]&lt;=1.5),ROW())</f>
        <v>211</v>
      </c>
      <c r="L211" s="363"/>
      <c r="M211" s="363"/>
      <c r="N211" s="363"/>
      <c r="O211" s="363"/>
      <c r="P211" s="363"/>
      <c r="Q211" s="363"/>
      <c r="R211" s="363"/>
      <c r="S211" s="363"/>
      <c r="T211" s="363"/>
      <c r="U211" s="363"/>
      <c r="V211" s="363"/>
      <c r="W211" s="363"/>
      <c r="X211" s="363"/>
      <c r="Y211" s="363"/>
      <c r="Z211" s="363"/>
      <c r="AA211" s="363"/>
      <c r="AB211" s="363"/>
      <c r="AC211" s="363"/>
    </row>
    <row r="212" spans="1:29">
      <c r="A212" s="363"/>
      <c r="B212" s="16">
        <f>IFERROR(T_BDD_Références[REFERENCE],"")</f>
        <v>0</v>
      </c>
      <c r="C212" s="16">
        <f>IFERROR(T_BDD_Références[DESIGNATION],"")</f>
        <v>0</v>
      </c>
      <c r="D21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2" s="17">
        <f>SUM(T_STOCKS[[#This Row],[HAY SINAII]:[Colonne2]])</f>
        <v>0</v>
      </c>
      <c r="J212" s="363"/>
      <c r="K212" s="363">
        <f>IF((T_STOCKS[[#This Row],[HAYSINAII]]&gt;=0)*(T_STOCKS[[#This Row],[HAYSINAII]]&lt;=1.5),ROW())</f>
        <v>212</v>
      </c>
      <c r="L212" s="363"/>
      <c r="M212" s="363"/>
      <c r="N212" s="363"/>
      <c r="O212" s="363"/>
      <c r="P212" s="363"/>
      <c r="Q212" s="363"/>
      <c r="R212" s="363"/>
      <c r="S212" s="363"/>
      <c r="T212" s="363"/>
      <c r="U212" s="363"/>
      <c r="V212" s="363"/>
      <c r="W212" s="363"/>
      <c r="X212" s="363"/>
      <c r="Y212" s="363"/>
      <c r="Z212" s="363"/>
      <c r="AA212" s="363"/>
      <c r="AB212" s="363"/>
      <c r="AC212" s="363"/>
    </row>
    <row r="213" spans="1:29">
      <c r="A213" s="363"/>
      <c r="B213" s="16">
        <f>IFERROR(T_BDD_Références[REFERENCE],"")</f>
        <v>0</v>
      </c>
      <c r="C213" s="16">
        <f>IFERROR(T_BDD_Références[DESIGNATION],"")</f>
        <v>0</v>
      </c>
      <c r="D21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3" s="17">
        <f>SUM(T_STOCKS[[#This Row],[HAY SINAII]:[Colonne2]])</f>
        <v>0</v>
      </c>
      <c r="J213" s="363"/>
      <c r="K213" s="363">
        <f>IF((T_STOCKS[[#This Row],[HAYSINAII]]&gt;=0)*(T_STOCKS[[#This Row],[HAYSINAII]]&lt;=1.5),ROW())</f>
        <v>213</v>
      </c>
      <c r="L213" s="363"/>
      <c r="M213" s="363"/>
      <c r="N213" s="363"/>
      <c r="O213" s="363"/>
      <c r="P213" s="363"/>
      <c r="Q213" s="363"/>
      <c r="R213" s="363"/>
      <c r="S213" s="363"/>
      <c r="T213" s="363"/>
      <c r="U213" s="363"/>
      <c r="V213" s="363"/>
      <c r="W213" s="363"/>
      <c r="X213" s="363"/>
      <c r="Y213" s="363"/>
      <c r="Z213" s="363"/>
      <c r="AA213" s="363"/>
      <c r="AB213" s="363"/>
      <c r="AC213" s="363"/>
    </row>
    <row r="214" spans="1:29">
      <c r="A214" s="363"/>
      <c r="B214" s="16">
        <f>IFERROR(T_BDD_Références[REFERENCE],"")</f>
        <v>0</v>
      </c>
      <c r="C214" s="16">
        <f>IFERROR(T_BDD_Références[DESIGNATION],"")</f>
        <v>0</v>
      </c>
      <c r="D21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4" s="17">
        <f>SUM(T_STOCKS[[#This Row],[HAY SINAII]:[Colonne2]])</f>
        <v>0</v>
      </c>
      <c r="J214" s="363"/>
      <c r="K214" s="363">
        <f>IF((T_STOCKS[[#This Row],[HAYSINAII]]&gt;=0)*(T_STOCKS[[#This Row],[HAYSINAII]]&lt;=1.5),ROW())</f>
        <v>214</v>
      </c>
      <c r="L214" s="363"/>
      <c r="M214" s="363"/>
      <c r="N214" s="363"/>
      <c r="O214" s="363"/>
      <c r="P214" s="363"/>
      <c r="Q214" s="363"/>
      <c r="R214" s="363"/>
      <c r="S214" s="363"/>
      <c r="T214" s="363"/>
      <c r="U214" s="363"/>
      <c r="V214" s="363"/>
      <c r="W214" s="363"/>
      <c r="X214" s="363"/>
      <c r="Y214" s="363"/>
      <c r="Z214" s="363"/>
      <c r="AA214" s="363"/>
      <c r="AB214" s="363"/>
      <c r="AC214" s="363"/>
    </row>
    <row r="215" spans="1:29">
      <c r="A215" s="363"/>
      <c r="B215" s="16">
        <f>IFERROR(T_BDD_Références[REFERENCE],"")</f>
        <v>0</v>
      </c>
      <c r="C215" s="16">
        <f>IFERROR(T_BDD_Références[DESIGNATION],"")</f>
        <v>0</v>
      </c>
      <c r="D21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5" s="17">
        <f>SUM(T_STOCKS[[#This Row],[HAY SINAII]:[Colonne2]])</f>
        <v>0</v>
      </c>
      <c r="J215" s="363"/>
      <c r="K215" s="363">
        <f>IF((T_STOCKS[[#This Row],[HAYSINAII]]&gt;=0)*(T_STOCKS[[#This Row],[HAYSINAII]]&lt;=1.5),ROW())</f>
        <v>215</v>
      </c>
      <c r="L215" s="363"/>
      <c r="M215" s="363"/>
      <c r="N215" s="363"/>
      <c r="O215" s="363"/>
      <c r="P215" s="363"/>
      <c r="Q215" s="363"/>
      <c r="R215" s="363"/>
      <c r="S215" s="363"/>
      <c r="T215" s="363"/>
      <c r="U215" s="363"/>
      <c r="V215" s="363"/>
      <c r="W215" s="363"/>
      <c r="X215" s="363"/>
      <c r="Y215" s="363"/>
      <c r="Z215" s="363"/>
      <c r="AA215" s="363"/>
      <c r="AB215" s="363"/>
      <c r="AC215" s="363"/>
    </row>
    <row r="216" spans="1:29">
      <c r="A216" s="363"/>
      <c r="B216" s="16">
        <f>IFERROR(T_BDD_Références[REFERENCE],"")</f>
        <v>0</v>
      </c>
      <c r="C216" s="16">
        <f>IFERROR(T_BDD_Références[DESIGNATION],"")</f>
        <v>0</v>
      </c>
      <c r="D21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6" s="17">
        <f>SUM(T_STOCKS[[#This Row],[HAY SINAII]:[Colonne2]])</f>
        <v>0</v>
      </c>
      <c r="J216" s="363"/>
      <c r="K216" s="363">
        <f>IF((T_STOCKS[[#This Row],[HAYSINAII]]&gt;=0)*(T_STOCKS[[#This Row],[HAYSINAII]]&lt;=1.5),ROW())</f>
        <v>216</v>
      </c>
      <c r="L216" s="363"/>
      <c r="M216" s="363"/>
      <c r="N216" s="363"/>
      <c r="O216" s="363"/>
      <c r="P216" s="363"/>
      <c r="Q216" s="363"/>
      <c r="R216" s="363"/>
      <c r="S216" s="363"/>
      <c r="T216" s="363"/>
      <c r="U216" s="363"/>
      <c r="V216" s="363"/>
      <c r="W216" s="363"/>
      <c r="X216" s="363"/>
      <c r="Y216" s="363"/>
      <c r="Z216" s="363"/>
      <c r="AA216" s="363"/>
      <c r="AB216" s="363"/>
      <c r="AC216" s="363"/>
    </row>
    <row r="217" spans="1:29">
      <c r="A217" s="363"/>
      <c r="B217" s="16">
        <f>IFERROR(T_BDD_Références[REFERENCE],"")</f>
        <v>0</v>
      </c>
      <c r="C217" s="16">
        <f>IFERROR(T_BDD_Références[DESIGNATION],"")</f>
        <v>0</v>
      </c>
      <c r="D21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7" s="17">
        <f>SUM(T_STOCKS[[#This Row],[HAY SINAII]:[Colonne2]])</f>
        <v>0</v>
      </c>
      <c r="J217" s="363"/>
      <c r="K217" s="363">
        <f>IF((T_STOCKS[[#This Row],[HAYSINAII]]&gt;=0)*(T_STOCKS[[#This Row],[HAYSINAII]]&lt;=1.5),ROW())</f>
        <v>217</v>
      </c>
      <c r="L217" s="363"/>
      <c r="M217" s="363"/>
      <c r="N217" s="363"/>
      <c r="O217" s="363"/>
      <c r="P217" s="363"/>
      <c r="Q217" s="363"/>
      <c r="R217" s="363"/>
      <c r="S217" s="363"/>
      <c r="T217" s="363"/>
      <c r="U217" s="363"/>
      <c r="V217" s="363"/>
      <c r="W217" s="363"/>
      <c r="X217" s="363"/>
      <c r="Y217" s="363"/>
      <c r="Z217" s="363"/>
      <c r="AA217" s="363"/>
      <c r="AB217" s="363"/>
      <c r="AC217" s="363"/>
    </row>
    <row r="218" spans="1:29">
      <c r="A218" s="363"/>
      <c r="B218" s="16">
        <f>IFERROR(T_BDD_Références[REFERENCE],"")</f>
        <v>0</v>
      </c>
      <c r="C218" s="16">
        <f>IFERROR(T_BDD_Références[DESIGNATION],"")</f>
        <v>0</v>
      </c>
      <c r="D21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8" s="17">
        <f>SUM(T_STOCKS[[#This Row],[HAY SINAII]:[Colonne2]])</f>
        <v>0</v>
      </c>
      <c r="J218" s="363"/>
      <c r="K218" s="363">
        <f>IF((T_STOCKS[[#This Row],[HAYSINAII]]&gt;=0)*(T_STOCKS[[#This Row],[HAYSINAII]]&lt;=1.5),ROW())</f>
        <v>218</v>
      </c>
      <c r="L218" s="363"/>
      <c r="M218" s="363"/>
      <c r="N218" s="363"/>
      <c r="O218" s="363"/>
      <c r="P218" s="363"/>
      <c r="Q218" s="363"/>
      <c r="R218" s="363"/>
      <c r="S218" s="363"/>
      <c r="T218" s="363"/>
      <c r="U218" s="363"/>
      <c r="V218" s="363"/>
      <c r="W218" s="363"/>
      <c r="X218" s="363"/>
      <c r="Y218" s="363"/>
      <c r="Z218" s="363"/>
      <c r="AA218" s="363"/>
      <c r="AB218" s="363"/>
      <c r="AC218" s="363"/>
    </row>
    <row r="219" spans="1:29">
      <c r="A219" s="363"/>
      <c r="B219" s="16">
        <f>IFERROR(T_BDD_Références[REFERENCE],"")</f>
        <v>0</v>
      </c>
      <c r="C219" s="16">
        <f>IFERROR(T_BDD_Références[DESIGNATION],"")</f>
        <v>0</v>
      </c>
      <c r="D21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1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1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1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1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19" s="17">
        <f>SUM(T_STOCKS[[#This Row],[HAY SINAII]:[Colonne2]])</f>
        <v>0</v>
      </c>
      <c r="J219" s="363"/>
      <c r="K219" s="363">
        <f>IF((T_STOCKS[[#This Row],[HAYSINAII]]&gt;=0)*(T_STOCKS[[#This Row],[HAYSINAII]]&lt;=1.5),ROW())</f>
        <v>219</v>
      </c>
      <c r="L219" s="363"/>
      <c r="M219" s="363"/>
      <c r="N219" s="363"/>
      <c r="O219" s="363"/>
      <c r="P219" s="363"/>
      <c r="Q219" s="363"/>
      <c r="R219" s="363"/>
      <c r="S219" s="363"/>
      <c r="T219" s="363"/>
      <c r="U219" s="363"/>
      <c r="V219" s="363"/>
      <c r="W219" s="363"/>
      <c r="X219" s="363"/>
      <c r="Y219" s="363"/>
      <c r="Z219" s="363"/>
      <c r="AA219" s="363"/>
      <c r="AB219" s="363"/>
      <c r="AC219" s="363"/>
    </row>
    <row r="220" spans="1:29">
      <c r="A220" s="363"/>
      <c r="B220" s="16">
        <f>IFERROR(T_BDD_Références[REFERENCE],"")</f>
        <v>0</v>
      </c>
      <c r="C220" s="16">
        <f>IFERROR(T_BDD_Références[DESIGNATION],"")</f>
        <v>0</v>
      </c>
      <c r="D22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0" s="17">
        <f>SUM(T_STOCKS[[#This Row],[HAY SINAII]:[Colonne2]])</f>
        <v>0</v>
      </c>
      <c r="J220" s="363"/>
      <c r="K220" s="363">
        <f>IF((T_STOCKS[[#This Row],[HAYSINAII]]&gt;=0)*(T_STOCKS[[#This Row],[HAYSINAII]]&lt;=1.5),ROW())</f>
        <v>220</v>
      </c>
      <c r="L220" s="363"/>
      <c r="M220" s="363"/>
      <c r="N220" s="363"/>
      <c r="O220" s="363"/>
      <c r="P220" s="363"/>
      <c r="Q220" s="363"/>
      <c r="R220" s="363"/>
      <c r="S220" s="363"/>
      <c r="T220" s="363"/>
      <c r="U220" s="363"/>
      <c r="V220" s="363"/>
      <c r="W220" s="363"/>
      <c r="X220" s="363"/>
      <c r="Y220" s="363"/>
      <c r="Z220" s="363"/>
      <c r="AA220" s="363"/>
      <c r="AB220" s="363"/>
      <c r="AC220" s="363"/>
    </row>
    <row r="221" spans="1:29">
      <c r="A221" s="363"/>
      <c r="B221" s="16">
        <f>IFERROR(T_BDD_Références[REFERENCE],"")</f>
        <v>0</v>
      </c>
      <c r="C221" s="16">
        <f>IFERROR(T_BDD_Références[DESIGNATION],"")</f>
        <v>0</v>
      </c>
      <c r="D22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1" s="17">
        <f>SUM(T_STOCKS[[#This Row],[HAY SINAII]:[Colonne2]])</f>
        <v>0</v>
      </c>
      <c r="J221" s="363"/>
      <c r="K221" s="363">
        <f>IF((T_STOCKS[[#This Row],[HAYSINAII]]&gt;=0)*(T_STOCKS[[#This Row],[HAYSINAII]]&lt;=1.5),ROW())</f>
        <v>221</v>
      </c>
      <c r="L221" s="363"/>
      <c r="M221" s="363"/>
      <c r="N221" s="363"/>
      <c r="O221" s="363"/>
      <c r="P221" s="363"/>
      <c r="Q221" s="363"/>
      <c r="R221" s="363"/>
      <c r="S221" s="363"/>
      <c r="T221" s="363"/>
      <c r="U221" s="363"/>
      <c r="V221" s="363"/>
      <c r="W221" s="363"/>
      <c r="X221" s="363"/>
      <c r="Y221" s="363"/>
      <c r="Z221" s="363"/>
      <c r="AA221" s="363"/>
      <c r="AB221" s="363"/>
      <c r="AC221" s="363"/>
    </row>
    <row r="222" spans="1:29">
      <c r="A222" s="363"/>
      <c r="B222" s="16">
        <f>IFERROR(T_BDD_Références[REFERENCE],"")</f>
        <v>0</v>
      </c>
      <c r="C222" s="16">
        <f>IFERROR(T_BDD_Références[DESIGNATION],"")</f>
        <v>0</v>
      </c>
      <c r="D22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2" s="17">
        <f>SUM(T_STOCKS[[#This Row],[HAY SINAII]:[Colonne2]])</f>
        <v>0</v>
      </c>
      <c r="J222" s="363"/>
      <c r="K222" s="363">
        <f>IF((T_STOCKS[[#This Row],[HAYSINAII]]&gt;=0)*(T_STOCKS[[#This Row],[HAYSINAII]]&lt;=1.5),ROW())</f>
        <v>222</v>
      </c>
      <c r="L222" s="363"/>
      <c r="M222" s="363"/>
      <c r="N222" s="363"/>
      <c r="O222" s="363"/>
      <c r="P222" s="363"/>
      <c r="Q222" s="363"/>
      <c r="R222" s="363"/>
      <c r="S222" s="363"/>
      <c r="T222" s="363"/>
      <c r="U222" s="363"/>
      <c r="V222" s="363"/>
      <c r="W222" s="363"/>
      <c r="X222" s="363"/>
      <c r="Y222" s="363"/>
      <c r="Z222" s="363"/>
      <c r="AA222" s="363"/>
      <c r="AB222" s="363"/>
      <c r="AC222" s="363"/>
    </row>
    <row r="223" spans="1:29">
      <c r="A223" s="363"/>
      <c r="B223" s="16">
        <f>IFERROR(T_BDD_Références[REFERENCE],"")</f>
        <v>0</v>
      </c>
      <c r="C223" s="16">
        <f>IFERROR(T_BDD_Références[DESIGNATION],"")</f>
        <v>0</v>
      </c>
      <c r="D22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3" s="17">
        <f>SUM(T_STOCKS[[#This Row],[HAY SINAII]:[Colonne2]])</f>
        <v>0</v>
      </c>
      <c r="J223" s="363"/>
      <c r="K223" s="363">
        <f>IF((T_STOCKS[[#This Row],[HAYSINAII]]&gt;=0)*(T_STOCKS[[#This Row],[HAYSINAII]]&lt;=1.5),ROW())</f>
        <v>223</v>
      </c>
      <c r="L223" s="363"/>
      <c r="M223" s="363"/>
      <c r="N223" s="363"/>
      <c r="O223" s="363"/>
      <c r="P223" s="363"/>
      <c r="Q223" s="363"/>
      <c r="R223" s="363"/>
      <c r="S223" s="363"/>
      <c r="T223" s="363"/>
      <c r="U223" s="363"/>
      <c r="V223" s="363"/>
      <c r="W223" s="363"/>
      <c r="X223" s="363"/>
      <c r="Y223" s="363"/>
      <c r="Z223" s="363"/>
      <c r="AA223" s="363"/>
      <c r="AB223" s="363"/>
      <c r="AC223" s="363"/>
    </row>
    <row r="224" spans="1:29">
      <c r="A224" s="363"/>
      <c r="B224" s="16">
        <f>IFERROR(T_BDD_Références[REFERENCE],"")</f>
        <v>0</v>
      </c>
      <c r="C224" s="16">
        <f>IFERROR(T_BDD_Références[DESIGNATION],"")</f>
        <v>0</v>
      </c>
      <c r="D22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4" s="17">
        <f>SUM(T_STOCKS[[#This Row],[HAY SINAII]:[Colonne2]])</f>
        <v>0</v>
      </c>
      <c r="J224" s="363"/>
      <c r="K224" s="363">
        <f>IF((T_STOCKS[[#This Row],[HAYSINAII]]&gt;=0)*(T_STOCKS[[#This Row],[HAYSINAII]]&lt;=1.5),ROW())</f>
        <v>224</v>
      </c>
      <c r="L224" s="363"/>
      <c r="M224" s="363"/>
      <c r="N224" s="363"/>
      <c r="O224" s="363"/>
      <c r="P224" s="363"/>
      <c r="Q224" s="363"/>
      <c r="R224" s="363"/>
      <c r="S224" s="363"/>
      <c r="T224" s="363"/>
      <c r="U224" s="363"/>
      <c r="V224" s="363"/>
      <c r="W224" s="363"/>
      <c r="X224" s="363"/>
      <c r="Y224" s="363"/>
      <c r="Z224" s="363"/>
      <c r="AA224" s="363"/>
      <c r="AB224" s="363"/>
      <c r="AC224" s="363"/>
    </row>
    <row r="225" spans="1:29">
      <c r="A225" s="363"/>
      <c r="B225" s="16">
        <f>IFERROR(T_BDD_Références[REFERENCE],"")</f>
        <v>0</v>
      </c>
      <c r="C225" s="16">
        <f>IFERROR(T_BDD_Références[DESIGNATION],"")</f>
        <v>0</v>
      </c>
      <c r="D22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5" s="17">
        <f>SUM(T_STOCKS[[#This Row],[HAY SINAII]:[Colonne2]])</f>
        <v>0</v>
      </c>
      <c r="J225" s="363"/>
      <c r="K225" s="363">
        <f>IF((T_STOCKS[[#This Row],[HAYSINAII]]&gt;=0)*(T_STOCKS[[#This Row],[HAYSINAII]]&lt;=1.5),ROW())</f>
        <v>225</v>
      </c>
      <c r="L225" s="363"/>
      <c r="M225" s="363"/>
      <c r="N225" s="363"/>
      <c r="O225" s="363"/>
      <c r="P225" s="363"/>
      <c r="Q225" s="363"/>
      <c r="R225" s="363"/>
      <c r="S225" s="363"/>
      <c r="T225" s="363"/>
      <c r="U225" s="363"/>
      <c r="V225" s="363"/>
      <c r="W225" s="363"/>
      <c r="X225" s="363"/>
      <c r="Y225" s="363"/>
      <c r="Z225" s="363"/>
      <c r="AA225" s="363"/>
      <c r="AB225" s="363"/>
      <c r="AC225" s="363"/>
    </row>
    <row r="226" spans="1:29">
      <c r="A226" s="363"/>
      <c r="B226" s="16">
        <f>IFERROR(T_BDD_Références[REFERENCE],"")</f>
        <v>0</v>
      </c>
      <c r="C226" s="16">
        <f>IFERROR(T_BDD_Références[DESIGNATION],"")</f>
        <v>0</v>
      </c>
      <c r="D22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6" s="17">
        <f>SUM(T_STOCKS[[#This Row],[HAY SINAII]:[Colonne2]])</f>
        <v>0</v>
      </c>
      <c r="J226" s="363"/>
      <c r="K226" s="363">
        <f>IF((T_STOCKS[[#This Row],[HAYSINAII]]&gt;=0)*(T_STOCKS[[#This Row],[HAYSINAII]]&lt;=1.5),ROW())</f>
        <v>226</v>
      </c>
      <c r="L226" s="363"/>
      <c r="M226" s="363"/>
      <c r="N226" s="363"/>
      <c r="O226" s="363"/>
      <c r="P226" s="363"/>
      <c r="Q226" s="363"/>
      <c r="R226" s="363"/>
      <c r="S226" s="363"/>
      <c r="T226" s="363"/>
      <c r="U226" s="363"/>
      <c r="V226" s="363"/>
      <c r="W226" s="363"/>
      <c r="X226" s="363"/>
      <c r="Y226" s="363"/>
      <c r="Z226" s="363"/>
      <c r="AA226" s="363"/>
      <c r="AB226" s="363"/>
      <c r="AC226" s="363"/>
    </row>
    <row r="227" spans="1:29">
      <c r="A227" s="363"/>
      <c r="B227" s="16">
        <f>IFERROR(T_BDD_Références[REFERENCE],"")</f>
        <v>0</v>
      </c>
      <c r="C227" s="16">
        <f>IFERROR(T_BDD_Références[DESIGNATION],"")</f>
        <v>0</v>
      </c>
      <c r="D22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7" s="17">
        <f>SUM(T_STOCKS[[#This Row],[HAY SINAII]:[Colonne2]])</f>
        <v>0</v>
      </c>
      <c r="J227" s="363"/>
      <c r="K227" s="363">
        <f>IF((T_STOCKS[[#This Row],[HAYSINAII]]&gt;=0)*(T_STOCKS[[#This Row],[HAYSINAII]]&lt;=1.5),ROW())</f>
        <v>227</v>
      </c>
      <c r="L227" s="363"/>
      <c r="M227" s="363"/>
      <c r="N227" s="363"/>
      <c r="O227" s="363"/>
      <c r="P227" s="363"/>
      <c r="Q227" s="363"/>
      <c r="R227" s="363"/>
      <c r="S227" s="363"/>
      <c r="T227" s="363"/>
      <c r="U227" s="363"/>
      <c r="V227" s="363"/>
      <c r="W227" s="363"/>
      <c r="X227" s="363"/>
      <c r="Y227" s="363"/>
      <c r="Z227" s="363"/>
      <c r="AA227" s="363"/>
      <c r="AB227" s="363"/>
      <c r="AC227" s="363"/>
    </row>
    <row r="228" spans="1:29">
      <c r="A228" s="363"/>
      <c r="B228" s="16">
        <f>IFERROR(T_BDD_Références[REFERENCE],"")</f>
        <v>0</v>
      </c>
      <c r="C228" s="16">
        <f>IFERROR(T_BDD_Références[DESIGNATION],"")</f>
        <v>0</v>
      </c>
      <c r="D22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8" s="17">
        <f>SUM(T_STOCKS[[#This Row],[HAY SINAII]:[Colonne2]])</f>
        <v>0</v>
      </c>
      <c r="J228" s="363"/>
      <c r="K228" s="363">
        <f>IF((T_STOCKS[[#This Row],[HAYSINAII]]&gt;=0)*(T_STOCKS[[#This Row],[HAYSINAII]]&lt;=1.5),ROW())</f>
        <v>228</v>
      </c>
      <c r="L228" s="363"/>
      <c r="M228" s="363"/>
      <c r="N228" s="363"/>
      <c r="O228" s="363"/>
      <c r="P228" s="363"/>
      <c r="Q228" s="363"/>
      <c r="R228" s="363"/>
      <c r="S228" s="363"/>
      <c r="T228" s="363"/>
      <c r="U228" s="363"/>
      <c r="V228" s="363"/>
      <c r="W228" s="363"/>
      <c r="X228" s="363"/>
      <c r="Y228" s="363"/>
      <c r="Z228" s="363"/>
      <c r="AA228" s="363"/>
      <c r="AB228" s="363"/>
      <c r="AC228" s="363"/>
    </row>
    <row r="229" spans="1:29">
      <c r="A229" s="363"/>
      <c r="B229" s="16">
        <f>IFERROR(T_BDD_Références[REFERENCE],"")</f>
        <v>0</v>
      </c>
      <c r="C229" s="16">
        <f>IFERROR(T_BDD_Références[DESIGNATION],"")</f>
        <v>0</v>
      </c>
      <c r="D22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2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2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2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2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29" s="17">
        <f>SUM(T_STOCKS[[#This Row],[HAY SINAII]:[Colonne2]])</f>
        <v>0</v>
      </c>
      <c r="J229" s="363"/>
      <c r="K229" s="363">
        <f>IF((T_STOCKS[[#This Row],[HAYSINAII]]&gt;=0)*(T_STOCKS[[#This Row],[HAYSINAII]]&lt;=1.5),ROW())</f>
        <v>229</v>
      </c>
      <c r="L229" s="363"/>
      <c r="M229" s="363"/>
      <c r="N229" s="363"/>
      <c r="O229" s="363"/>
      <c r="P229" s="363"/>
      <c r="Q229" s="363"/>
      <c r="R229" s="363"/>
      <c r="S229" s="363"/>
      <c r="T229" s="363"/>
      <c r="U229" s="363"/>
      <c r="V229" s="363"/>
      <c r="W229" s="363"/>
      <c r="X229" s="363"/>
      <c r="Y229" s="363"/>
      <c r="Z229" s="363"/>
      <c r="AA229" s="363"/>
      <c r="AB229" s="363"/>
      <c r="AC229" s="363"/>
    </row>
    <row r="230" spans="1:29">
      <c r="A230" s="363"/>
      <c r="B230" s="16">
        <f>IFERROR(T_BDD_Références[REFERENCE],"")</f>
        <v>0</v>
      </c>
      <c r="C230" s="16">
        <f>IFERROR(T_BDD_Références[DESIGNATION],"")</f>
        <v>0</v>
      </c>
      <c r="D23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0" s="17">
        <f>SUM(T_STOCKS[[#This Row],[HAY SINAII]:[Colonne2]])</f>
        <v>0</v>
      </c>
      <c r="J230" s="363"/>
      <c r="K230" s="363">
        <f>IF((T_STOCKS[[#This Row],[HAYSINAII]]&gt;=0)*(T_STOCKS[[#This Row],[HAYSINAII]]&lt;=1.5),ROW())</f>
        <v>230</v>
      </c>
      <c r="L230" s="363"/>
      <c r="M230" s="363"/>
      <c r="N230" s="363"/>
      <c r="O230" s="363"/>
      <c r="P230" s="363"/>
      <c r="Q230" s="363"/>
      <c r="R230" s="363"/>
      <c r="S230" s="363"/>
      <c r="T230" s="363"/>
      <c r="U230" s="363"/>
      <c r="V230" s="363"/>
      <c r="W230" s="363"/>
      <c r="X230" s="363"/>
      <c r="Y230" s="363"/>
      <c r="Z230" s="363"/>
      <c r="AA230" s="363"/>
      <c r="AB230" s="363"/>
      <c r="AC230" s="363"/>
    </row>
    <row r="231" spans="1:29">
      <c r="A231" s="363"/>
      <c r="B231" s="16">
        <f>IFERROR(T_BDD_Références[REFERENCE],"")</f>
        <v>0</v>
      </c>
      <c r="C231" s="16">
        <f>IFERROR(T_BDD_Références[DESIGNATION],"")</f>
        <v>0</v>
      </c>
      <c r="D23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1" s="17">
        <f>SUM(T_STOCKS[[#This Row],[HAY SINAII]:[Colonne2]])</f>
        <v>0</v>
      </c>
      <c r="J231" s="363"/>
      <c r="K231" s="363">
        <f>IF((T_STOCKS[[#This Row],[HAYSINAII]]&gt;=0)*(T_STOCKS[[#This Row],[HAYSINAII]]&lt;=1.5),ROW())</f>
        <v>231</v>
      </c>
      <c r="L231" s="363"/>
      <c r="M231" s="363"/>
      <c r="N231" s="363"/>
      <c r="O231" s="363"/>
      <c r="P231" s="363"/>
      <c r="Q231" s="363"/>
      <c r="R231" s="363"/>
      <c r="S231" s="363"/>
      <c r="T231" s="363"/>
      <c r="U231" s="363"/>
      <c r="V231" s="363"/>
      <c r="W231" s="363"/>
      <c r="X231" s="363"/>
      <c r="Y231" s="363"/>
      <c r="Z231" s="363"/>
      <c r="AA231" s="363"/>
      <c r="AB231" s="363"/>
      <c r="AC231" s="363"/>
    </row>
    <row r="232" spans="1:29">
      <c r="A232" s="363"/>
      <c r="B232" s="16">
        <f>IFERROR(T_BDD_Références[REFERENCE],"")</f>
        <v>0</v>
      </c>
      <c r="C232" s="16">
        <f>IFERROR(T_BDD_Références[DESIGNATION],"")</f>
        <v>0</v>
      </c>
      <c r="D23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2" s="17">
        <f>SUM(T_STOCKS[[#This Row],[HAY SINAII]:[Colonne2]])</f>
        <v>0</v>
      </c>
      <c r="J232" s="363"/>
      <c r="K232" s="363">
        <f>IF((T_STOCKS[[#This Row],[HAYSINAII]]&gt;=0)*(T_STOCKS[[#This Row],[HAYSINAII]]&lt;=1.5),ROW())</f>
        <v>232</v>
      </c>
      <c r="L232" s="363"/>
      <c r="M232" s="363"/>
      <c r="N232" s="363"/>
      <c r="O232" s="363"/>
      <c r="P232" s="363"/>
      <c r="Q232" s="363"/>
      <c r="R232" s="363"/>
      <c r="S232" s="363"/>
      <c r="T232" s="363"/>
      <c r="U232" s="363"/>
      <c r="V232" s="363"/>
      <c r="W232" s="363"/>
      <c r="X232" s="363"/>
      <c r="Y232" s="363"/>
      <c r="Z232" s="363"/>
      <c r="AA232" s="363"/>
      <c r="AB232" s="363"/>
      <c r="AC232" s="363"/>
    </row>
    <row r="233" spans="1:29">
      <c r="A233" s="363"/>
      <c r="B233" s="16">
        <f>IFERROR(T_BDD_Références[REFERENCE],"")</f>
        <v>0</v>
      </c>
      <c r="C233" s="16">
        <f>IFERROR(T_BDD_Références[DESIGNATION],"")</f>
        <v>0</v>
      </c>
      <c r="D23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3" s="17">
        <f>SUM(T_STOCKS[[#This Row],[HAY SINAII]:[Colonne2]])</f>
        <v>0</v>
      </c>
      <c r="J233" s="363"/>
      <c r="K233" s="363">
        <f>IF((T_STOCKS[[#This Row],[HAYSINAII]]&gt;=0)*(T_STOCKS[[#This Row],[HAYSINAII]]&lt;=1.5),ROW())</f>
        <v>233</v>
      </c>
      <c r="L233" s="363"/>
      <c r="M233" s="363"/>
      <c r="N233" s="363"/>
      <c r="O233" s="363"/>
      <c r="P233" s="363"/>
      <c r="Q233" s="363"/>
      <c r="R233" s="363"/>
      <c r="S233" s="363"/>
      <c r="T233" s="363"/>
      <c r="U233" s="363"/>
      <c r="V233" s="363"/>
      <c r="W233" s="363"/>
      <c r="X233" s="363"/>
      <c r="Y233" s="363"/>
      <c r="Z233" s="363"/>
      <c r="AA233" s="363"/>
      <c r="AB233" s="363"/>
      <c r="AC233" s="363"/>
    </row>
    <row r="234" spans="1:29">
      <c r="A234" s="363"/>
      <c r="B234" s="16">
        <f>IFERROR(T_BDD_Références[REFERENCE],"")</f>
        <v>0</v>
      </c>
      <c r="C234" s="16">
        <f>IFERROR(T_BDD_Références[DESIGNATION],"")</f>
        <v>0</v>
      </c>
      <c r="D23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4" s="17">
        <f>SUM(T_STOCKS[[#This Row],[HAY SINAII]:[Colonne2]])</f>
        <v>0</v>
      </c>
      <c r="J234" s="363"/>
      <c r="K234" s="363">
        <f>IF((T_STOCKS[[#This Row],[HAYSINAII]]&gt;=0)*(T_STOCKS[[#This Row],[HAYSINAII]]&lt;=1.5),ROW())</f>
        <v>234</v>
      </c>
      <c r="L234" s="363"/>
      <c r="M234" s="363"/>
      <c r="N234" s="363"/>
      <c r="O234" s="363"/>
      <c r="P234" s="363"/>
      <c r="Q234" s="363"/>
      <c r="R234" s="363"/>
      <c r="S234" s="363"/>
      <c r="T234" s="363"/>
      <c r="U234" s="363"/>
      <c r="V234" s="363"/>
      <c r="W234" s="363"/>
      <c r="X234" s="363"/>
      <c r="Y234" s="363"/>
      <c r="Z234" s="363"/>
      <c r="AA234" s="363"/>
      <c r="AB234" s="363"/>
      <c r="AC234" s="363"/>
    </row>
    <row r="235" spans="1:29">
      <c r="A235" s="363"/>
      <c r="B235" s="16">
        <f>IFERROR(T_BDD_Références[REFERENCE],"")</f>
        <v>0</v>
      </c>
      <c r="C235" s="16">
        <f>IFERROR(T_BDD_Références[DESIGNATION],"")</f>
        <v>0</v>
      </c>
      <c r="D23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5" s="17">
        <f>SUM(T_STOCKS[[#This Row],[HAY SINAII]:[Colonne2]])</f>
        <v>0</v>
      </c>
      <c r="J235" s="363"/>
      <c r="K235" s="363">
        <f>IF((T_STOCKS[[#This Row],[HAYSINAII]]&gt;=0)*(T_STOCKS[[#This Row],[HAYSINAII]]&lt;=1.5),ROW())</f>
        <v>235</v>
      </c>
      <c r="L235" s="363"/>
      <c r="M235" s="363"/>
      <c r="N235" s="363"/>
      <c r="O235" s="363"/>
      <c r="P235" s="363"/>
      <c r="Q235" s="363"/>
      <c r="R235" s="363"/>
      <c r="S235" s="363"/>
      <c r="T235" s="363"/>
      <c r="U235" s="363"/>
      <c r="V235" s="363"/>
      <c r="W235" s="363"/>
      <c r="X235" s="363"/>
      <c r="Y235" s="363"/>
      <c r="Z235" s="363"/>
      <c r="AA235" s="363"/>
      <c r="AB235" s="363"/>
      <c r="AC235" s="363"/>
    </row>
    <row r="236" spans="1:29">
      <c r="A236" s="363"/>
      <c r="B236" s="16">
        <f>IFERROR(T_BDD_Références[REFERENCE],"")</f>
        <v>0</v>
      </c>
      <c r="C236" s="16">
        <f>IFERROR(T_BDD_Références[DESIGNATION],"")</f>
        <v>0</v>
      </c>
      <c r="D23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6" s="17">
        <f>SUM(T_STOCKS[[#This Row],[HAY SINAII]:[Colonne2]])</f>
        <v>0</v>
      </c>
      <c r="J236" s="363"/>
      <c r="K236" s="363">
        <f>IF((T_STOCKS[[#This Row],[HAYSINAII]]&gt;=0)*(T_STOCKS[[#This Row],[HAYSINAII]]&lt;=1.5),ROW())</f>
        <v>236</v>
      </c>
      <c r="L236" s="363"/>
      <c r="M236" s="363"/>
      <c r="N236" s="363"/>
      <c r="O236" s="363"/>
      <c r="P236" s="363"/>
      <c r="Q236" s="363"/>
      <c r="R236" s="363"/>
      <c r="S236" s="363"/>
      <c r="T236" s="363"/>
      <c r="U236" s="363"/>
      <c r="V236" s="363"/>
      <c r="W236" s="363"/>
      <c r="X236" s="363"/>
      <c r="Y236" s="363"/>
      <c r="Z236" s="363"/>
      <c r="AA236" s="363"/>
      <c r="AB236" s="363"/>
      <c r="AC236" s="363"/>
    </row>
    <row r="237" spans="1:29">
      <c r="A237" s="363"/>
      <c r="B237" s="16">
        <f>IFERROR(T_BDD_Références[REFERENCE],"")</f>
        <v>0</v>
      </c>
      <c r="C237" s="16">
        <f>IFERROR(T_BDD_Références[DESIGNATION],"")</f>
        <v>0</v>
      </c>
      <c r="D23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7" s="17">
        <f>SUM(T_STOCKS[[#This Row],[HAY SINAII]:[Colonne2]])</f>
        <v>0</v>
      </c>
      <c r="J237" s="363"/>
      <c r="K237" s="363">
        <f>IF((T_STOCKS[[#This Row],[HAYSINAII]]&gt;=0)*(T_STOCKS[[#This Row],[HAYSINAII]]&lt;=1.5),ROW())</f>
        <v>237</v>
      </c>
      <c r="L237" s="363"/>
      <c r="M237" s="363"/>
      <c r="N237" s="363"/>
      <c r="O237" s="363"/>
      <c r="P237" s="363"/>
      <c r="Q237" s="363"/>
      <c r="R237" s="363"/>
      <c r="S237" s="363"/>
      <c r="T237" s="363"/>
      <c r="U237" s="363"/>
      <c r="V237" s="363"/>
      <c r="W237" s="363"/>
      <c r="X237" s="363"/>
      <c r="Y237" s="363"/>
      <c r="Z237" s="363"/>
      <c r="AA237" s="363"/>
      <c r="AB237" s="363"/>
      <c r="AC237" s="363"/>
    </row>
    <row r="238" spans="1:29">
      <c r="A238" s="363"/>
      <c r="B238" s="16">
        <f>IFERROR(T_BDD_Références[REFERENCE],"")</f>
        <v>0</v>
      </c>
      <c r="C238" s="16">
        <f>IFERROR(T_BDD_Références[DESIGNATION],"")</f>
        <v>0</v>
      </c>
      <c r="D23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8" s="17">
        <f>SUM(T_STOCKS[[#This Row],[HAY SINAII]:[Colonne2]])</f>
        <v>0</v>
      </c>
      <c r="J238" s="363"/>
      <c r="K238" s="363">
        <f>IF((T_STOCKS[[#This Row],[HAYSINAII]]&gt;=0)*(T_STOCKS[[#This Row],[HAYSINAII]]&lt;=1.5),ROW())</f>
        <v>238</v>
      </c>
      <c r="L238" s="363"/>
      <c r="M238" s="363"/>
      <c r="N238" s="363"/>
      <c r="O238" s="363"/>
      <c r="P238" s="363"/>
      <c r="Q238" s="363"/>
      <c r="R238" s="363"/>
      <c r="S238" s="363"/>
      <c r="T238" s="363"/>
      <c r="U238" s="363"/>
      <c r="V238" s="363"/>
      <c r="W238" s="363"/>
      <c r="X238" s="363"/>
      <c r="Y238" s="363"/>
      <c r="Z238" s="363"/>
      <c r="AA238" s="363"/>
      <c r="AB238" s="363"/>
      <c r="AC238" s="363"/>
    </row>
    <row r="239" spans="1:29">
      <c r="A239" s="363"/>
      <c r="B239" s="16">
        <f>IFERROR(T_BDD_Références[REFERENCE],"")</f>
        <v>0</v>
      </c>
      <c r="C239" s="16">
        <f>IFERROR(T_BDD_Références[DESIGNATION],"")</f>
        <v>0</v>
      </c>
      <c r="D23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3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3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3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3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39" s="17">
        <f>SUM(T_STOCKS[[#This Row],[HAY SINAII]:[Colonne2]])</f>
        <v>0</v>
      </c>
      <c r="J239" s="363"/>
      <c r="K239" s="363">
        <f>IF((T_STOCKS[[#This Row],[HAYSINAII]]&gt;=0)*(T_STOCKS[[#This Row],[HAYSINAII]]&lt;=1.5),ROW())</f>
        <v>239</v>
      </c>
      <c r="L239" s="363"/>
      <c r="M239" s="363"/>
      <c r="N239" s="363"/>
      <c r="O239" s="363"/>
      <c r="P239" s="363"/>
      <c r="Q239" s="363"/>
      <c r="R239" s="363"/>
      <c r="S239" s="363"/>
      <c r="T239" s="363"/>
      <c r="U239" s="363"/>
      <c r="V239" s="363"/>
      <c r="W239" s="363"/>
      <c r="X239" s="363"/>
      <c r="Y239" s="363"/>
      <c r="Z239" s="363"/>
      <c r="AA239" s="363"/>
      <c r="AB239" s="363"/>
      <c r="AC239" s="363"/>
    </row>
    <row r="240" spans="1:29">
      <c r="A240" s="363"/>
      <c r="B240" s="16">
        <f>IFERROR(T_BDD_Références[REFERENCE],"")</f>
        <v>0</v>
      </c>
      <c r="C240" s="16">
        <f>IFERROR(T_BDD_Références[DESIGNATION],"")</f>
        <v>0</v>
      </c>
      <c r="D24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0" s="17">
        <f>SUM(T_STOCKS[[#This Row],[HAY SINAII]:[Colonne2]])</f>
        <v>0</v>
      </c>
      <c r="J240" s="363"/>
      <c r="K240" s="363">
        <f>IF((T_STOCKS[[#This Row],[HAYSINAII]]&gt;=0)*(T_STOCKS[[#This Row],[HAYSINAII]]&lt;=1.5),ROW())</f>
        <v>240</v>
      </c>
      <c r="L240" s="363"/>
      <c r="M240" s="363"/>
      <c r="N240" s="363"/>
      <c r="O240" s="363"/>
      <c r="P240" s="363"/>
      <c r="Q240" s="363"/>
      <c r="R240" s="363"/>
      <c r="S240" s="363"/>
      <c r="T240" s="363"/>
      <c r="U240" s="363"/>
      <c r="V240" s="363"/>
      <c r="W240" s="363"/>
      <c r="X240" s="363"/>
      <c r="Y240" s="363"/>
      <c r="Z240" s="363"/>
      <c r="AA240" s="363"/>
      <c r="AB240" s="363"/>
      <c r="AC240" s="363"/>
    </row>
    <row r="241" spans="1:29">
      <c r="A241" s="363"/>
      <c r="B241" s="16">
        <f>IFERROR(T_BDD_Références[REFERENCE],"")</f>
        <v>0</v>
      </c>
      <c r="C241" s="16">
        <f>IFERROR(T_BDD_Références[DESIGNATION],"")</f>
        <v>0</v>
      </c>
      <c r="D24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1" s="17">
        <f>SUM(T_STOCKS[[#This Row],[HAY SINAII]:[Colonne2]])</f>
        <v>0</v>
      </c>
      <c r="J241" s="363"/>
      <c r="K241" s="363">
        <f>IF((T_STOCKS[[#This Row],[HAYSINAII]]&gt;=0)*(T_STOCKS[[#This Row],[HAYSINAII]]&lt;=1.5),ROW())</f>
        <v>241</v>
      </c>
      <c r="L241" s="363"/>
      <c r="M241" s="363"/>
      <c r="N241" s="363"/>
      <c r="O241" s="363"/>
      <c r="P241" s="363"/>
      <c r="Q241" s="363"/>
      <c r="R241" s="363"/>
      <c r="S241" s="363"/>
      <c r="T241" s="363"/>
      <c r="U241" s="363"/>
      <c r="V241" s="363"/>
      <c r="W241" s="363"/>
      <c r="X241" s="363"/>
      <c r="Y241" s="363"/>
      <c r="Z241" s="363"/>
      <c r="AA241" s="363"/>
      <c r="AB241" s="363"/>
      <c r="AC241" s="363"/>
    </row>
    <row r="242" spans="1:29">
      <c r="A242" s="363"/>
      <c r="B242" s="16">
        <f>IFERROR(T_BDD_Références[REFERENCE],"")</f>
        <v>0</v>
      </c>
      <c r="C242" s="16">
        <f>IFERROR(T_BDD_Références[DESIGNATION],"")</f>
        <v>0</v>
      </c>
      <c r="D24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2" s="17">
        <f>SUM(T_STOCKS[[#This Row],[HAY SINAII]:[Colonne2]])</f>
        <v>0</v>
      </c>
      <c r="J242" s="363"/>
      <c r="K242" s="363">
        <f>IF((T_STOCKS[[#This Row],[HAYSINAII]]&gt;=0)*(T_STOCKS[[#This Row],[HAYSINAII]]&lt;=1.5),ROW())</f>
        <v>242</v>
      </c>
      <c r="L242" s="363"/>
      <c r="M242" s="363"/>
      <c r="N242" s="363"/>
      <c r="O242" s="363"/>
      <c r="P242" s="363"/>
      <c r="Q242" s="363"/>
      <c r="R242" s="363"/>
      <c r="S242" s="363"/>
      <c r="T242" s="363"/>
      <c r="U242" s="363"/>
      <c r="V242" s="363"/>
      <c r="W242" s="363"/>
      <c r="X242" s="363"/>
      <c r="Y242" s="363"/>
      <c r="Z242" s="363"/>
      <c r="AA242" s="363"/>
      <c r="AB242" s="363"/>
      <c r="AC242" s="363"/>
    </row>
    <row r="243" spans="1:29">
      <c r="A243" s="363"/>
      <c r="B243" s="16">
        <f>IFERROR(T_BDD_Références[REFERENCE],"")</f>
        <v>0</v>
      </c>
      <c r="C243" s="16">
        <f>IFERROR(T_BDD_Références[DESIGNATION],"")</f>
        <v>0</v>
      </c>
      <c r="D24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3" s="17">
        <f>SUM(T_STOCKS[[#This Row],[HAY SINAII]:[Colonne2]])</f>
        <v>0</v>
      </c>
      <c r="J243" s="363"/>
      <c r="K243" s="363">
        <f>IF((T_STOCKS[[#This Row],[HAYSINAII]]&gt;=0)*(T_STOCKS[[#This Row],[HAYSINAII]]&lt;=1.5),ROW())</f>
        <v>243</v>
      </c>
      <c r="L243" s="363"/>
      <c r="M243" s="363"/>
      <c r="N243" s="363"/>
      <c r="O243" s="363"/>
      <c r="P243" s="363"/>
      <c r="Q243" s="363"/>
      <c r="R243" s="363"/>
      <c r="S243" s="363"/>
      <c r="T243" s="363"/>
      <c r="U243" s="363"/>
      <c r="V243" s="363"/>
      <c r="W243" s="363"/>
      <c r="X243" s="363"/>
      <c r="Y243" s="363"/>
      <c r="Z243" s="363"/>
      <c r="AA243" s="363"/>
      <c r="AB243" s="363"/>
      <c r="AC243" s="363"/>
    </row>
    <row r="244" spans="1:29">
      <c r="A244" s="363"/>
      <c r="B244" s="16">
        <f>IFERROR(T_BDD_Références[REFERENCE],"")</f>
        <v>0</v>
      </c>
      <c r="C244" s="16">
        <f>IFERROR(T_BDD_Références[DESIGNATION],"")</f>
        <v>0</v>
      </c>
      <c r="D24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4" s="17">
        <f>SUM(T_STOCKS[[#This Row],[HAY SINAII]:[Colonne2]])</f>
        <v>0</v>
      </c>
      <c r="J244" s="363"/>
      <c r="K244" s="363">
        <f>IF((T_STOCKS[[#This Row],[HAYSINAII]]&gt;=0)*(T_STOCKS[[#This Row],[HAYSINAII]]&lt;=1.5),ROW())</f>
        <v>244</v>
      </c>
      <c r="L244" s="363"/>
      <c r="M244" s="363"/>
      <c r="N244" s="363"/>
      <c r="O244" s="363"/>
      <c r="P244" s="363"/>
      <c r="Q244" s="363"/>
      <c r="R244" s="363"/>
      <c r="S244" s="363"/>
      <c r="T244" s="363"/>
      <c r="U244" s="363"/>
      <c r="V244" s="363"/>
      <c r="W244" s="363"/>
      <c r="X244" s="363"/>
      <c r="Y244" s="363"/>
      <c r="Z244" s="363"/>
      <c r="AA244" s="363"/>
      <c r="AB244" s="363"/>
      <c r="AC244" s="363"/>
    </row>
    <row r="245" spans="1:29">
      <c r="A245" s="363"/>
      <c r="B245" s="16">
        <f>IFERROR(T_BDD_Références[REFERENCE],"")</f>
        <v>0</v>
      </c>
      <c r="C245" s="16">
        <f>IFERROR(T_BDD_Références[DESIGNATION],"")</f>
        <v>0</v>
      </c>
      <c r="D24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5" s="17">
        <f>SUM(T_STOCKS[[#This Row],[HAY SINAII]:[Colonne2]])</f>
        <v>0</v>
      </c>
      <c r="J245" s="363"/>
      <c r="K245" s="363">
        <f>IF((T_STOCKS[[#This Row],[HAYSINAII]]&gt;=0)*(T_STOCKS[[#This Row],[HAYSINAII]]&lt;=1.5),ROW())</f>
        <v>245</v>
      </c>
      <c r="L245" s="363"/>
      <c r="M245" s="363"/>
      <c r="N245" s="363"/>
      <c r="O245" s="363"/>
      <c r="P245" s="363"/>
      <c r="Q245" s="363"/>
      <c r="R245" s="363"/>
      <c r="S245" s="363"/>
      <c r="T245" s="363"/>
      <c r="U245" s="363"/>
      <c r="V245" s="363"/>
      <c r="W245" s="363"/>
      <c r="X245" s="363"/>
      <c r="Y245" s="363"/>
      <c r="Z245" s="363"/>
      <c r="AA245" s="363"/>
      <c r="AB245" s="363"/>
      <c r="AC245" s="363"/>
    </row>
    <row r="246" spans="1:29">
      <c r="A246" s="363"/>
      <c r="B246" s="16">
        <f>IFERROR(T_BDD_Références[REFERENCE],"")</f>
        <v>0</v>
      </c>
      <c r="C246" s="16">
        <f>IFERROR(T_BDD_Références[DESIGNATION],"")</f>
        <v>0</v>
      </c>
      <c r="D24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6" s="17">
        <f>SUM(T_STOCKS[[#This Row],[HAY SINAII]:[Colonne2]])</f>
        <v>0</v>
      </c>
      <c r="J246" s="363"/>
      <c r="K246" s="363">
        <f>IF((T_STOCKS[[#This Row],[HAYSINAII]]&gt;=0)*(T_STOCKS[[#This Row],[HAYSINAII]]&lt;=1.5),ROW())</f>
        <v>246</v>
      </c>
      <c r="L246" s="363"/>
      <c r="M246" s="363"/>
      <c r="N246" s="363"/>
      <c r="O246" s="363"/>
      <c r="P246" s="363"/>
      <c r="Q246" s="363"/>
      <c r="R246" s="363"/>
      <c r="S246" s="363"/>
      <c r="T246" s="363"/>
      <c r="U246" s="363"/>
      <c r="V246" s="363"/>
      <c r="W246" s="363"/>
      <c r="X246" s="363"/>
      <c r="Y246" s="363"/>
      <c r="Z246" s="363"/>
      <c r="AA246" s="363"/>
      <c r="AB246" s="363"/>
      <c r="AC246" s="363"/>
    </row>
    <row r="247" spans="1:29">
      <c r="A247" s="363"/>
      <c r="B247" s="16">
        <f>IFERROR(T_BDD_Références[REFERENCE],"")</f>
        <v>0</v>
      </c>
      <c r="C247" s="16">
        <f>IFERROR(T_BDD_Références[DESIGNATION],"")</f>
        <v>0</v>
      </c>
      <c r="D24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7" s="17">
        <f>SUM(T_STOCKS[[#This Row],[HAY SINAII]:[Colonne2]])</f>
        <v>0</v>
      </c>
      <c r="J247" s="363"/>
      <c r="K247" s="363">
        <f>IF((T_STOCKS[[#This Row],[HAYSINAII]]&gt;=0)*(T_STOCKS[[#This Row],[HAYSINAII]]&lt;=1.5),ROW())</f>
        <v>247</v>
      </c>
      <c r="L247" s="363"/>
      <c r="M247" s="363"/>
      <c r="N247" s="363"/>
      <c r="O247" s="363"/>
      <c r="P247" s="363"/>
      <c r="Q247" s="363"/>
      <c r="R247" s="363"/>
      <c r="S247" s="363"/>
      <c r="T247" s="363"/>
      <c r="U247" s="363"/>
      <c r="V247" s="363"/>
      <c r="W247" s="363"/>
      <c r="X247" s="363"/>
      <c r="Y247" s="363"/>
      <c r="Z247" s="363"/>
      <c r="AA247" s="363"/>
      <c r="AB247" s="363"/>
      <c r="AC247" s="363"/>
    </row>
    <row r="248" spans="1:29">
      <c r="A248" s="363"/>
      <c r="B248" s="16">
        <f>IFERROR(T_BDD_Références[REFERENCE],"")</f>
        <v>0</v>
      </c>
      <c r="C248" s="16">
        <f>IFERROR(T_BDD_Références[DESIGNATION],"")</f>
        <v>0</v>
      </c>
      <c r="D24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8" s="17">
        <f>SUM(T_STOCKS[[#This Row],[HAY SINAII]:[Colonne2]])</f>
        <v>0</v>
      </c>
      <c r="J248" s="363"/>
      <c r="K248" s="363">
        <f>IF((T_STOCKS[[#This Row],[HAYSINAII]]&gt;=0)*(T_STOCKS[[#This Row],[HAYSINAII]]&lt;=1.5),ROW())</f>
        <v>248</v>
      </c>
      <c r="L248" s="363"/>
      <c r="M248" s="363"/>
      <c r="N248" s="363"/>
      <c r="O248" s="363"/>
      <c r="P248" s="363"/>
      <c r="Q248" s="363"/>
      <c r="R248" s="363"/>
      <c r="S248" s="363"/>
      <c r="T248" s="363"/>
      <c r="U248" s="363"/>
      <c r="V248" s="363"/>
      <c r="W248" s="363"/>
      <c r="X248" s="363"/>
      <c r="Y248" s="363"/>
      <c r="Z248" s="363"/>
      <c r="AA248" s="363"/>
      <c r="AB248" s="363"/>
      <c r="AC248" s="363"/>
    </row>
    <row r="249" spans="1:29">
      <c r="A249" s="363"/>
      <c r="B249" s="16">
        <f>IFERROR(T_BDD_Références[REFERENCE],"")</f>
        <v>0</v>
      </c>
      <c r="C249" s="16">
        <f>IFERROR(T_BDD_Références[DESIGNATION],"")</f>
        <v>0</v>
      </c>
      <c r="D24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4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4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4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4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49" s="17">
        <f>SUM(T_STOCKS[[#This Row],[HAY SINAII]:[Colonne2]])</f>
        <v>0</v>
      </c>
      <c r="J249" s="363"/>
      <c r="K249" s="363">
        <f>IF((T_STOCKS[[#This Row],[HAYSINAII]]&gt;=0)*(T_STOCKS[[#This Row],[HAYSINAII]]&lt;=1.5),ROW())</f>
        <v>249</v>
      </c>
      <c r="L249" s="363"/>
      <c r="M249" s="363"/>
      <c r="N249" s="363"/>
      <c r="O249" s="363"/>
      <c r="P249" s="363"/>
      <c r="Q249" s="363"/>
      <c r="R249" s="363"/>
      <c r="S249" s="363"/>
      <c r="T249" s="363"/>
      <c r="U249" s="363"/>
      <c r="V249" s="363"/>
      <c r="W249" s="363"/>
      <c r="X249" s="363"/>
      <c r="Y249" s="363"/>
      <c r="Z249" s="363"/>
      <c r="AA249" s="363"/>
      <c r="AB249" s="363"/>
      <c r="AC249" s="363"/>
    </row>
    <row r="250" spans="1:29">
      <c r="A250" s="363"/>
      <c r="B250" s="16">
        <f>IFERROR(T_BDD_Références[REFERENCE],"")</f>
        <v>0</v>
      </c>
      <c r="C250" s="16">
        <f>IFERROR(T_BDD_Références[DESIGNATION],"")</f>
        <v>0</v>
      </c>
      <c r="D25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0" s="17">
        <f>SUM(T_STOCKS[[#This Row],[HAY SINAII]:[Colonne2]])</f>
        <v>0</v>
      </c>
      <c r="J250" s="363"/>
      <c r="K250" s="363">
        <f>IF((T_STOCKS[[#This Row],[HAYSINAII]]&gt;=0)*(T_STOCKS[[#This Row],[HAYSINAII]]&lt;=1.5),ROW())</f>
        <v>250</v>
      </c>
      <c r="L250" s="363"/>
      <c r="M250" s="363"/>
      <c r="N250" s="363"/>
      <c r="O250" s="363"/>
      <c r="P250" s="363"/>
      <c r="Q250" s="363"/>
      <c r="R250" s="363"/>
      <c r="S250" s="363"/>
      <c r="T250" s="363"/>
      <c r="U250" s="363"/>
      <c r="V250" s="363"/>
      <c r="W250" s="363"/>
      <c r="X250" s="363"/>
      <c r="Y250" s="363"/>
      <c r="Z250" s="363"/>
      <c r="AA250" s="363"/>
      <c r="AB250" s="363"/>
      <c r="AC250" s="363"/>
    </row>
    <row r="251" spans="1:29">
      <c r="A251" s="363"/>
      <c r="B251" s="16">
        <f>IFERROR(T_BDD_Références[REFERENCE],"")</f>
        <v>0</v>
      </c>
      <c r="C251" s="16">
        <f>IFERROR(T_BDD_Références[DESIGNATION],"")</f>
        <v>0</v>
      </c>
      <c r="D25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1" s="17">
        <f>SUM(T_STOCKS[[#This Row],[HAY SINAII]:[Colonne2]])</f>
        <v>0</v>
      </c>
      <c r="J251" s="363"/>
      <c r="K251" s="363">
        <f>IF((T_STOCKS[[#This Row],[HAYSINAII]]&gt;=0)*(T_STOCKS[[#This Row],[HAYSINAII]]&lt;=1.5),ROW())</f>
        <v>251</v>
      </c>
      <c r="L251" s="363"/>
      <c r="M251" s="363"/>
      <c r="N251" s="363"/>
      <c r="O251" s="363"/>
      <c r="P251" s="363"/>
      <c r="Q251" s="363"/>
      <c r="R251" s="363"/>
      <c r="S251" s="363"/>
      <c r="T251" s="363"/>
      <c r="U251" s="363"/>
      <c r="V251" s="363"/>
      <c r="W251" s="363"/>
      <c r="X251" s="363"/>
      <c r="Y251" s="363"/>
      <c r="Z251" s="363"/>
      <c r="AA251" s="363"/>
      <c r="AB251" s="363"/>
      <c r="AC251" s="363"/>
    </row>
    <row r="252" spans="1:29">
      <c r="A252" s="363"/>
      <c r="B252" s="16">
        <f>IFERROR(T_BDD_Références[REFERENCE],"")</f>
        <v>0</v>
      </c>
      <c r="C252" s="16">
        <f>IFERROR(T_BDD_Références[DESIGNATION],"")</f>
        <v>0</v>
      </c>
      <c r="D25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2" s="17">
        <f>SUM(T_STOCKS[[#This Row],[HAY SINAII]:[Colonne2]])</f>
        <v>0</v>
      </c>
      <c r="J252" s="363"/>
      <c r="K252" s="363">
        <f>IF((T_STOCKS[[#This Row],[HAYSINAII]]&gt;=0)*(T_STOCKS[[#This Row],[HAYSINAII]]&lt;=1.5),ROW())</f>
        <v>252</v>
      </c>
      <c r="L252" s="363"/>
      <c r="M252" s="363"/>
      <c r="N252" s="363"/>
      <c r="O252" s="363"/>
      <c r="P252" s="363"/>
      <c r="Q252" s="363"/>
      <c r="R252" s="363"/>
      <c r="S252" s="363"/>
      <c r="T252" s="363"/>
      <c r="U252" s="363"/>
      <c r="V252" s="363"/>
      <c r="W252" s="363"/>
      <c r="X252" s="363"/>
      <c r="Y252" s="363"/>
      <c r="Z252" s="363"/>
      <c r="AA252" s="363"/>
      <c r="AB252" s="363"/>
      <c r="AC252" s="363"/>
    </row>
    <row r="253" spans="1:29">
      <c r="A253" s="363"/>
      <c r="B253" s="16">
        <f>IFERROR(T_BDD_Références[REFERENCE],"")</f>
        <v>0</v>
      </c>
      <c r="C253" s="16">
        <f>IFERROR(T_BDD_Références[DESIGNATION],"")</f>
        <v>0</v>
      </c>
      <c r="D25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3" s="17">
        <f>SUM(T_STOCKS[[#This Row],[HAY SINAII]:[Colonne2]])</f>
        <v>0</v>
      </c>
      <c r="J253" s="363"/>
      <c r="K253" s="363">
        <f>IF((T_STOCKS[[#This Row],[HAYSINAII]]&gt;=0)*(T_STOCKS[[#This Row],[HAYSINAII]]&lt;=1.5),ROW())</f>
        <v>253</v>
      </c>
      <c r="L253" s="363"/>
      <c r="M253" s="363"/>
      <c r="N253" s="363"/>
      <c r="O253" s="363"/>
      <c r="P253" s="363"/>
      <c r="Q253" s="363"/>
      <c r="R253" s="363"/>
      <c r="S253" s="363"/>
      <c r="T253" s="363"/>
      <c r="U253" s="363"/>
      <c r="V253" s="363"/>
      <c r="W253" s="363"/>
      <c r="X253" s="363"/>
      <c r="Y253" s="363"/>
      <c r="Z253" s="363"/>
      <c r="AA253" s="363"/>
      <c r="AB253" s="363"/>
      <c r="AC253" s="363"/>
    </row>
    <row r="254" spans="1:29">
      <c r="A254" s="363"/>
      <c r="B254" s="16">
        <f>IFERROR(T_BDD_Références[REFERENCE],"")</f>
        <v>0</v>
      </c>
      <c r="C254" s="16">
        <f>IFERROR(T_BDD_Références[DESIGNATION],"")</f>
        <v>0</v>
      </c>
      <c r="D25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4" s="17">
        <f>SUM(T_STOCKS[[#This Row],[HAY SINAII]:[Colonne2]])</f>
        <v>0</v>
      </c>
      <c r="J254" s="363"/>
      <c r="K254" s="363">
        <f>IF((T_STOCKS[[#This Row],[HAYSINAII]]&gt;=0)*(T_STOCKS[[#This Row],[HAYSINAII]]&lt;=1.5),ROW())</f>
        <v>254</v>
      </c>
      <c r="L254" s="363"/>
      <c r="M254" s="363"/>
      <c r="N254" s="363"/>
      <c r="O254" s="363"/>
      <c r="P254" s="363"/>
      <c r="Q254" s="363"/>
      <c r="R254" s="363"/>
      <c r="S254" s="363"/>
      <c r="T254" s="363"/>
      <c r="U254" s="363"/>
      <c r="V254" s="363"/>
      <c r="W254" s="363"/>
      <c r="X254" s="363"/>
      <c r="Y254" s="363"/>
      <c r="Z254" s="363"/>
      <c r="AA254" s="363"/>
      <c r="AB254" s="363"/>
      <c r="AC254" s="363"/>
    </row>
    <row r="255" spans="1:29">
      <c r="A255" s="363"/>
      <c r="B255" s="16">
        <f>IFERROR(T_BDD_Références[REFERENCE],"")</f>
        <v>0</v>
      </c>
      <c r="C255" s="16">
        <f>IFERROR(T_BDD_Références[DESIGNATION],"")</f>
        <v>0</v>
      </c>
      <c r="D25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5" s="17">
        <f>SUM(T_STOCKS[[#This Row],[HAY SINAII]:[Colonne2]])</f>
        <v>0</v>
      </c>
      <c r="J255" s="363"/>
      <c r="K255" s="363">
        <f>IF((T_STOCKS[[#This Row],[HAYSINAII]]&gt;=0)*(T_STOCKS[[#This Row],[HAYSINAII]]&lt;=1.5),ROW())</f>
        <v>255</v>
      </c>
      <c r="L255" s="363"/>
      <c r="M255" s="363"/>
      <c r="N255" s="363"/>
      <c r="O255" s="363"/>
      <c r="P255" s="363"/>
      <c r="Q255" s="363"/>
      <c r="R255" s="363"/>
      <c r="S255" s="363"/>
      <c r="T255" s="363"/>
      <c r="U255" s="363"/>
      <c r="V255" s="363"/>
      <c r="W255" s="363"/>
      <c r="X255" s="363"/>
      <c r="Y255" s="363"/>
      <c r="Z255" s="363"/>
      <c r="AA255" s="363"/>
      <c r="AB255" s="363"/>
      <c r="AC255" s="363"/>
    </row>
    <row r="256" spans="1:29">
      <c r="A256" s="363"/>
      <c r="B256" s="16">
        <f>IFERROR(T_BDD_Références[REFERENCE],"")</f>
        <v>0</v>
      </c>
      <c r="C256" s="16">
        <f>IFERROR(T_BDD_Références[DESIGNATION],"")</f>
        <v>0</v>
      </c>
      <c r="D25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6" s="17">
        <f>SUM(T_STOCKS[[#This Row],[HAY SINAII]:[Colonne2]])</f>
        <v>0</v>
      </c>
      <c r="J256" s="363"/>
      <c r="K256" s="363">
        <f>IF((T_STOCKS[[#This Row],[HAYSINAII]]&gt;=0)*(T_STOCKS[[#This Row],[HAYSINAII]]&lt;=1.5),ROW())</f>
        <v>256</v>
      </c>
      <c r="L256" s="363"/>
      <c r="M256" s="363"/>
      <c r="N256" s="363"/>
      <c r="O256" s="363"/>
      <c r="P256" s="363"/>
      <c r="Q256" s="363"/>
      <c r="R256" s="363"/>
      <c r="S256" s="363"/>
      <c r="T256" s="363"/>
      <c r="U256" s="363"/>
      <c r="V256" s="363"/>
      <c r="W256" s="363"/>
      <c r="X256" s="363"/>
      <c r="Y256" s="363"/>
      <c r="Z256" s="363"/>
      <c r="AA256" s="363"/>
      <c r="AB256" s="363"/>
      <c r="AC256" s="363"/>
    </row>
    <row r="257" spans="1:29">
      <c r="A257" s="363"/>
      <c r="B257" s="16">
        <f>IFERROR(T_BDD_Références[REFERENCE],"")</f>
        <v>0</v>
      </c>
      <c r="C257" s="16">
        <f>IFERROR(T_BDD_Références[DESIGNATION],"")</f>
        <v>0</v>
      </c>
      <c r="D25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7" s="17">
        <f>SUM(T_STOCKS[[#This Row],[HAY SINAII]:[Colonne2]])</f>
        <v>0</v>
      </c>
      <c r="J257" s="363"/>
      <c r="K257" s="363">
        <f>IF((T_STOCKS[[#This Row],[HAYSINAII]]&gt;=0)*(T_STOCKS[[#This Row],[HAYSINAII]]&lt;=1.5),ROW())</f>
        <v>257</v>
      </c>
      <c r="L257" s="363"/>
      <c r="M257" s="363"/>
      <c r="N257" s="363"/>
      <c r="O257" s="363"/>
      <c r="P257" s="363"/>
      <c r="Q257" s="363"/>
      <c r="R257" s="363"/>
      <c r="S257" s="363"/>
      <c r="T257" s="363"/>
      <c r="U257" s="363"/>
      <c r="V257" s="363"/>
      <c r="W257" s="363"/>
      <c r="X257" s="363"/>
      <c r="Y257" s="363"/>
      <c r="Z257" s="363"/>
      <c r="AA257" s="363"/>
      <c r="AB257" s="363"/>
      <c r="AC257" s="363"/>
    </row>
    <row r="258" spans="1:29">
      <c r="A258" s="363"/>
      <c r="B258" s="16">
        <f>IFERROR(T_BDD_Références[REFERENCE],"")</f>
        <v>0</v>
      </c>
      <c r="C258" s="16">
        <f>IFERROR(T_BDD_Références[DESIGNATION],"")</f>
        <v>0</v>
      </c>
      <c r="D25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8" s="17">
        <f>SUM(T_STOCKS[[#This Row],[HAY SINAII]:[Colonne2]])</f>
        <v>0</v>
      </c>
      <c r="J258" s="363"/>
      <c r="K258" s="363">
        <f>IF((T_STOCKS[[#This Row],[HAYSINAII]]&gt;=0)*(T_STOCKS[[#This Row],[HAYSINAII]]&lt;=1.5),ROW())</f>
        <v>258</v>
      </c>
      <c r="L258" s="363"/>
      <c r="M258" s="363"/>
      <c r="N258" s="363"/>
      <c r="O258" s="363"/>
      <c r="P258" s="363"/>
      <c r="Q258" s="363"/>
      <c r="R258" s="363"/>
      <c r="S258" s="363"/>
      <c r="T258" s="363"/>
      <c r="U258" s="363"/>
      <c r="V258" s="363"/>
      <c r="W258" s="363"/>
      <c r="X258" s="363"/>
      <c r="Y258" s="363"/>
      <c r="Z258" s="363"/>
      <c r="AA258" s="363"/>
      <c r="AB258" s="363"/>
      <c r="AC258" s="363"/>
    </row>
    <row r="259" spans="1:29">
      <c r="A259" s="363"/>
      <c r="B259" s="16">
        <f>IFERROR(T_BDD_Références[REFERENCE],"")</f>
        <v>0</v>
      </c>
      <c r="C259" s="16">
        <f>IFERROR(T_BDD_Références[DESIGNATION],"")</f>
        <v>0</v>
      </c>
      <c r="D25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5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5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5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5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59" s="17">
        <f>SUM(T_STOCKS[[#This Row],[HAY SINAII]:[Colonne2]])</f>
        <v>0</v>
      </c>
      <c r="J259" s="363"/>
      <c r="K259" s="363">
        <f>IF((T_STOCKS[[#This Row],[HAYSINAII]]&gt;=0)*(T_STOCKS[[#This Row],[HAYSINAII]]&lt;=1.5),ROW())</f>
        <v>259</v>
      </c>
      <c r="L259" s="363"/>
      <c r="M259" s="363"/>
      <c r="N259" s="363"/>
      <c r="O259" s="363"/>
      <c r="P259" s="363"/>
      <c r="Q259" s="363"/>
      <c r="R259" s="363"/>
      <c r="S259" s="363"/>
      <c r="T259" s="363"/>
      <c r="U259" s="363"/>
      <c r="V259" s="363"/>
      <c r="W259" s="363"/>
      <c r="X259" s="363"/>
      <c r="Y259" s="363"/>
      <c r="Z259" s="363"/>
      <c r="AA259" s="363"/>
      <c r="AB259" s="363"/>
      <c r="AC259" s="363"/>
    </row>
    <row r="260" spans="1:29">
      <c r="A260" s="363"/>
      <c r="B260" s="16">
        <f>IFERROR(T_BDD_Références[REFERENCE],"")</f>
        <v>0</v>
      </c>
      <c r="C260" s="16">
        <f>IFERROR(T_BDD_Références[DESIGNATION],"")</f>
        <v>0</v>
      </c>
      <c r="D26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0" s="17">
        <f>SUM(T_STOCKS[[#This Row],[HAY SINAII]:[Colonne2]])</f>
        <v>0</v>
      </c>
      <c r="J260" s="363"/>
      <c r="K260" s="363">
        <f>IF((T_STOCKS[[#This Row],[HAYSINAII]]&gt;=0)*(T_STOCKS[[#This Row],[HAYSINAII]]&lt;=1.5),ROW())</f>
        <v>260</v>
      </c>
      <c r="L260" s="363"/>
      <c r="M260" s="363"/>
      <c r="N260" s="363"/>
      <c r="O260" s="363"/>
      <c r="P260" s="363"/>
      <c r="Q260" s="363"/>
      <c r="R260" s="363"/>
      <c r="S260" s="363"/>
      <c r="T260" s="363"/>
      <c r="U260" s="363"/>
      <c r="V260" s="363"/>
      <c r="W260" s="363"/>
      <c r="X260" s="363"/>
      <c r="Y260" s="363"/>
      <c r="Z260" s="363"/>
      <c r="AA260" s="363"/>
      <c r="AB260" s="363"/>
      <c r="AC260" s="363"/>
    </row>
    <row r="261" spans="1:29">
      <c r="A261" s="363"/>
      <c r="B261" s="16">
        <f>IFERROR(T_BDD_Références[REFERENCE],"")</f>
        <v>0</v>
      </c>
      <c r="C261" s="16">
        <f>IFERROR(T_BDD_Références[DESIGNATION],"")</f>
        <v>0</v>
      </c>
      <c r="D26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1" s="17">
        <f>SUM(T_STOCKS[[#This Row],[HAY SINAII]:[Colonne2]])</f>
        <v>0</v>
      </c>
      <c r="J261" s="363"/>
      <c r="K261" s="363">
        <f>IF((T_STOCKS[[#This Row],[HAYSINAII]]&gt;=0)*(T_STOCKS[[#This Row],[HAYSINAII]]&lt;=1.5),ROW())</f>
        <v>261</v>
      </c>
      <c r="L261" s="363"/>
      <c r="M261" s="363"/>
      <c r="N261" s="363"/>
      <c r="O261" s="363"/>
      <c r="P261" s="363"/>
      <c r="Q261" s="363"/>
      <c r="R261" s="363"/>
      <c r="S261" s="363"/>
      <c r="T261" s="363"/>
      <c r="U261" s="363"/>
      <c r="V261" s="363"/>
      <c r="W261" s="363"/>
      <c r="X261" s="363"/>
      <c r="Y261" s="363"/>
      <c r="Z261" s="363"/>
      <c r="AA261" s="363"/>
      <c r="AB261" s="363"/>
      <c r="AC261" s="363"/>
    </row>
    <row r="262" spans="1:29">
      <c r="A262" s="363"/>
      <c r="B262" s="16">
        <f>IFERROR(T_BDD_Références[REFERENCE],"")</f>
        <v>0</v>
      </c>
      <c r="C262" s="16">
        <f>IFERROR(T_BDD_Références[DESIGNATION],"")</f>
        <v>0</v>
      </c>
      <c r="D26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2" s="17">
        <f>SUM(T_STOCKS[[#This Row],[HAY SINAII]:[Colonne2]])</f>
        <v>0</v>
      </c>
      <c r="J262" s="363"/>
      <c r="K262" s="363">
        <f>IF((T_STOCKS[[#This Row],[HAYSINAII]]&gt;=0)*(T_STOCKS[[#This Row],[HAYSINAII]]&lt;=1.5),ROW())</f>
        <v>262</v>
      </c>
      <c r="L262" s="363"/>
      <c r="M262" s="363"/>
      <c r="N262" s="363"/>
      <c r="O262" s="363"/>
      <c r="P262" s="363"/>
      <c r="Q262" s="363"/>
      <c r="R262" s="363"/>
      <c r="S262" s="363"/>
      <c r="T262" s="363"/>
      <c r="U262" s="363"/>
      <c r="V262" s="363"/>
      <c r="W262" s="363"/>
      <c r="X262" s="363"/>
      <c r="Y262" s="363"/>
      <c r="Z262" s="363"/>
      <c r="AA262" s="363"/>
      <c r="AB262" s="363"/>
      <c r="AC262" s="363"/>
    </row>
    <row r="263" spans="1:29">
      <c r="A263" s="363"/>
      <c r="B263" s="16">
        <f>IFERROR(T_BDD_Références[REFERENCE],"")</f>
        <v>0</v>
      </c>
      <c r="C263" s="16">
        <f>IFERROR(T_BDD_Références[DESIGNATION],"")</f>
        <v>0</v>
      </c>
      <c r="D26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3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3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3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3" s="17">
        <f>SUM(T_STOCKS[[#This Row],[HAY SINAII]:[Colonne2]])</f>
        <v>0</v>
      </c>
      <c r="J263" s="363"/>
      <c r="K263" s="363">
        <f>IF((T_STOCKS[[#This Row],[HAYSINAII]]&gt;=0)*(T_STOCKS[[#This Row],[HAYSINAII]]&lt;=1.5),ROW())</f>
        <v>263</v>
      </c>
      <c r="L263" s="363"/>
      <c r="M263" s="363"/>
      <c r="N263" s="363"/>
      <c r="O263" s="363"/>
      <c r="P263" s="363"/>
      <c r="Q263" s="363"/>
      <c r="R263" s="363"/>
      <c r="S263" s="363"/>
      <c r="T263" s="363"/>
      <c r="U263" s="363"/>
      <c r="V263" s="363"/>
      <c r="W263" s="363"/>
      <c r="X263" s="363"/>
      <c r="Y263" s="363"/>
      <c r="Z263" s="363"/>
      <c r="AA263" s="363"/>
      <c r="AB263" s="363"/>
      <c r="AC263" s="363"/>
    </row>
    <row r="264" spans="1:29">
      <c r="A264" s="363"/>
      <c r="B264" s="16">
        <f>IFERROR(T_BDD_Références[REFERENCE],"")</f>
        <v>0</v>
      </c>
      <c r="C264" s="16">
        <f>IFERROR(T_BDD_Références[DESIGNATION],"")</f>
        <v>0</v>
      </c>
      <c r="D26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4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4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4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4" s="17">
        <f>SUM(T_STOCKS[[#This Row],[HAY SINAII]:[Colonne2]])</f>
        <v>0</v>
      </c>
      <c r="J264" s="363"/>
      <c r="K264" s="363">
        <f>IF((T_STOCKS[[#This Row],[HAYSINAII]]&gt;=0)*(T_STOCKS[[#This Row],[HAYSINAII]]&lt;=1.5),ROW())</f>
        <v>264</v>
      </c>
      <c r="L264" s="363"/>
      <c r="M264" s="363"/>
      <c r="N264" s="363"/>
      <c r="O264" s="363"/>
      <c r="P264" s="363"/>
      <c r="Q264" s="363"/>
      <c r="R264" s="363"/>
      <c r="S264" s="363"/>
      <c r="T264" s="363"/>
      <c r="U264" s="363"/>
      <c r="V264" s="363"/>
      <c r="W264" s="363"/>
      <c r="X264" s="363"/>
      <c r="Y264" s="363"/>
      <c r="Z264" s="363"/>
      <c r="AA264" s="363"/>
      <c r="AB264" s="363"/>
      <c r="AC264" s="363"/>
    </row>
    <row r="265" spans="1:29">
      <c r="A265" s="363"/>
      <c r="B265" s="16">
        <f>IFERROR(T_BDD_Références[REFERENCE],"")</f>
        <v>0</v>
      </c>
      <c r="C265" s="16">
        <f>IFERROR(T_BDD_Références[DESIGNATION],"")</f>
        <v>0</v>
      </c>
      <c r="D26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5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5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5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5" s="17">
        <f>SUM(T_STOCKS[[#This Row],[HAY SINAII]:[Colonne2]])</f>
        <v>0</v>
      </c>
      <c r="J265" s="363"/>
      <c r="K265" s="363">
        <f>IF((T_STOCKS[[#This Row],[HAYSINAII]]&gt;=0)*(T_STOCKS[[#This Row],[HAYSINAII]]&lt;=1.5),ROW())</f>
        <v>265</v>
      </c>
      <c r="L265" s="363"/>
      <c r="M265" s="363"/>
      <c r="N265" s="363"/>
      <c r="O265" s="363"/>
      <c r="P265" s="363"/>
      <c r="Q265" s="363"/>
      <c r="R265" s="363"/>
      <c r="S265" s="363"/>
      <c r="T265" s="363"/>
      <c r="U265" s="363"/>
      <c r="V265" s="363"/>
      <c r="W265" s="363"/>
      <c r="X265" s="363"/>
      <c r="Y265" s="363"/>
      <c r="Z265" s="363"/>
      <c r="AA265" s="363"/>
      <c r="AB265" s="363"/>
      <c r="AC265" s="363"/>
    </row>
    <row r="266" spans="1:29">
      <c r="A266" s="363"/>
      <c r="B266" s="16">
        <f>IFERROR(T_BDD_Références[REFERENCE],"")</f>
        <v>0</v>
      </c>
      <c r="C266" s="16">
        <f>IFERROR(T_BDD_Références[DESIGNATION],"")</f>
        <v>0</v>
      </c>
      <c r="D26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6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6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6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6" s="17">
        <f>SUM(T_STOCKS[[#This Row],[HAY SINAII]:[Colonne2]])</f>
        <v>0</v>
      </c>
      <c r="J266" s="363"/>
      <c r="K266" s="363">
        <f>IF((T_STOCKS[[#This Row],[HAYSINAII]]&gt;=0)*(T_STOCKS[[#This Row],[HAYSINAII]]&lt;=1.5),ROW())</f>
        <v>266</v>
      </c>
      <c r="L266" s="363"/>
      <c r="M266" s="363"/>
      <c r="N266" s="363"/>
      <c r="O266" s="363"/>
      <c r="P266" s="363"/>
      <c r="Q266" s="363"/>
      <c r="R266" s="363"/>
      <c r="S266" s="363"/>
      <c r="T266" s="363"/>
      <c r="U266" s="363"/>
      <c r="V266" s="363"/>
      <c r="W266" s="363"/>
      <c r="X266" s="363"/>
      <c r="Y266" s="363"/>
      <c r="Z266" s="363"/>
      <c r="AA266" s="363"/>
      <c r="AB266" s="363"/>
      <c r="AC266" s="363"/>
    </row>
    <row r="267" spans="1:29">
      <c r="A267" s="363"/>
      <c r="B267" s="16">
        <f>IFERROR(T_BDD_Références[REFERENCE],"")</f>
        <v>0</v>
      </c>
      <c r="C267" s="16">
        <f>IFERROR(T_BDD_Références[DESIGNATION],"")</f>
        <v>0</v>
      </c>
      <c r="D26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7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7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7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7" s="17">
        <f>SUM(T_STOCKS[[#This Row],[HAY SINAII]:[Colonne2]])</f>
        <v>0</v>
      </c>
      <c r="J267" s="363"/>
      <c r="K267" s="363">
        <f>IF((T_STOCKS[[#This Row],[HAYSINAII]]&gt;=0)*(T_STOCKS[[#This Row],[HAYSINAII]]&lt;=1.5),ROW())</f>
        <v>267</v>
      </c>
      <c r="L267" s="363"/>
      <c r="M267" s="363"/>
      <c r="N267" s="363"/>
      <c r="O267" s="363"/>
      <c r="P267" s="363"/>
      <c r="Q267" s="363"/>
      <c r="R267" s="363"/>
      <c r="S267" s="363"/>
      <c r="T267" s="363"/>
      <c r="U267" s="363"/>
      <c r="V267" s="363"/>
      <c r="W267" s="363"/>
      <c r="X267" s="363"/>
      <c r="Y267" s="363"/>
      <c r="Z267" s="363"/>
      <c r="AA267" s="363"/>
      <c r="AB267" s="363"/>
      <c r="AC267" s="363"/>
    </row>
    <row r="268" spans="1:29">
      <c r="A268" s="363"/>
      <c r="B268" s="16">
        <f>IFERROR(T_BDD_Références[REFERENCE],"")</f>
        <v>0</v>
      </c>
      <c r="C268" s="16">
        <f>IFERROR(T_BDD_Références[DESIGNATION],"")</f>
        <v>0</v>
      </c>
      <c r="D26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8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8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8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8" s="17">
        <f>SUM(T_STOCKS[[#This Row],[HAY SINAII]:[Colonne2]])</f>
        <v>0</v>
      </c>
      <c r="J268" s="363"/>
      <c r="K268" s="363">
        <f>IF((T_STOCKS[[#This Row],[HAYSINAII]]&gt;=0)*(T_STOCKS[[#This Row],[HAYSINAII]]&lt;=1.5),ROW())</f>
        <v>268</v>
      </c>
      <c r="L268" s="363"/>
      <c r="M268" s="363"/>
      <c r="N268" s="363"/>
      <c r="O268" s="363"/>
      <c r="P268" s="363"/>
      <c r="Q268" s="363"/>
      <c r="R268" s="363"/>
      <c r="S268" s="363"/>
      <c r="T268" s="363"/>
      <c r="U268" s="363"/>
      <c r="V268" s="363"/>
      <c r="W268" s="363"/>
      <c r="X268" s="363"/>
      <c r="Y268" s="363"/>
      <c r="Z268" s="363"/>
      <c r="AA268" s="363"/>
      <c r="AB268" s="363"/>
      <c r="AC268" s="363"/>
    </row>
    <row r="269" spans="1:29">
      <c r="A269" s="363"/>
      <c r="B269" s="16">
        <f>IFERROR(T_BDD_Références[REFERENCE],"")</f>
        <v>0</v>
      </c>
      <c r="C269" s="16">
        <f>IFERROR(T_BDD_Références[DESIGNATION],"")</f>
        <v>0</v>
      </c>
      <c r="D26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6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69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69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69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69" s="17">
        <f>SUM(T_STOCKS[[#This Row],[HAY SINAII]:[Colonne2]])</f>
        <v>0</v>
      </c>
      <c r="J269" s="363"/>
      <c r="K269" s="363">
        <f>IF((T_STOCKS[[#This Row],[HAYSINAII]]&gt;=0)*(T_STOCKS[[#This Row],[HAYSINAII]]&lt;=1.5),ROW())</f>
        <v>269</v>
      </c>
      <c r="L269" s="363"/>
      <c r="M269" s="363"/>
      <c r="N269" s="363"/>
      <c r="O269" s="363"/>
      <c r="P269" s="363"/>
      <c r="Q269" s="363"/>
      <c r="R269" s="363"/>
      <c r="S269" s="363"/>
      <c r="T269" s="363"/>
      <c r="U269" s="363"/>
      <c r="V269" s="363"/>
      <c r="W269" s="363"/>
      <c r="X269" s="363"/>
      <c r="Y269" s="363"/>
      <c r="Z269" s="363"/>
      <c r="AA269" s="363"/>
      <c r="AB269" s="363"/>
      <c r="AC269" s="363"/>
    </row>
    <row r="270" spans="1:29">
      <c r="A270" s="363"/>
      <c r="B270" s="16">
        <f>IFERROR(T_BDD_Références[REFERENCE],"")</f>
        <v>0</v>
      </c>
      <c r="C270" s="16">
        <f>IFERROR(T_BDD_Références[DESIGNATION],"")</f>
        <v>0</v>
      </c>
      <c r="D27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0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0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0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0" s="17">
        <f>SUM(T_STOCKS[[#This Row],[HAY SINAII]:[Colonne2]])</f>
        <v>0</v>
      </c>
      <c r="J270" s="363"/>
      <c r="K270" s="363">
        <f>IF((T_STOCKS[[#This Row],[HAYSINAII]]&gt;=0)*(T_STOCKS[[#This Row],[HAYSINAII]]&lt;=1.5),ROW())</f>
        <v>270</v>
      </c>
      <c r="L270" s="363"/>
      <c r="M270" s="363"/>
      <c r="N270" s="363"/>
      <c r="O270" s="363"/>
      <c r="P270" s="363"/>
      <c r="Q270" s="363"/>
      <c r="R270" s="363"/>
      <c r="S270" s="363"/>
      <c r="T270" s="363"/>
      <c r="U270" s="363"/>
      <c r="V270" s="363"/>
      <c r="W270" s="363"/>
      <c r="X270" s="363"/>
      <c r="Y270" s="363"/>
      <c r="Z270" s="363"/>
      <c r="AA270" s="363"/>
      <c r="AB270" s="363"/>
      <c r="AC270" s="363"/>
    </row>
    <row r="271" spans="1:29">
      <c r="A271" s="363"/>
      <c r="B271" s="16">
        <f>IFERROR(T_BDD_Références[REFERENCE],"")</f>
        <v>0</v>
      </c>
      <c r="C271" s="16">
        <f>IFERROR(T_BDD_Références[DESIGNATION],"")</f>
        <v>0</v>
      </c>
      <c r="D27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1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1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1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1" s="17">
        <f>SUM(T_STOCKS[[#This Row],[HAY SINAII]:[Colonne2]])</f>
        <v>0</v>
      </c>
      <c r="J271" s="363"/>
      <c r="K271" s="363">
        <f>IF((T_STOCKS[[#This Row],[HAYSINAII]]&gt;=0)*(T_STOCKS[[#This Row],[HAYSINAII]]&lt;=1.5),ROW())</f>
        <v>271</v>
      </c>
      <c r="L271" s="363"/>
      <c r="M271" s="363"/>
      <c r="N271" s="363"/>
      <c r="O271" s="363"/>
      <c r="P271" s="363"/>
      <c r="Q271" s="363"/>
      <c r="R271" s="363"/>
      <c r="S271" s="363"/>
      <c r="T271" s="363"/>
      <c r="U271" s="363"/>
      <c r="V271" s="363"/>
      <c r="W271" s="363"/>
      <c r="X271" s="363"/>
      <c r="Y271" s="363"/>
      <c r="Z271" s="363"/>
      <c r="AA271" s="363"/>
      <c r="AB271" s="363"/>
      <c r="AC271" s="363"/>
    </row>
    <row r="272" spans="1:29">
      <c r="A272" s="363"/>
      <c r="B272" s="16">
        <f>IFERROR(T_BDD_Références[REFERENCE],"")</f>
        <v>0</v>
      </c>
      <c r="C272" s="16">
        <f>IFERROR(T_BDD_Références[DESIGNATION],"")</f>
        <v>0</v>
      </c>
      <c r="D27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2" s="54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2" s="54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2" s="54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2" s="17">
        <f>SUM(T_STOCKS[[#This Row],[HAY SINAII]:[Colonne2]])</f>
        <v>0</v>
      </c>
      <c r="J272" s="363"/>
      <c r="K272" s="363">
        <f>IF((T_STOCKS[[#This Row],[HAYSINAII]]&gt;=0)*(T_STOCKS[[#This Row],[HAYSINAII]]&lt;=1.5),ROW())</f>
        <v>272</v>
      </c>
      <c r="L272" s="363"/>
      <c r="M272" s="363"/>
      <c r="N272" s="363"/>
      <c r="O272" s="363"/>
      <c r="P272" s="363"/>
      <c r="Q272" s="363"/>
      <c r="R272" s="363"/>
      <c r="S272" s="363"/>
      <c r="T272" s="363"/>
      <c r="U272" s="363"/>
      <c r="V272" s="363"/>
      <c r="W272" s="363"/>
      <c r="X272" s="363"/>
      <c r="Y272" s="363"/>
      <c r="Z272" s="363"/>
      <c r="AA272" s="363"/>
      <c r="AB272" s="363"/>
      <c r="AC272" s="363"/>
    </row>
    <row r="273" spans="1:29">
      <c r="A273" s="363"/>
      <c r="B273" s="16">
        <f>IFERROR(T_BDD_Références[REFERENCE],"")</f>
        <v>0</v>
      </c>
      <c r="C273" s="16">
        <f>IFERROR(T_BDD_Références[DESIGNATION],"")</f>
        <v>0</v>
      </c>
      <c r="D27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3" s="18">
        <f>SUM(T_STOCKS[[#This Row],[HAY SINAII]:[Colonne2]])</f>
        <v>0</v>
      </c>
      <c r="J273" s="363"/>
      <c r="K273" s="363">
        <f>IF((T_STOCKS[[#This Row],[HAYSINAII]]&gt;=0)*(T_STOCKS[[#This Row],[HAYSINAII]]&lt;=1.5),ROW())</f>
        <v>273</v>
      </c>
      <c r="L273" s="363"/>
      <c r="M273" s="363"/>
      <c r="N273" s="363"/>
      <c r="O273" s="363"/>
      <c r="P273" s="363"/>
      <c r="Q273" s="363"/>
      <c r="R273" s="363"/>
      <c r="S273" s="363"/>
      <c r="T273" s="363"/>
      <c r="U273" s="363"/>
      <c r="V273" s="363"/>
      <c r="W273" s="363"/>
      <c r="X273" s="363"/>
      <c r="Y273" s="363"/>
      <c r="Z273" s="363"/>
      <c r="AA273" s="363"/>
      <c r="AB273" s="363"/>
      <c r="AC273" s="363"/>
    </row>
    <row r="274" spans="1:29">
      <c r="A274" s="363"/>
      <c r="B274" s="16">
        <f>IFERROR(T_BDD_Références[REFERENCE],"")</f>
        <v>0</v>
      </c>
      <c r="C274" s="16">
        <f>IFERROR(T_BDD_Références[DESIGNATION],"")</f>
        <v>0</v>
      </c>
      <c r="D27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4" s="18">
        <f>SUM(T_STOCKS[[#This Row],[HAY SINAII]:[Colonne2]])</f>
        <v>0</v>
      </c>
      <c r="J274" s="365"/>
      <c r="K274" s="363">
        <f>IF((T_STOCKS[[#This Row],[HAYSINAII]]&gt;=0)*(T_STOCKS[[#This Row],[HAYSINAII]]&lt;=1.5),ROW())</f>
        <v>274</v>
      </c>
      <c r="L274" s="363"/>
      <c r="M274" s="363"/>
      <c r="N274" s="363"/>
      <c r="O274" s="363"/>
      <c r="P274" s="363"/>
      <c r="Q274" s="363"/>
      <c r="R274" s="363"/>
      <c r="S274" s="363"/>
      <c r="T274" s="363"/>
      <c r="U274" s="363"/>
      <c r="V274" s="363"/>
      <c r="W274" s="363"/>
      <c r="X274" s="363"/>
      <c r="Y274" s="363"/>
      <c r="Z274" s="363"/>
      <c r="AA274" s="363"/>
      <c r="AB274" s="363"/>
      <c r="AC274" s="363"/>
    </row>
    <row r="275" spans="1:29">
      <c r="A275" s="363"/>
      <c r="B275" s="16">
        <f>IFERROR(T_BDD_Références[REFERENCE],"")</f>
        <v>0</v>
      </c>
      <c r="C275" s="16">
        <f>IFERROR(T_BDD_Références[DESIGNATION],"")</f>
        <v>0</v>
      </c>
      <c r="D27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5" s="18">
        <f>SUM(T_STOCKS[[#This Row],[HAY SINAII]:[Colonne2]])</f>
        <v>0</v>
      </c>
      <c r="J275" s="365"/>
      <c r="K275" s="363">
        <f>IF((T_STOCKS[[#This Row],[HAYSINAII]]&gt;=0)*(T_STOCKS[[#This Row],[HAYSINAII]]&lt;=1.5),ROW())</f>
        <v>275</v>
      </c>
      <c r="L275" s="363"/>
      <c r="M275" s="363"/>
      <c r="N275" s="363"/>
      <c r="O275" s="363"/>
      <c r="P275" s="363"/>
      <c r="Q275" s="363"/>
      <c r="R275" s="363"/>
      <c r="S275" s="363"/>
      <c r="T275" s="363"/>
      <c r="U275" s="363"/>
      <c r="V275" s="363"/>
      <c r="W275" s="363"/>
      <c r="X275" s="363"/>
      <c r="Y275" s="363"/>
      <c r="Z275" s="363"/>
      <c r="AA275" s="363"/>
      <c r="AB275" s="363"/>
      <c r="AC275" s="363"/>
    </row>
    <row r="276" spans="1:29">
      <c r="A276" s="363"/>
      <c r="B276" s="16">
        <f>IFERROR(T_BDD_Références[REFERENCE],"")</f>
        <v>0</v>
      </c>
      <c r="C276" s="16">
        <f>IFERROR(T_BDD_Références[DESIGNATION],"")</f>
        <v>0</v>
      </c>
      <c r="D27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6" s="18">
        <f>SUM(T_STOCKS[[#This Row],[HAY SINAII]:[Colonne2]])</f>
        <v>0</v>
      </c>
      <c r="J276" s="365"/>
      <c r="K276" s="363">
        <f>IF((T_STOCKS[[#This Row],[HAYSINAII]]&gt;=0)*(T_STOCKS[[#This Row],[HAYSINAII]]&lt;=1.5),ROW())</f>
        <v>276</v>
      </c>
      <c r="L276" s="363"/>
      <c r="M276" s="363"/>
      <c r="N276" s="363"/>
      <c r="O276" s="363"/>
      <c r="P276" s="363"/>
      <c r="Q276" s="363"/>
      <c r="R276" s="363"/>
      <c r="S276" s="363"/>
      <c r="T276" s="363"/>
      <c r="U276" s="363"/>
      <c r="V276" s="363"/>
      <c r="W276" s="363"/>
      <c r="X276" s="363"/>
      <c r="Y276" s="363"/>
      <c r="Z276" s="363"/>
      <c r="AA276" s="363"/>
      <c r="AB276" s="363"/>
      <c r="AC276" s="363"/>
    </row>
    <row r="277" spans="1:29">
      <c r="A277" s="363"/>
      <c r="B277" s="16">
        <f>IFERROR(T_BDD_Références[REFERENCE],"")</f>
        <v>0</v>
      </c>
      <c r="C277" s="16">
        <f>IFERROR(T_BDD_Références[DESIGNATION],"")</f>
        <v>0</v>
      </c>
      <c r="D27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7" s="18">
        <f>SUM(T_STOCKS[[#This Row],[HAY SINAII]:[Colonne2]])</f>
        <v>0</v>
      </c>
      <c r="J277" s="365"/>
      <c r="K277" s="363">
        <f>IF((T_STOCKS[[#This Row],[HAYSINAII]]&gt;=0)*(T_STOCKS[[#This Row],[HAYSINAII]]&lt;=1.5),ROW())</f>
        <v>277</v>
      </c>
      <c r="L277" s="363"/>
      <c r="M277" s="363"/>
      <c r="N277" s="363"/>
      <c r="O277" s="363"/>
      <c r="P277" s="363"/>
      <c r="Q277" s="363"/>
      <c r="R277" s="363"/>
      <c r="S277" s="363"/>
      <c r="T277" s="363"/>
      <c r="U277" s="363"/>
      <c r="V277" s="363"/>
      <c r="W277" s="363"/>
      <c r="X277" s="363"/>
      <c r="Y277" s="363"/>
      <c r="Z277" s="363"/>
      <c r="AA277" s="363"/>
      <c r="AB277" s="363"/>
      <c r="AC277" s="363"/>
    </row>
    <row r="278" spans="1:29">
      <c r="A278" s="363"/>
      <c r="B278" s="16">
        <f>IFERROR(T_BDD_Références[REFERENCE],"")</f>
        <v>0</v>
      </c>
      <c r="C278" s="16">
        <f>IFERROR(T_BDD_Références[DESIGNATION],"")</f>
        <v>0</v>
      </c>
      <c r="D27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8" s="18">
        <f>SUM(T_STOCKS[[#This Row],[HAY SINAII]:[Colonne2]])</f>
        <v>0</v>
      </c>
      <c r="J278" s="365"/>
      <c r="K278" s="363">
        <f>IF((T_STOCKS[[#This Row],[HAYSINAII]]&gt;=0)*(T_STOCKS[[#This Row],[HAYSINAII]]&lt;=1.5),ROW())</f>
        <v>278</v>
      </c>
      <c r="L278" s="363"/>
      <c r="M278" s="363"/>
      <c r="N278" s="363"/>
      <c r="O278" s="363"/>
      <c r="P278" s="363"/>
      <c r="Q278" s="363"/>
      <c r="R278" s="363"/>
      <c r="S278" s="363"/>
      <c r="T278" s="363"/>
      <c r="U278" s="363"/>
      <c r="V278" s="363"/>
      <c r="W278" s="363"/>
      <c r="X278" s="363"/>
      <c r="Y278" s="363"/>
      <c r="Z278" s="363"/>
      <c r="AA278" s="363"/>
      <c r="AB278" s="363"/>
      <c r="AC278" s="363"/>
    </row>
    <row r="279" spans="1:29">
      <c r="A279" s="363"/>
      <c r="B279" s="16">
        <f>IFERROR(T_BDD_Références[REFERENCE],"")</f>
        <v>0</v>
      </c>
      <c r="C279" s="16">
        <f>IFERROR(T_BDD_Références[DESIGNATION],"")</f>
        <v>0</v>
      </c>
      <c r="D27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7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7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7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7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79" s="18">
        <f>SUM(T_STOCKS[[#This Row],[HAY SINAII]:[Colonne2]])</f>
        <v>0</v>
      </c>
      <c r="J279" s="365"/>
      <c r="K279" s="363">
        <f>IF((T_STOCKS[[#This Row],[HAYSINAII]]&gt;=0)*(T_STOCKS[[#This Row],[HAYSINAII]]&lt;=1.5),ROW())</f>
        <v>279</v>
      </c>
      <c r="L279" s="363"/>
      <c r="M279" s="363"/>
      <c r="N279" s="363"/>
      <c r="O279" s="363"/>
      <c r="P279" s="363"/>
      <c r="Q279" s="363"/>
      <c r="R279" s="363"/>
      <c r="S279" s="363"/>
      <c r="T279" s="363"/>
      <c r="U279" s="363"/>
      <c r="V279" s="363"/>
      <c r="W279" s="363"/>
      <c r="X279" s="363"/>
      <c r="Y279" s="363"/>
      <c r="Z279" s="363"/>
      <c r="AA279" s="363"/>
      <c r="AB279" s="363"/>
      <c r="AC279" s="363"/>
    </row>
    <row r="280" spans="1:29">
      <c r="A280" s="363"/>
      <c r="B280" s="16">
        <f>IFERROR(T_BDD_Références[REFERENCE],"")</f>
        <v>0</v>
      </c>
      <c r="C280" s="16">
        <f>IFERROR(T_BDD_Références[DESIGNATION],"")</f>
        <v>0</v>
      </c>
      <c r="D28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0" s="18">
        <f>SUM(T_STOCKS[[#This Row],[HAY SINAII]:[Colonne2]])</f>
        <v>0</v>
      </c>
      <c r="J280" s="365"/>
      <c r="K280" s="363">
        <f>IF((T_STOCKS[[#This Row],[HAYSINAII]]&gt;=0)*(T_STOCKS[[#This Row],[HAYSINAII]]&lt;=1.5),ROW())</f>
        <v>280</v>
      </c>
      <c r="L280" s="363"/>
      <c r="M280" s="363"/>
      <c r="N280" s="363"/>
      <c r="O280" s="363"/>
      <c r="P280" s="363"/>
      <c r="Q280" s="363"/>
      <c r="R280" s="363"/>
      <c r="S280" s="363"/>
      <c r="T280" s="363"/>
      <c r="U280" s="363"/>
      <c r="V280" s="363"/>
      <c r="W280" s="363"/>
      <c r="X280" s="363"/>
      <c r="Y280" s="363"/>
      <c r="Z280" s="363"/>
      <c r="AA280" s="363"/>
      <c r="AB280" s="363"/>
      <c r="AC280" s="363"/>
    </row>
    <row r="281" spans="1:29">
      <c r="A281" s="363"/>
      <c r="B281" s="16">
        <f>IFERROR(T_BDD_Références[REFERENCE],"")</f>
        <v>0</v>
      </c>
      <c r="C281" s="16">
        <f>IFERROR(T_BDD_Références[DESIGNATION],"")</f>
        <v>0</v>
      </c>
      <c r="D28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1" s="18">
        <f>SUM(T_STOCKS[[#This Row],[HAY SINAII]:[Colonne2]])</f>
        <v>0</v>
      </c>
      <c r="J281" s="365"/>
      <c r="K281" s="363">
        <f>IF((T_STOCKS[[#This Row],[HAYSINAII]]&gt;=0)*(T_STOCKS[[#This Row],[HAYSINAII]]&lt;=1.5),ROW())</f>
        <v>281</v>
      </c>
      <c r="L281" s="363"/>
      <c r="M281" s="363"/>
      <c r="N281" s="363"/>
      <c r="O281" s="363"/>
      <c r="P281" s="363"/>
      <c r="Q281" s="363"/>
      <c r="R281" s="363"/>
      <c r="S281" s="363"/>
      <c r="T281" s="363"/>
      <c r="U281" s="363"/>
      <c r="V281" s="363"/>
      <c r="W281" s="363"/>
      <c r="X281" s="363"/>
      <c r="Y281" s="363"/>
      <c r="Z281" s="363"/>
      <c r="AA281" s="363"/>
      <c r="AB281" s="363"/>
      <c r="AC281" s="363"/>
    </row>
    <row r="282" spans="1:29">
      <c r="A282" s="363"/>
      <c r="B282" s="16">
        <f>IFERROR(T_BDD_Références[REFERENCE],"")</f>
        <v>0</v>
      </c>
      <c r="C282" s="16">
        <f>IFERROR(T_BDD_Références[DESIGNATION],"")</f>
        <v>0</v>
      </c>
      <c r="D28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2" s="18">
        <f>SUM(T_STOCKS[[#This Row],[HAY SINAII]:[Colonne2]])</f>
        <v>0</v>
      </c>
      <c r="J282" s="365"/>
      <c r="K282" s="363">
        <f>IF((T_STOCKS[[#This Row],[HAYSINAII]]&gt;=0)*(T_STOCKS[[#This Row],[HAYSINAII]]&lt;=1.5),ROW())</f>
        <v>282</v>
      </c>
      <c r="L282" s="363"/>
      <c r="M282" s="363"/>
      <c r="N282" s="363"/>
      <c r="O282" s="363"/>
      <c r="P282" s="363"/>
      <c r="Q282" s="363"/>
      <c r="R282" s="363"/>
      <c r="S282" s="363"/>
      <c r="T282" s="363"/>
      <c r="U282" s="363"/>
      <c r="V282" s="363"/>
      <c r="W282" s="363"/>
      <c r="X282" s="363"/>
      <c r="Y282" s="363"/>
      <c r="Z282" s="363"/>
      <c r="AA282" s="363"/>
      <c r="AB282" s="363"/>
      <c r="AC282" s="363"/>
    </row>
    <row r="283" spans="1:29">
      <c r="A283" s="363"/>
      <c r="B283" s="16">
        <f>IFERROR(T_BDD_Références[REFERENCE],"")</f>
        <v>0</v>
      </c>
      <c r="C283" s="16">
        <f>IFERROR(T_BDD_Références[DESIGNATION],"")</f>
        <v>0</v>
      </c>
      <c r="D28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3" s="18">
        <f>SUM(T_STOCKS[[#This Row],[HAY SINAII]:[Colonne2]])</f>
        <v>0</v>
      </c>
      <c r="J283" s="365"/>
      <c r="K283" s="363">
        <f>IF((T_STOCKS[[#This Row],[HAYSINAII]]&gt;=0)*(T_STOCKS[[#This Row],[HAYSINAII]]&lt;=1.5),ROW())</f>
        <v>283</v>
      </c>
      <c r="L283" s="363"/>
      <c r="M283" s="363"/>
      <c r="N283" s="363"/>
      <c r="O283" s="363"/>
      <c r="P283" s="363"/>
      <c r="Q283" s="363"/>
      <c r="R283" s="363"/>
      <c r="S283" s="363"/>
      <c r="T283" s="363"/>
      <c r="U283" s="363"/>
      <c r="V283" s="363"/>
      <c r="W283" s="363"/>
      <c r="X283" s="363"/>
      <c r="Y283" s="363"/>
      <c r="Z283" s="363"/>
      <c r="AA283" s="363"/>
      <c r="AB283" s="363"/>
      <c r="AC283" s="363"/>
    </row>
    <row r="284" spans="1:29">
      <c r="A284" s="363"/>
      <c r="B284" s="16">
        <f>IFERROR(T_BDD_Références[REFERENCE],"")</f>
        <v>0</v>
      </c>
      <c r="C284" s="16">
        <f>IFERROR(T_BDD_Références[DESIGNATION],"")</f>
        <v>0</v>
      </c>
      <c r="D28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4" s="18">
        <f>SUM(T_STOCKS[[#This Row],[HAY SINAII]:[Colonne2]])</f>
        <v>0</v>
      </c>
      <c r="J284" s="365"/>
      <c r="K284" s="363">
        <f>IF((T_STOCKS[[#This Row],[HAYSINAII]]&gt;=0)*(T_STOCKS[[#This Row],[HAYSINAII]]&lt;=1.5),ROW())</f>
        <v>284</v>
      </c>
      <c r="L284" s="363"/>
      <c r="M284" s="363"/>
      <c r="N284" s="363"/>
      <c r="O284" s="363"/>
      <c r="P284" s="363"/>
      <c r="Q284" s="363"/>
      <c r="R284" s="363"/>
      <c r="S284" s="363"/>
      <c r="T284" s="363"/>
      <c r="U284" s="363"/>
      <c r="V284" s="363"/>
      <c r="W284" s="363"/>
      <c r="X284" s="363"/>
      <c r="Y284" s="363"/>
      <c r="Z284" s="363"/>
      <c r="AA284" s="363"/>
      <c r="AB284" s="363"/>
      <c r="AC284" s="363"/>
    </row>
    <row r="285" spans="1:29">
      <c r="A285" s="363"/>
      <c r="B285" s="16">
        <f>IFERROR(T_BDD_Références[REFERENCE],"")</f>
        <v>0</v>
      </c>
      <c r="C285" s="16">
        <f>IFERROR(T_BDD_Références[DESIGNATION],"")</f>
        <v>0</v>
      </c>
      <c r="D28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5" s="18">
        <f>SUM(T_STOCKS[[#This Row],[HAY SINAII]:[Colonne2]])</f>
        <v>0</v>
      </c>
      <c r="J285" s="365"/>
      <c r="K285" s="363">
        <f>IF((T_STOCKS[[#This Row],[HAYSINAII]]&gt;=0)*(T_STOCKS[[#This Row],[HAYSINAII]]&lt;=1.5),ROW())</f>
        <v>285</v>
      </c>
      <c r="L285" s="363"/>
      <c r="M285" s="363"/>
      <c r="N285" s="363"/>
      <c r="O285" s="363"/>
      <c r="P285" s="363"/>
      <c r="Q285" s="363"/>
      <c r="R285" s="363"/>
      <c r="S285" s="363"/>
      <c r="T285" s="363"/>
      <c r="U285" s="363"/>
      <c r="V285" s="363"/>
      <c r="W285" s="363"/>
      <c r="X285" s="363"/>
      <c r="Y285" s="363"/>
      <c r="Z285" s="363"/>
      <c r="AA285" s="363"/>
      <c r="AB285" s="363"/>
      <c r="AC285" s="363"/>
    </row>
    <row r="286" spans="1:29">
      <c r="A286" s="363"/>
      <c r="B286" s="16">
        <f>IFERROR(T_BDD_Références[REFERENCE],"")</f>
        <v>0</v>
      </c>
      <c r="C286" s="16">
        <f>IFERROR(T_BDD_Références[DESIGNATION],"")</f>
        <v>0</v>
      </c>
      <c r="D28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6" s="18">
        <f>SUM(T_STOCKS[[#This Row],[HAY SINAII]:[Colonne2]])</f>
        <v>0</v>
      </c>
      <c r="J286" s="365"/>
      <c r="K286" s="363">
        <f>IF((T_STOCKS[[#This Row],[HAYSINAII]]&gt;=0)*(T_STOCKS[[#This Row],[HAYSINAII]]&lt;=1.5),ROW())</f>
        <v>286</v>
      </c>
      <c r="L286" s="363"/>
      <c r="M286" s="363"/>
      <c r="N286" s="363"/>
      <c r="O286" s="363"/>
      <c r="P286" s="363"/>
      <c r="Q286" s="363"/>
      <c r="R286" s="363"/>
      <c r="S286" s="363"/>
      <c r="T286" s="363"/>
      <c r="U286" s="363"/>
      <c r="V286" s="363"/>
      <c r="W286" s="363"/>
      <c r="X286" s="363"/>
      <c r="Y286" s="363"/>
      <c r="Z286" s="363"/>
      <c r="AA286" s="363"/>
      <c r="AB286" s="363"/>
      <c r="AC286" s="363"/>
    </row>
    <row r="287" spans="1:29">
      <c r="A287" s="363"/>
      <c r="B287" s="16">
        <f>IFERROR(T_BDD_Références[REFERENCE],"")</f>
        <v>0</v>
      </c>
      <c r="C287" s="16">
        <f>IFERROR(T_BDD_Références[DESIGNATION],"")</f>
        <v>0</v>
      </c>
      <c r="D28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7" s="18">
        <f>SUM(T_STOCKS[[#This Row],[HAY SINAII]:[Colonne2]])</f>
        <v>0</v>
      </c>
      <c r="J287" s="365"/>
      <c r="K287" s="363">
        <f>IF((T_STOCKS[[#This Row],[HAYSINAII]]&gt;=0)*(T_STOCKS[[#This Row],[HAYSINAII]]&lt;=1.5),ROW())</f>
        <v>287</v>
      </c>
      <c r="L287" s="363"/>
      <c r="M287" s="363"/>
      <c r="N287" s="363"/>
      <c r="O287" s="363"/>
      <c r="P287" s="363"/>
      <c r="Q287" s="363"/>
      <c r="R287" s="363"/>
      <c r="S287" s="363"/>
      <c r="T287" s="363"/>
      <c r="U287" s="363"/>
      <c r="V287" s="363"/>
      <c r="W287" s="363"/>
      <c r="X287" s="363"/>
      <c r="Y287" s="363"/>
      <c r="Z287" s="363"/>
      <c r="AA287" s="363"/>
      <c r="AB287" s="363"/>
      <c r="AC287" s="363"/>
    </row>
    <row r="288" spans="1:29">
      <c r="A288" s="363"/>
      <c r="B288" s="16">
        <f>IFERROR(T_BDD_Références[REFERENCE],"")</f>
        <v>0</v>
      </c>
      <c r="C288" s="16">
        <f>IFERROR(T_BDD_Références[DESIGNATION],"")</f>
        <v>0</v>
      </c>
      <c r="D28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8" s="18">
        <f>SUM(T_STOCKS[[#This Row],[HAY SINAII]:[Colonne2]])</f>
        <v>0</v>
      </c>
      <c r="J288" s="365"/>
      <c r="K288" s="363">
        <f>IF((T_STOCKS[[#This Row],[HAYSINAII]]&gt;=0)*(T_STOCKS[[#This Row],[HAYSINAII]]&lt;=1.5),ROW())</f>
        <v>288</v>
      </c>
      <c r="L288" s="363"/>
      <c r="M288" s="363"/>
      <c r="N288" s="363"/>
      <c r="O288" s="363"/>
      <c r="P288" s="363"/>
      <c r="Q288" s="363"/>
      <c r="R288" s="363"/>
      <c r="S288" s="363"/>
      <c r="T288" s="363"/>
      <c r="U288" s="363"/>
      <c r="V288" s="363"/>
      <c r="W288" s="363"/>
      <c r="X288" s="363"/>
      <c r="Y288" s="363"/>
      <c r="Z288" s="363"/>
      <c r="AA288" s="363"/>
      <c r="AB288" s="363"/>
      <c r="AC288" s="363"/>
    </row>
    <row r="289" spans="1:29">
      <c r="A289" s="363"/>
      <c r="B289" s="16">
        <f>IFERROR(T_BDD_Références[REFERENCE],"")</f>
        <v>0</v>
      </c>
      <c r="C289" s="16">
        <f>IFERROR(T_BDD_Références[DESIGNATION],"")</f>
        <v>0</v>
      </c>
      <c r="D28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8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8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8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8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89" s="18">
        <f>SUM(T_STOCKS[[#This Row],[HAY SINAII]:[Colonne2]])</f>
        <v>0</v>
      </c>
      <c r="J289" s="365"/>
      <c r="K289" s="363">
        <f>IF((T_STOCKS[[#This Row],[HAYSINAII]]&gt;=0)*(T_STOCKS[[#This Row],[HAYSINAII]]&lt;=1.5),ROW())</f>
        <v>289</v>
      </c>
      <c r="L289" s="363"/>
      <c r="M289" s="363"/>
      <c r="N289" s="363"/>
      <c r="O289" s="363"/>
      <c r="P289" s="363"/>
      <c r="Q289" s="363"/>
      <c r="R289" s="363"/>
      <c r="S289" s="363"/>
      <c r="T289" s="363"/>
      <c r="U289" s="363"/>
      <c r="V289" s="363"/>
      <c r="W289" s="363"/>
      <c r="X289" s="363"/>
      <c r="Y289" s="363"/>
      <c r="Z289" s="363"/>
      <c r="AA289" s="363"/>
      <c r="AB289" s="363"/>
      <c r="AC289" s="363"/>
    </row>
    <row r="290" spans="1:29">
      <c r="A290" s="363"/>
      <c r="B290" s="16">
        <f>IFERROR(T_BDD_Références[REFERENCE],"")</f>
        <v>0</v>
      </c>
      <c r="C290" s="16">
        <f>IFERROR(T_BDD_Références[DESIGNATION],"")</f>
        <v>0</v>
      </c>
      <c r="D29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0" s="18">
        <f>SUM(T_STOCKS[[#This Row],[HAY SINAII]:[Colonne2]])</f>
        <v>0</v>
      </c>
      <c r="J290" s="365"/>
      <c r="K290" s="363">
        <f>IF((T_STOCKS[[#This Row],[HAYSINAII]]&gt;=0)*(T_STOCKS[[#This Row],[HAYSINAII]]&lt;=1.5),ROW())</f>
        <v>290</v>
      </c>
      <c r="L290" s="363"/>
      <c r="M290" s="363"/>
      <c r="N290" s="363"/>
      <c r="O290" s="363"/>
      <c r="P290" s="363"/>
      <c r="Q290" s="363"/>
      <c r="R290" s="363"/>
      <c r="S290" s="363"/>
      <c r="T290" s="363"/>
      <c r="U290" s="363"/>
      <c r="V290" s="363"/>
      <c r="W290" s="363"/>
      <c r="X290" s="363"/>
      <c r="Y290" s="363"/>
      <c r="Z290" s="363"/>
      <c r="AA290" s="363"/>
      <c r="AB290" s="363"/>
      <c r="AC290" s="363"/>
    </row>
    <row r="291" spans="1:29">
      <c r="A291" s="363"/>
      <c r="B291" s="16">
        <f>IFERROR(T_BDD_Références[REFERENCE],"")</f>
        <v>0</v>
      </c>
      <c r="C291" s="16">
        <f>IFERROR(T_BDD_Références[DESIGNATION],"")</f>
        <v>0</v>
      </c>
      <c r="D29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1" s="18">
        <f>SUM(T_STOCKS[[#This Row],[HAY SINAII]:[Colonne2]])</f>
        <v>0</v>
      </c>
      <c r="J291" s="365"/>
      <c r="K291" s="363">
        <f>IF((T_STOCKS[[#This Row],[HAYSINAII]]&gt;=0)*(T_STOCKS[[#This Row],[HAYSINAII]]&lt;=1.5),ROW())</f>
        <v>291</v>
      </c>
      <c r="L291" s="363"/>
      <c r="M291" s="363"/>
      <c r="N291" s="363"/>
      <c r="O291" s="363"/>
      <c r="P291" s="363"/>
      <c r="Q291" s="363"/>
      <c r="R291" s="363"/>
      <c r="S291" s="363"/>
      <c r="T291" s="363"/>
      <c r="U291" s="363"/>
      <c r="V291" s="363"/>
      <c r="W291" s="363"/>
      <c r="X291" s="363"/>
      <c r="Y291" s="363"/>
      <c r="Z291" s="363"/>
      <c r="AA291" s="363"/>
      <c r="AB291" s="363"/>
      <c r="AC291" s="363"/>
    </row>
    <row r="292" spans="1:29">
      <c r="A292" s="363"/>
      <c r="B292" s="16">
        <f>IFERROR(T_BDD_Références[REFERENCE],"")</f>
        <v>0</v>
      </c>
      <c r="C292" s="16">
        <f>IFERROR(T_BDD_Références[DESIGNATION],"")</f>
        <v>0</v>
      </c>
      <c r="D29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2" s="18">
        <f>SUM(T_STOCKS[[#This Row],[HAY SINAII]:[Colonne2]])</f>
        <v>0</v>
      </c>
      <c r="J292" s="365"/>
      <c r="K292" s="363">
        <f>IF((T_STOCKS[[#This Row],[HAYSINAII]]&gt;=0)*(T_STOCKS[[#This Row],[HAYSINAII]]&lt;=1.5),ROW())</f>
        <v>292</v>
      </c>
      <c r="L292" s="363"/>
      <c r="M292" s="363"/>
      <c r="N292" s="363"/>
      <c r="O292" s="363"/>
      <c r="P292" s="363"/>
      <c r="Q292" s="363"/>
      <c r="R292" s="363"/>
      <c r="S292" s="363"/>
      <c r="T292" s="363"/>
      <c r="U292" s="363"/>
      <c r="V292" s="363"/>
      <c r="W292" s="363"/>
      <c r="X292" s="363"/>
      <c r="Y292" s="363"/>
      <c r="Z292" s="363"/>
      <c r="AA292" s="363"/>
      <c r="AB292" s="363"/>
      <c r="AC292" s="363"/>
    </row>
    <row r="293" spans="1:29">
      <c r="A293" s="363"/>
      <c r="B293" s="16">
        <f>IFERROR(T_BDD_Références[REFERENCE],"")</f>
        <v>0</v>
      </c>
      <c r="C293" s="16">
        <f>IFERROR(T_BDD_Références[DESIGNATION],"")</f>
        <v>0</v>
      </c>
      <c r="D29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3" s="18">
        <f>SUM(T_STOCKS[[#This Row],[HAY SINAII]:[Colonne2]])</f>
        <v>0</v>
      </c>
      <c r="J293" s="365"/>
      <c r="K293" s="363">
        <f>IF((T_STOCKS[[#This Row],[HAYSINAII]]&gt;=0)*(T_STOCKS[[#This Row],[HAYSINAII]]&lt;=1.5),ROW())</f>
        <v>293</v>
      </c>
      <c r="L293" s="363"/>
      <c r="M293" s="363"/>
      <c r="N293" s="363"/>
      <c r="O293" s="363"/>
      <c r="P293" s="363"/>
      <c r="Q293" s="363"/>
      <c r="R293" s="363"/>
      <c r="S293" s="363"/>
      <c r="T293" s="363"/>
      <c r="U293" s="363"/>
      <c r="V293" s="363"/>
      <c r="W293" s="363"/>
      <c r="X293" s="363"/>
      <c r="Y293" s="363"/>
      <c r="Z293" s="363"/>
      <c r="AA293" s="363"/>
      <c r="AB293" s="363"/>
      <c r="AC293" s="363"/>
    </row>
    <row r="294" spans="1:29">
      <c r="A294" s="363"/>
      <c r="B294" s="16">
        <f>IFERROR(T_BDD_Références[REFERENCE],"")</f>
        <v>0</v>
      </c>
      <c r="C294" s="16">
        <f>IFERROR(T_BDD_Références[DESIGNATION],"")</f>
        <v>0</v>
      </c>
      <c r="D29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4" s="18">
        <f>SUM(T_STOCKS[[#This Row],[HAY SINAII]:[Colonne2]])</f>
        <v>0</v>
      </c>
      <c r="J294" s="365"/>
      <c r="K294" s="363">
        <f>IF((T_STOCKS[[#This Row],[HAYSINAII]]&gt;=0)*(T_STOCKS[[#This Row],[HAYSINAII]]&lt;=1.5),ROW())</f>
        <v>294</v>
      </c>
      <c r="L294" s="363"/>
      <c r="M294" s="363"/>
      <c r="N294" s="363"/>
      <c r="O294" s="363"/>
      <c r="P294" s="363"/>
      <c r="Q294" s="363"/>
      <c r="R294" s="363"/>
      <c r="S294" s="363"/>
      <c r="T294" s="363"/>
      <c r="U294" s="363"/>
      <c r="V294" s="363"/>
      <c r="W294" s="363"/>
      <c r="X294" s="363"/>
      <c r="Y294" s="363"/>
      <c r="Z294" s="363"/>
      <c r="AA294" s="363"/>
      <c r="AB294" s="363"/>
      <c r="AC294" s="363"/>
    </row>
    <row r="295" spans="1:29">
      <c r="A295" s="363"/>
      <c r="B295" s="16">
        <f>IFERROR(T_BDD_Références[REFERENCE],"")</f>
        <v>0</v>
      </c>
      <c r="C295" s="16">
        <f>IFERROR(T_BDD_Références[DESIGNATION],"")</f>
        <v>0</v>
      </c>
      <c r="D29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5" s="18">
        <f>SUM(T_STOCKS[[#This Row],[HAY SINAII]:[Colonne2]])</f>
        <v>0</v>
      </c>
      <c r="J295" s="365"/>
      <c r="K295" s="363">
        <f>IF((T_STOCKS[[#This Row],[HAYSINAII]]&gt;=0)*(T_STOCKS[[#This Row],[HAYSINAII]]&lt;=1.5),ROW())</f>
        <v>295</v>
      </c>
      <c r="L295" s="363"/>
      <c r="M295" s="363"/>
      <c r="N295" s="363"/>
      <c r="O295" s="363"/>
      <c r="P295" s="363"/>
      <c r="Q295" s="363"/>
      <c r="R295" s="363"/>
      <c r="S295" s="363"/>
      <c r="T295" s="363"/>
      <c r="U295" s="363"/>
      <c r="V295" s="363"/>
      <c r="W295" s="363"/>
      <c r="X295" s="363"/>
      <c r="Y295" s="363"/>
      <c r="Z295" s="363"/>
      <c r="AA295" s="363"/>
      <c r="AB295" s="363"/>
      <c r="AC295" s="363"/>
    </row>
    <row r="296" spans="1:29">
      <c r="A296" s="363"/>
      <c r="B296" s="16">
        <f>IFERROR(T_BDD_Références[REFERENCE],"")</f>
        <v>0</v>
      </c>
      <c r="C296" s="16">
        <f>IFERROR(T_BDD_Références[DESIGNATION],"")</f>
        <v>0</v>
      </c>
      <c r="D29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6" s="18">
        <f>SUM(T_STOCKS[[#This Row],[HAY SINAII]:[Colonne2]])</f>
        <v>0</v>
      </c>
      <c r="J296" s="365"/>
      <c r="K296" s="363">
        <f>IF((T_STOCKS[[#This Row],[HAYSINAII]]&gt;=0)*(T_STOCKS[[#This Row],[HAYSINAII]]&lt;=1.5),ROW())</f>
        <v>296</v>
      </c>
      <c r="L296" s="363"/>
      <c r="M296" s="363"/>
      <c r="N296" s="363"/>
      <c r="O296" s="363"/>
      <c r="P296" s="363"/>
      <c r="Q296" s="363"/>
      <c r="R296" s="363"/>
      <c r="S296" s="363"/>
      <c r="T296" s="363"/>
      <c r="U296" s="363"/>
      <c r="V296" s="363"/>
      <c r="W296" s="363"/>
      <c r="X296" s="363"/>
      <c r="Y296" s="363"/>
      <c r="Z296" s="363"/>
      <c r="AA296" s="363"/>
      <c r="AB296" s="363"/>
      <c r="AC296" s="363"/>
    </row>
    <row r="297" spans="1:29">
      <c r="A297" s="363"/>
      <c r="B297" s="16">
        <f>IFERROR(T_BDD_Références[REFERENCE],"")</f>
        <v>0</v>
      </c>
      <c r="C297" s="16">
        <f>IFERROR(T_BDD_Références[DESIGNATION],"")</f>
        <v>0</v>
      </c>
      <c r="D29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7" s="18">
        <f>SUM(T_STOCKS[[#This Row],[HAY SINAII]:[Colonne2]])</f>
        <v>0</v>
      </c>
      <c r="J297" s="365"/>
      <c r="K297" s="363">
        <f>IF((T_STOCKS[[#This Row],[HAYSINAII]]&gt;=0)*(T_STOCKS[[#This Row],[HAYSINAII]]&lt;=1.5),ROW())</f>
        <v>297</v>
      </c>
      <c r="L297" s="363"/>
      <c r="M297" s="363"/>
      <c r="N297" s="363"/>
      <c r="O297" s="363"/>
      <c r="P297" s="363"/>
      <c r="Q297" s="363"/>
      <c r="R297" s="363"/>
      <c r="S297" s="363"/>
      <c r="T297" s="363"/>
      <c r="U297" s="363"/>
      <c r="V297" s="363"/>
      <c r="W297" s="363"/>
      <c r="X297" s="363"/>
      <c r="Y297" s="363"/>
      <c r="Z297" s="363"/>
      <c r="AA297" s="363"/>
      <c r="AB297" s="363"/>
      <c r="AC297" s="363"/>
    </row>
    <row r="298" spans="1:29">
      <c r="A298" s="363"/>
      <c r="B298" s="16">
        <f>IFERROR(T_BDD_Références[REFERENCE],"")</f>
        <v>0</v>
      </c>
      <c r="C298" s="16">
        <f>IFERROR(T_BDD_Références[DESIGNATION],"")</f>
        <v>0</v>
      </c>
      <c r="D29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8" s="18">
        <f>SUM(T_STOCKS[[#This Row],[HAY SINAII]:[Colonne2]])</f>
        <v>0</v>
      </c>
      <c r="J298" s="365"/>
      <c r="K298" s="363">
        <f>IF((T_STOCKS[[#This Row],[HAYSINAII]]&gt;=0)*(T_STOCKS[[#This Row],[HAYSINAII]]&lt;=1.5),ROW())</f>
        <v>298</v>
      </c>
      <c r="L298" s="363"/>
      <c r="M298" s="363"/>
      <c r="N298" s="363"/>
      <c r="O298" s="363"/>
      <c r="P298" s="363"/>
      <c r="Q298" s="363"/>
      <c r="R298" s="363"/>
      <c r="S298" s="363"/>
      <c r="T298" s="363"/>
      <c r="U298" s="363"/>
      <c r="V298" s="363"/>
      <c r="W298" s="363"/>
      <c r="X298" s="363"/>
      <c r="Y298" s="363"/>
      <c r="Z298" s="363"/>
      <c r="AA298" s="363"/>
      <c r="AB298" s="363"/>
      <c r="AC298" s="363"/>
    </row>
    <row r="299" spans="1:29">
      <c r="A299" s="363"/>
      <c r="B299" s="16">
        <f>IFERROR(T_BDD_Références[REFERENCE],"")</f>
        <v>0</v>
      </c>
      <c r="C299" s="16">
        <f>IFERROR(T_BDD_Références[DESIGNATION],"")</f>
        <v>0</v>
      </c>
      <c r="D29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29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29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29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29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299" s="18">
        <f>SUM(T_STOCKS[[#This Row],[HAY SINAII]:[Colonne2]])</f>
        <v>0</v>
      </c>
      <c r="J299" s="365"/>
      <c r="K299" s="363">
        <f>IF((T_STOCKS[[#This Row],[HAYSINAII]]&gt;=0)*(T_STOCKS[[#This Row],[HAYSINAII]]&lt;=1.5),ROW())</f>
        <v>299</v>
      </c>
      <c r="L299" s="363"/>
      <c r="M299" s="363"/>
      <c r="N299" s="363"/>
      <c r="O299" s="363"/>
      <c r="P299" s="363"/>
      <c r="Q299" s="363"/>
      <c r="R299" s="363"/>
      <c r="S299" s="363"/>
      <c r="T299" s="363"/>
      <c r="U299" s="363"/>
      <c r="V299" s="363"/>
      <c r="W299" s="363"/>
      <c r="X299" s="363"/>
      <c r="Y299" s="363"/>
      <c r="Z299" s="363"/>
      <c r="AA299" s="363"/>
      <c r="AB299" s="363"/>
      <c r="AC299" s="363"/>
    </row>
    <row r="300" spans="1:29">
      <c r="A300" s="363"/>
      <c r="B300" s="16">
        <f>IFERROR(T_BDD_Références[REFERENCE],"")</f>
        <v>0</v>
      </c>
      <c r="C300" s="16">
        <f>IFERROR(T_BDD_Références[DESIGNATION],"")</f>
        <v>0</v>
      </c>
      <c r="D30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0" s="18">
        <f>SUM(T_STOCKS[[#This Row],[HAY SINAII]:[Colonne2]])</f>
        <v>0</v>
      </c>
      <c r="J300" s="365"/>
      <c r="K300" s="363">
        <f>IF((T_STOCKS[[#This Row],[HAYSINAII]]&gt;=0)*(T_STOCKS[[#This Row],[HAYSINAII]]&lt;=1.5),ROW())</f>
        <v>300</v>
      </c>
      <c r="L300" s="363"/>
      <c r="M300" s="363"/>
      <c r="N300" s="363"/>
      <c r="O300" s="363"/>
      <c r="P300" s="363"/>
      <c r="Q300" s="363"/>
      <c r="R300" s="363"/>
      <c r="S300" s="363"/>
      <c r="T300" s="363"/>
      <c r="U300" s="363"/>
      <c r="V300" s="363"/>
      <c r="W300" s="363"/>
      <c r="X300" s="363"/>
      <c r="Y300" s="363"/>
      <c r="Z300" s="363"/>
      <c r="AA300" s="363"/>
      <c r="AB300" s="363"/>
      <c r="AC300" s="363"/>
    </row>
    <row r="301" spans="1:29">
      <c r="A301" s="363"/>
      <c r="B301" s="16">
        <f>IFERROR(T_BDD_Références[REFERENCE],"")</f>
        <v>0</v>
      </c>
      <c r="C301" s="16">
        <f>IFERROR(T_BDD_Références[DESIGNATION],"")</f>
        <v>0</v>
      </c>
      <c r="D30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1" s="18">
        <f>SUM(T_STOCKS[[#This Row],[HAY SINAII]:[Colonne2]])</f>
        <v>0</v>
      </c>
      <c r="J301" s="365"/>
      <c r="K301" s="363">
        <f>IF((T_STOCKS[[#This Row],[HAYSINAII]]&gt;=0)*(T_STOCKS[[#This Row],[HAYSINAII]]&lt;=1.5),ROW())</f>
        <v>301</v>
      </c>
      <c r="L301" s="363"/>
      <c r="M301" s="363"/>
      <c r="N301" s="363"/>
      <c r="O301" s="363"/>
      <c r="P301" s="363"/>
      <c r="Q301" s="363"/>
      <c r="R301" s="363"/>
      <c r="S301" s="363"/>
      <c r="T301" s="363"/>
      <c r="U301" s="363"/>
      <c r="V301" s="363"/>
      <c r="W301" s="363"/>
      <c r="X301" s="363"/>
      <c r="Y301" s="363"/>
      <c r="Z301" s="363"/>
      <c r="AA301" s="363"/>
      <c r="AB301" s="363"/>
      <c r="AC301" s="363"/>
    </row>
    <row r="302" spans="1:29">
      <c r="A302" s="363"/>
      <c r="B302" s="16">
        <f>IFERROR(T_BDD_Références[REFERENCE],"")</f>
        <v>0</v>
      </c>
      <c r="C302" s="16">
        <f>IFERROR(T_BDD_Références[DESIGNATION],"")</f>
        <v>0</v>
      </c>
      <c r="D30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2" s="18">
        <f>SUM(T_STOCKS[[#This Row],[HAY SINAII]:[Colonne2]])</f>
        <v>0</v>
      </c>
      <c r="J302" s="365"/>
      <c r="K302" s="363">
        <f>IF((T_STOCKS[[#This Row],[HAYSINAII]]&gt;=0)*(T_STOCKS[[#This Row],[HAYSINAII]]&lt;=1.5),ROW())</f>
        <v>302</v>
      </c>
      <c r="L302" s="363"/>
      <c r="M302" s="363"/>
      <c r="N302" s="363"/>
      <c r="O302" s="363"/>
      <c r="P302" s="363"/>
      <c r="Q302" s="363"/>
      <c r="R302" s="363"/>
      <c r="S302" s="363"/>
      <c r="T302" s="363"/>
      <c r="U302" s="363"/>
      <c r="V302" s="363"/>
      <c r="W302" s="363"/>
      <c r="X302" s="363"/>
      <c r="Y302" s="363"/>
      <c r="Z302" s="363"/>
      <c r="AA302" s="363"/>
      <c r="AB302" s="363"/>
      <c r="AC302" s="363"/>
    </row>
    <row r="303" spans="1:29">
      <c r="A303" s="363"/>
      <c r="B303" s="16">
        <f>IFERROR(T_BDD_Références[REFERENCE],"")</f>
        <v>0</v>
      </c>
      <c r="C303" s="16">
        <f>IFERROR(T_BDD_Références[DESIGNATION],"")</f>
        <v>0</v>
      </c>
      <c r="D30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3" s="18">
        <f>SUM(T_STOCKS[[#This Row],[HAY SINAII]:[Colonne2]])</f>
        <v>0</v>
      </c>
      <c r="J303" s="365"/>
      <c r="K303" s="363">
        <f>IF((T_STOCKS[[#This Row],[HAYSINAII]]&gt;=0)*(T_STOCKS[[#This Row],[HAYSINAII]]&lt;=1.5),ROW())</f>
        <v>303</v>
      </c>
      <c r="L303" s="363"/>
      <c r="M303" s="363"/>
      <c r="N303" s="363"/>
      <c r="O303" s="363"/>
      <c r="P303" s="363"/>
      <c r="Q303" s="363"/>
      <c r="R303" s="363"/>
      <c r="S303" s="363"/>
      <c r="T303" s="363"/>
      <c r="U303" s="363"/>
      <c r="V303" s="363"/>
      <c r="W303" s="363"/>
      <c r="X303" s="363"/>
      <c r="Y303" s="363"/>
      <c r="Z303" s="363"/>
      <c r="AA303" s="363"/>
      <c r="AB303" s="363"/>
      <c r="AC303" s="363"/>
    </row>
    <row r="304" spans="1:29">
      <c r="A304" s="363"/>
      <c r="B304" s="16">
        <f>IFERROR(T_BDD_Références[REFERENCE],"")</f>
        <v>0</v>
      </c>
      <c r="C304" s="16">
        <f>IFERROR(T_BDD_Références[DESIGNATION],"")</f>
        <v>0</v>
      </c>
      <c r="D30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4" s="18">
        <f>SUM(T_STOCKS[[#This Row],[HAY SINAII]:[Colonne2]])</f>
        <v>0</v>
      </c>
      <c r="J304" s="365"/>
      <c r="K304" s="363">
        <f>IF((T_STOCKS[[#This Row],[HAYSINAII]]&gt;=0)*(T_STOCKS[[#This Row],[HAYSINAII]]&lt;=1.5),ROW())</f>
        <v>304</v>
      </c>
      <c r="L304" s="363"/>
      <c r="M304" s="363"/>
      <c r="N304" s="363"/>
      <c r="O304" s="363"/>
      <c r="P304" s="363"/>
      <c r="Q304" s="363"/>
      <c r="R304" s="363"/>
      <c r="S304" s="363"/>
      <c r="T304" s="363"/>
      <c r="U304" s="363"/>
      <c r="V304" s="363"/>
      <c r="W304" s="363"/>
      <c r="X304" s="363"/>
      <c r="Y304" s="363"/>
      <c r="Z304" s="363"/>
      <c r="AA304" s="363"/>
      <c r="AB304" s="363"/>
      <c r="AC304" s="363"/>
    </row>
    <row r="305" spans="1:29">
      <c r="A305" s="363"/>
      <c r="B305" s="16">
        <f>IFERROR(T_BDD_Références[REFERENCE],"")</f>
        <v>0</v>
      </c>
      <c r="C305" s="16">
        <f>IFERROR(T_BDD_Références[DESIGNATION],"")</f>
        <v>0</v>
      </c>
      <c r="D30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5" s="18">
        <f>SUM(T_STOCKS[[#This Row],[HAY SINAII]:[Colonne2]])</f>
        <v>0</v>
      </c>
      <c r="J305" s="365"/>
      <c r="K305" s="363">
        <f>IF((T_STOCKS[[#This Row],[HAYSINAII]]&gt;=0)*(T_STOCKS[[#This Row],[HAYSINAII]]&lt;=1.5),ROW())</f>
        <v>305</v>
      </c>
      <c r="L305" s="363"/>
      <c r="M305" s="363"/>
      <c r="N305" s="363"/>
      <c r="O305" s="363"/>
      <c r="P305" s="363"/>
      <c r="Q305" s="363"/>
      <c r="R305" s="363"/>
      <c r="S305" s="363"/>
      <c r="T305" s="363"/>
      <c r="U305" s="363"/>
      <c r="V305" s="363"/>
      <c r="W305" s="363"/>
      <c r="X305" s="363"/>
      <c r="Y305" s="363"/>
      <c r="Z305" s="363"/>
      <c r="AA305" s="363"/>
      <c r="AB305" s="363"/>
      <c r="AC305" s="363"/>
    </row>
    <row r="306" spans="1:29">
      <c r="A306" s="363"/>
      <c r="B306" s="16">
        <f>IFERROR(T_BDD_Références[REFERENCE],"")</f>
        <v>0</v>
      </c>
      <c r="C306" s="16">
        <f>IFERROR(T_BDD_Références[DESIGNATION],"")</f>
        <v>0</v>
      </c>
      <c r="D30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6" s="18">
        <f>SUM(T_STOCKS[[#This Row],[HAY SINAII]:[Colonne2]])</f>
        <v>0</v>
      </c>
      <c r="J306" s="365"/>
      <c r="K306" s="363">
        <f>IF((T_STOCKS[[#This Row],[HAYSINAII]]&gt;=0)*(T_STOCKS[[#This Row],[HAYSINAII]]&lt;=1.5),ROW())</f>
        <v>306</v>
      </c>
      <c r="L306" s="363"/>
      <c r="M306" s="363"/>
      <c r="N306" s="363"/>
      <c r="O306" s="363"/>
      <c r="P306" s="363"/>
      <c r="Q306" s="363"/>
      <c r="R306" s="363"/>
      <c r="S306" s="363"/>
      <c r="T306" s="363"/>
      <c r="U306" s="363"/>
      <c r="V306" s="363"/>
      <c r="W306" s="363"/>
      <c r="X306" s="363"/>
      <c r="Y306" s="363"/>
      <c r="Z306" s="363"/>
      <c r="AA306" s="363"/>
      <c r="AB306" s="363"/>
      <c r="AC306" s="363"/>
    </row>
    <row r="307" spans="1:29">
      <c r="A307" s="363"/>
      <c r="B307" s="16">
        <f>IFERROR(T_BDD_Références[REFERENCE],"")</f>
        <v>0</v>
      </c>
      <c r="C307" s="16">
        <f>IFERROR(T_BDD_Références[DESIGNATION],"")</f>
        <v>0</v>
      </c>
      <c r="D30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7" s="18">
        <f>SUM(T_STOCKS[[#This Row],[HAY SINAII]:[Colonne2]])</f>
        <v>0</v>
      </c>
      <c r="J307" s="365"/>
      <c r="K307" s="363">
        <f>IF((T_STOCKS[[#This Row],[HAYSINAII]]&gt;=0)*(T_STOCKS[[#This Row],[HAYSINAII]]&lt;=1.5),ROW())</f>
        <v>307</v>
      </c>
      <c r="L307" s="363"/>
      <c r="M307" s="363"/>
      <c r="N307" s="363"/>
      <c r="O307" s="363"/>
      <c r="P307" s="363"/>
      <c r="Q307" s="363"/>
      <c r="R307" s="363"/>
      <c r="S307" s="363"/>
      <c r="T307" s="363"/>
      <c r="U307" s="363"/>
      <c r="V307" s="363"/>
      <c r="W307" s="363"/>
      <c r="X307" s="363"/>
      <c r="Y307" s="363"/>
      <c r="Z307" s="363"/>
      <c r="AA307" s="363"/>
      <c r="AB307" s="363"/>
      <c r="AC307" s="363"/>
    </row>
    <row r="308" spans="1:29">
      <c r="A308" s="363"/>
      <c r="B308" s="16">
        <f>IFERROR(T_BDD_Références[REFERENCE],"")</f>
        <v>0</v>
      </c>
      <c r="C308" s="16">
        <f>IFERROR(T_BDD_Références[DESIGNATION],"")</f>
        <v>0</v>
      </c>
      <c r="D30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8" s="18">
        <f>SUM(T_STOCKS[[#This Row],[HAY SINAII]:[Colonne2]])</f>
        <v>0</v>
      </c>
      <c r="J308" s="365"/>
      <c r="K308" s="363">
        <f>IF((T_STOCKS[[#This Row],[HAYSINAII]]&gt;=0)*(T_STOCKS[[#This Row],[HAYSINAII]]&lt;=1.5),ROW())</f>
        <v>308</v>
      </c>
      <c r="L308" s="363"/>
      <c r="M308" s="363"/>
      <c r="N308" s="363"/>
      <c r="O308" s="363"/>
      <c r="P308" s="363"/>
      <c r="Q308" s="363"/>
      <c r="R308" s="363"/>
      <c r="S308" s="363"/>
      <c r="T308" s="363"/>
      <c r="U308" s="363"/>
      <c r="V308" s="363"/>
      <c r="W308" s="363"/>
      <c r="X308" s="363"/>
      <c r="Y308" s="363"/>
      <c r="Z308" s="363"/>
      <c r="AA308" s="363"/>
      <c r="AB308" s="363"/>
      <c r="AC308" s="363"/>
    </row>
    <row r="309" spans="1:29">
      <c r="A309" s="363"/>
      <c r="B309" s="16">
        <f>IFERROR(T_BDD_Références[REFERENCE],"")</f>
        <v>0</v>
      </c>
      <c r="C309" s="16">
        <f>IFERROR(T_BDD_Références[DESIGNATION],"")</f>
        <v>0</v>
      </c>
      <c r="D30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0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0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0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0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09" s="18">
        <f>SUM(T_STOCKS[[#This Row],[HAY SINAII]:[Colonne2]])</f>
        <v>0</v>
      </c>
      <c r="J309" s="365"/>
      <c r="K309" s="363">
        <f>IF((T_STOCKS[[#This Row],[HAYSINAII]]&gt;=0)*(T_STOCKS[[#This Row],[HAYSINAII]]&lt;=1.5),ROW())</f>
        <v>309</v>
      </c>
      <c r="L309" s="363"/>
      <c r="M309" s="363"/>
      <c r="N309" s="363"/>
      <c r="O309" s="363"/>
      <c r="P309" s="363"/>
      <c r="Q309" s="363"/>
      <c r="R309" s="363"/>
      <c r="S309" s="363"/>
      <c r="T309" s="363"/>
      <c r="U309" s="363"/>
      <c r="V309" s="363"/>
      <c r="W309" s="363"/>
      <c r="X309" s="363"/>
      <c r="Y309" s="363"/>
      <c r="Z309" s="363"/>
      <c r="AA309" s="363"/>
      <c r="AB309" s="363"/>
      <c r="AC309" s="363"/>
    </row>
    <row r="310" spans="1:29">
      <c r="A310" s="363"/>
      <c r="B310" s="16">
        <f>IFERROR(T_BDD_Références[REFERENCE],"")</f>
        <v>0</v>
      </c>
      <c r="C310" s="16">
        <f>IFERROR(T_BDD_Références[DESIGNATION],"")</f>
        <v>0</v>
      </c>
      <c r="D31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0" s="18">
        <f>SUM(T_STOCKS[[#This Row],[HAY SINAII]:[Colonne2]])</f>
        <v>0</v>
      </c>
      <c r="J310" s="365"/>
      <c r="K310" s="363">
        <f>IF((T_STOCKS[[#This Row],[HAYSINAII]]&gt;=0)*(T_STOCKS[[#This Row],[HAYSINAII]]&lt;=1.5),ROW())</f>
        <v>310</v>
      </c>
      <c r="L310" s="363"/>
      <c r="M310" s="363"/>
      <c r="N310" s="363"/>
      <c r="O310" s="363"/>
      <c r="P310" s="363"/>
      <c r="Q310" s="363"/>
      <c r="R310" s="363"/>
      <c r="S310" s="363"/>
      <c r="T310" s="363"/>
      <c r="U310" s="363"/>
      <c r="V310" s="363"/>
      <c r="W310" s="363"/>
      <c r="X310" s="363"/>
      <c r="Y310" s="363"/>
      <c r="Z310" s="363"/>
      <c r="AA310" s="363"/>
      <c r="AB310" s="363"/>
      <c r="AC310" s="363"/>
    </row>
    <row r="311" spans="1:29">
      <c r="A311" s="363"/>
      <c r="B311" s="16">
        <f>IFERROR(T_BDD_Références[REFERENCE],"")</f>
        <v>0</v>
      </c>
      <c r="C311" s="16">
        <f>IFERROR(T_BDD_Références[DESIGNATION],"")</f>
        <v>0</v>
      </c>
      <c r="D31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1" s="18">
        <f>SUM(T_STOCKS[[#This Row],[HAY SINAII]:[Colonne2]])</f>
        <v>0</v>
      </c>
      <c r="J311" s="365"/>
      <c r="K311" s="363">
        <f>IF((T_STOCKS[[#This Row],[HAYSINAII]]&gt;=0)*(T_STOCKS[[#This Row],[HAYSINAII]]&lt;=1.5),ROW())</f>
        <v>311</v>
      </c>
      <c r="L311" s="363"/>
      <c r="M311" s="363"/>
      <c r="N311" s="363"/>
      <c r="O311" s="363"/>
      <c r="P311" s="363"/>
      <c r="Q311" s="363"/>
      <c r="R311" s="363"/>
      <c r="S311" s="363"/>
      <c r="T311" s="363"/>
      <c r="U311" s="363"/>
      <c r="V311" s="363"/>
      <c r="W311" s="363"/>
      <c r="X311" s="363"/>
      <c r="Y311" s="363"/>
      <c r="Z311" s="363"/>
      <c r="AA311" s="363"/>
      <c r="AB311" s="363"/>
      <c r="AC311" s="363"/>
    </row>
    <row r="312" spans="1:29">
      <c r="A312" s="363"/>
      <c r="B312" s="16">
        <f>IFERROR(T_BDD_Références[REFERENCE],"")</f>
        <v>0</v>
      </c>
      <c r="C312" s="16">
        <f>IFERROR(T_BDD_Références[DESIGNATION],"")</f>
        <v>0</v>
      </c>
      <c r="D31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2" s="18">
        <f>SUM(T_STOCKS[[#This Row],[HAY SINAII]:[Colonne2]])</f>
        <v>0</v>
      </c>
      <c r="J312" s="365"/>
      <c r="K312" s="363">
        <f>IF((T_STOCKS[[#This Row],[HAYSINAII]]&gt;=0)*(T_STOCKS[[#This Row],[HAYSINAII]]&lt;=1.5),ROW())</f>
        <v>312</v>
      </c>
      <c r="L312" s="363"/>
      <c r="M312" s="363"/>
      <c r="N312" s="363"/>
      <c r="O312" s="363"/>
      <c r="P312" s="363"/>
      <c r="Q312" s="363"/>
      <c r="R312" s="363"/>
      <c r="S312" s="363"/>
      <c r="T312" s="363"/>
      <c r="U312" s="363"/>
      <c r="V312" s="363"/>
      <c r="W312" s="363"/>
      <c r="X312" s="363"/>
      <c r="Y312" s="363"/>
      <c r="Z312" s="363"/>
      <c r="AA312" s="363"/>
      <c r="AB312" s="363"/>
      <c r="AC312" s="363"/>
    </row>
    <row r="313" spans="1:29">
      <c r="A313" s="363"/>
      <c r="B313" s="16">
        <f>IFERROR(T_BDD_Références[REFERENCE],"")</f>
        <v>0</v>
      </c>
      <c r="C313" s="16">
        <f>IFERROR(T_BDD_Références[DESIGNATION],"")</f>
        <v>0</v>
      </c>
      <c r="D31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3" s="18">
        <f>SUM(T_STOCKS[[#This Row],[HAY SINAII]:[Colonne2]])</f>
        <v>0</v>
      </c>
      <c r="J313" s="365"/>
      <c r="K313" s="363">
        <f>IF((T_STOCKS[[#This Row],[HAYSINAII]]&gt;=0)*(T_STOCKS[[#This Row],[HAYSINAII]]&lt;=1.5),ROW())</f>
        <v>313</v>
      </c>
      <c r="L313" s="363"/>
      <c r="M313" s="363"/>
      <c r="N313" s="363"/>
      <c r="O313" s="363"/>
      <c r="P313" s="363"/>
      <c r="Q313" s="363"/>
      <c r="R313" s="363"/>
      <c r="S313" s="363"/>
      <c r="T313" s="363"/>
      <c r="U313" s="363"/>
      <c r="V313" s="363"/>
      <c r="W313" s="363"/>
      <c r="X313" s="363"/>
      <c r="Y313" s="363"/>
      <c r="Z313" s="363"/>
      <c r="AA313" s="363"/>
      <c r="AB313" s="363"/>
      <c r="AC313" s="363"/>
    </row>
    <row r="314" spans="1:29">
      <c r="A314" s="363"/>
      <c r="B314" s="16">
        <f>IFERROR(T_BDD_Références[REFERENCE],"")</f>
        <v>0</v>
      </c>
      <c r="C314" s="16">
        <f>IFERROR(T_BDD_Références[DESIGNATION],"")</f>
        <v>0</v>
      </c>
      <c r="D31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4" s="18">
        <f>SUM(T_STOCKS[[#This Row],[HAY SINAII]:[Colonne2]])</f>
        <v>0</v>
      </c>
      <c r="J314" s="365"/>
      <c r="K314" s="363">
        <f>IF((T_STOCKS[[#This Row],[HAYSINAII]]&gt;=0)*(T_STOCKS[[#This Row],[HAYSINAII]]&lt;=1.5),ROW())</f>
        <v>314</v>
      </c>
      <c r="L314" s="363"/>
      <c r="M314" s="363"/>
      <c r="N314" s="363"/>
      <c r="O314" s="363"/>
      <c r="P314" s="363"/>
      <c r="Q314" s="363"/>
      <c r="R314" s="363"/>
      <c r="S314" s="363"/>
      <c r="T314" s="363"/>
      <c r="U314" s="363"/>
      <c r="V314" s="363"/>
      <c r="W314" s="363"/>
      <c r="X314" s="363"/>
      <c r="Y314" s="363"/>
      <c r="Z314" s="363"/>
      <c r="AA314" s="363"/>
      <c r="AB314" s="363"/>
      <c r="AC314" s="363"/>
    </row>
    <row r="315" spans="1:29">
      <c r="A315" s="363"/>
      <c r="B315" s="16">
        <f>IFERROR(T_BDD_Références[REFERENCE],"")</f>
        <v>0</v>
      </c>
      <c r="C315" s="16">
        <f>IFERROR(T_BDD_Références[DESIGNATION],"")</f>
        <v>0</v>
      </c>
      <c r="D31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5" s="18">
        <f>SUM(T_STOCKS[[#This Row],[HAY SINAII]:[Colonne2]])</f>
        <v>0</v>
      </c>
      <c r="J315" s="365"/>
      <c r="K315" s="363">
        <f>IF((T_STOCKS[[#This Row],[HAYSINAII]]&gt;=0)*(T_STOCKS[[#This Row],[HAYSINAII]]&lt;=1.5),ROW())</f>
        <v>315</v>
      </c>
      <c r="L315" s="363"/>
      <c r="M315" s="363"/>
      <c r="N315" s="363"/>
      <c r="O315" s="363"/>
      <c r="P315" s="363"/>
      <c r="Q315" s="363"/>
      <c r="R315" s="363"/>
      <c r="S315" s="363"/>
      <c r="T315" s="363"/>
      <c r="U315" s="363"/>
      <c r="V315" s="363"/>
      <c r="W315" s="363"/>
      <c r="X315" s="363"/>
      <c r="Y315" s="363"/>
      <c r="Z315" s="363"/>
      <c r="AA315" s="363"/>
      <c r="AB315" s="363"/>
      <c r="AC315" s="363"/>
    </row>
    <row r="316" spans="1:29">
      <c r="A316" s="363"/>
      <c r="B316" s="16">
        <f>IFERROR(T_BDD_Références[REFERENCE],"")</f>
        <v>0</v>
      </c>
      <c r="C316" s="16">
        <f>IFERROR(T_BDD_Références[DESIGNATION],"")</f>
        <v>0</v>
      </c>
      <c r="D31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6" s="18">
        <f>SUM(T_STOCKS[[#This Row],[HAY SINAII]:[Colonne2]])</f>
        <v>0</v>
      </c>
      <c r="J316" s="365"/>
      <c r="K316" s="363">
        <f>IF((T_STOCKS[[#This Row],[HAYSINAII]]&gt;=0)*(T_STOCKS[[#This Row],[HAYSINAII]]&lt;=1.5),ROW())</f>
        <v>316</v>
      </c>
      <c r="L316" s="363"/>
      <c r="M316" s="363"/>
      <c r="N316" s="363"/>
      <c r="O316" s="363"/>
      <c r="P316" s="363"/>
      <c r="Q316" s="363"/>
      <c r="R316" s="363"/>
      <c r="S316" s="363"/>
      <c r="T316" s="363"/>
      <c r="U316" s="363"/>
      <c r="V316" s="363"/>
      <c r="W316" s="363"/>
      <c r="X316" s="363"/>
      <c r="Y316" s="363"/>
      <c r="Z316" s="363"/>
      <c r="AA316" s="363"/>
      <c r="AB316" s="363"/>
      <c r="AC316" s="363"/>
    </row>
    <row r="317" spans="1:29">
      <c r="A317" s="363"/>
      <c r="B317" s="16">
        <f>IFERROR(T_BDD_Références[REFERENCE],"")</f>
        <v>0</v>
      </c>
      <c r="C317" s="16">
        <f>IFERROR(T_BDD_Références[DESIGNATION],"")</f>
        <v>0</v>
      </c>
      <c r="D31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7" s="18">
        <f>SUM(T_STOCKS[[#This Row],[HAY SINAII]:[Colonne2]])</f>
        <v>0</v>
      </c>
      <c r="J317" s="365"/>
      <c r="K317" s="363">
        <f>IF((T_STOCKS[[#This Row],[HAYSINAII]]&gt;=0)*(T_STOCKS[[#This Row],[HAYSINAII]]&lt;=1.5),ROW())</f>
        <v>317</v>
      </c>
      <c r="L317" s="363"/>
      <c r="M317" s="363"/>
      <c r="N317" s="363"/>
      <c r="O317" s="363"/>
      <c r="P317" s="363"/>
      <c r="Q317" s="363"/>
      <c r="R317" s="363"/>
      <c r="S317" s="363"/>
      <c r="T317" s="363"/>
      <c r="U317" s="363"/>
      <c r="V317" s="363"/>
      <c r="W317" s="363"/>
      <c r="X317" s="363"/>
      <c r="Y317" s="363"/>
      <c r="Z317" s="363"/>
      <c r="AA317" s="363"/>
      <c r="AB317" s="363"/>
      <c r="AC317" s="363"/>
    </row>
    <row r="318" spans="1:29">
      <c r="A318" s="363"/>
      <c r="B318" s="16">
        <f>IFERROR(T_BDD_Références[REFERENCE],"")</f>
        <v>0</v>
      </c>
      <c r="C318" s="16">
        <f>IFERROR(T_BDD_Références[DESIGNATION],"")</f>
        <v>0</v>
      </c>
      <c r="D31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8" s="18">
        <f>SUM(T_STOCKS[[#This Row],[HAY SINAII]:[Colonne2]])</f>
        <v>0</v>
      </c>
      <c r="J318" s="365"/>
      <c r="K318" s="363">
        <f>IF((T_STOCKS[[#This Row],[HAYSINAII]]&gt;=0)*(T_STOCKS[[#This Row],[HAYSINAII]]&lt;=1.5),ROW())</f>
        <v>318</v>
      </c>
      <c r="L318" s="363"/>
      <c r="M318" s="363"/>
      <c r="N318" s="363"/>
      <c r="O318" s="363"/>
      <c r="P318" s="363"/>
      <c r="Q318" s="363"/>
      <c r="R318" s="363"/>
      <c r="S318" s="363"/>
      <c r="T318" s="363"/>
      <c r="U318" s="363"/>
      <c r="V318" s="363"/>
      <c r="W318" s="363"/>
      <c r="X318" s="363"/>
      <c r="Y318" s="363"/>
      <c r="Z318" s="363"/>
      <c r="AA318" s="363"/>
      <c r="AB318" s="363"/>
      <c r="AC318" s="363"/>
    </row>
    <row r="319" spans="1:29">
      <c r="A319" s="363"/>
      <c r="B319" s="16">
        <f>IFERROR(T_BDD_Références[REFERENCE],"")</f>
        <v>0</v>
      </c>
      <c r="C319" s="16">
        <f>IFERROR(T_BDD_Références[DESIGNATION],"")</f>
        <v>0</v>
      </c>
      <c r="D31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1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1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1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1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19" s="18">
        <f>SUM(T_STOCKS[[#This Row],[HAY SINAII]:[Colonne2]])</f>
        <v>0</v>
      </c>
      <c r="J319" s="365"/>
      <c r="K319" s="363">
        <f>IF((T_STOCKS[[#This Row],[HAYSINAII]]&gt;=0)*(T_STOCKS[[#This Row],[HAYSINAII]]&lt;=1.5),ROW())</f>
        <v>319</v>
      </c>
      <c r="L319" s="363"/>
      <c r="M319" s="363"/>
      <c r="N319" s="363"/>
      <c r="O319" s="363"/>
      <c r="P319" s="363"/>
      <c r="Q319" s="363"/>
      <c r="R319" s="363"/>
      <c r="S319" s="363"/>
      <c r="T319" s="363"/>
      <c r="U319" s="363"/>
      <c r="V319" s="363"/>
      <c r="W319" s="363"/>
      <c r="X319" s="363"/>
      <c r="Y319" s="363"/>
      <c r="Z319" s="363"/>
      <c r="AA319" s="363"/>
      <c r="AB319" s="363"/>
      <c r="AC319" s="363"/>
    </row>
    <row r="320" spans="1:29">
      <c r="A320" s="363"/>
      <c r="B320" s="16">
        <f>IFERROR(T_BDD_Références[REFERENCE],"")</f>
        <v>0</v>
      </c>
      <c r="C320" s="16">
        <f>IFERROR(T_BDD_Références[DESIGNATION],"")</f>
        <v>0</v>
      </c>
      <c r="D32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0" s="18">
        <f>SUM(T_STOCKS[[#This Row],[HAY SINAII]:[Colonne2]])</f>
        <v>0</v>
      </c>
      <c r="J320" s="365"/>
      <c r="K320" s="363">
        <f>IF((T_STOCKS[[#This Row],[HAYSINAII]]&gt;=0)*(T_STOCKS[[#This Row],[HAYSINAII]]&lt;=1.5),ROW())</f>
        <v>320</v>
      </c>
      <c r="L320" s="363"/>
      <c r="M320" s="363"/>
      <c r="N320" s="363"/>
      <c r="O320" s="363"/>
      <c r="P320" s="363"/>
      <c r="Q320" s="363"/>
      <c r="R320" s="363"/>
      <c r="S320" s="363"/>
      <c r="T320" s="363"/>
      <c r="U320" s="363"/>
      <c r="V320" s="363"/>
      <c r="W320" s="363"/>
      <c r="X320" s="363"/>
      <c r="Y320" s="363"/>
      <c r="Z320" s="363"/>
      <c r="AA320" s="363"/>
      <c r="AB320" s="363"/>
      <c r="AC320" s="363"/>
    </row>
    <row r="321" spans="1:29">
      <c r="A321" s="363"/>
      <c r="B321" s="16">
        <f>IFERROR(T_BDD_Références[REFERENCE],"")</f>
        <v>0</v>
      </c>
      <c r="C321" s="16">
        <f>IFERROR(T_BDD_Références[DESIGNATION],"")</f>
        <v>0</v>
      </c>
      <c r="D32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1" s="18">
        <f>SUM(T_STOCKS[[#This Row],[HAY SINAII]:[Colonne2]])</f>
        <v>0</v>
      </c>
      <c r="J321" s="365"/>
      <c r="K321" s="363">
        <f>IF((T_STOCKS[[#This Row],[HAYSINAII]]&gt;=0)*(T_STOCKS[[#This Row],[HAYSINAII]]&lt;=1.5),ROW())</f>
        <v>321</v>
      </c>
      <c r="L321" s="363"/>
      <c r="M321" s="363"/>
      <c r="N321" s="363"/>
      <c r="O321" s="363"/>
      <c r="P321" s="363"/>
      <c r="Q321" s="363"/>
      <c r="R321" s="363"/>
      <c r="S321" s="363"/>
      <c r="T321" s="363"/>
      <c r="U321" s="363"/>
      <c r="V321" s="363"/>
      <c r="W321" s="363"/>
      <c r="X321" s="363"/>
      <c r="Y321" s="363"/>
      <c r="Z321" s="363"/>
      <c r="AA321" s="363"/>
      <c r="AB321" s="363"/>
      <c r="AC321" s="363"/>
    </row>
    <row r="322" spans="1:29">
      <c r="A322" s="363"/>
      <c r="B322" s="16">
        <f>IFERROR(T_BDD_Références[REFERENCE],"")</f>
        <v>0</v>
      </c>
      <c r="C322" s="16">
        <f>IFERROR(T_BDD_Références[DESIGNATION],"")</f>
        <v>0</v>
      </c>
      <c r="D32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2" s="18">
        <f>SUM(T_STOCKS[[#This Row],[HAY SINAII]:[Colonne2]])</f>
        <v>0</v>
      </c>
      <c r="J322" s="365"/>
      <c r="K322" s="363">
        <f>IF((T_STOCKS[[#This Row],[HAYSINAII]]&gt;=0)*(T_STOCKS[[#This Row],[HAYSINAII]]&lt;=1.5),ROW())</f>
        <v>322</v>
      </c>
      <c r="L322" s="363"/>
      <c r="M322" s="363"/>
      <c r="N322" s="363"/>
      <c r="O322" s="363"/>
      <c r="P322" s="363"/>
      <c r="Q322" s="363"/>
      <c r="R322" s="363"/>
      <c r="S322" s="363"/>
      <c r="T322" s="363"/>
      <c r="U322" s="363"/>
      <c r="V322" s="363"/>
      <c r="W322" s="363"/>
      <c r="X322" s="363"/>
      <c r="Y322" s="363"/>
      <c r="Z322" s="363"/>
      <c r="AA322" s="363"/>
      <c r="AB322" s="363"/>
      <c r="AC322" s="363"/>
    </row>
    <row r="323" spans="1:29">
      <c r="A323" s="363"/>
      <c r="B323" s="16">
        <f>IFERROR(T_BDD_Références[REFERENCE],"")</f>
        <v>0</v>
      </c>
      <c r="C323" s="16">
        <f>IFERROR(T_BDD_Références[DESIGNATION],"")</f>
        <v>0</v>
      </c>
      <c r="D32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3" s="18">
        <f>SUM(T_STOCKS[[#This Row],[HAY SINAII]:[Colonne2]])</f>
        <v>0</v>
      </c>
      <c r="J323" s="365"/>
      <c r="K323" s="363">
        <f>IF((T_STOCKS[[#This Row],[HAYSINAII]]&gt;=0)*(T_STOCKS[[#This Row],[HAYSINAII]]&lt;=1.5),ROW())</f>
        <v>323</v>
      </c>
      <c r="L323" s="363"/>
      <c r="M323" s="363"/>
      <c r="N323" s="363"/>
      <c r="O323" s="363"/>
      <c r="P323" s="363"/>
      <c r="Q323" s="363"/>
      <c r="R323" s="363"/>
      <c r="S323" s="363"/>
      <c r="T323" s="363"/>
      <c r="U323" s="363"/>
      <c r="V323" s="363"/>
      <c r="W323" s="363"/>
      <c r="X323" s="363"/>
      <c r="Y323" s="363"/>
      <c r="Z323" s="363"/>
      <c r="AA323" s="363"/>
      <c r="AB323" s="363"/>
      <c r="AC323" s="363"/>
    </row>
    <row r="324" spans="1:29">
      <c r="A324" s="363"/>
      <c r="B324" s="16">
        <f>IFERROR(T_BDD_Références[REFERENCE],"")</f>
        <v>0</v>
      </c>
      <c r="C324" s="16">
        <f>IFERROR(T_BDD_Références[DESIGNATION],"")</f>
        <v>0</v>
      </c>
      <c r="D32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4" s="18">
        <f>SUM(T_STOCKS[[#This Row],[HAY SINAII]:[Colonne2]])</f>
        <v>0</v>
      </c>
      <c r="J324" s="365"/>
      <c r="K324" s="363">
        <f>IF((T_STOCKS[[#This Row],[HAYSINAII]]&gt;=0)*(T_STOCKS[[#This Row],[HAYSINAII]]&lt;=1.5),ROW())</f>
        <v>324</v>
      </c>
      <c r="L324" s="363"/>
      <c r="M324" s="363"/>
      <c r="N324" s="363"/>
      <c r="O324" s="363"/>
      <c r="P324" s="363"/>
      <c r="Q324" s="363"/>
      <c r="R324" s="363"/>
      <c r="S324" s="363"/>
      <c r="T324" s="363"/>
      <c r="U324" s="363"/>
      <c r="V324" s="363"/>
      <c r="W324" s="363"/>
      <c r="X324" s="363"/>
      <c r="Y324" s="363"/>
      <c r="Z324" s="363"/>
      <c r="AA324" s="363"/>
      <c r="AB324" s="363"/>
      <c r="AC324" s="363"/>
    </row>
    <row r="325" spans="1:29">
      <c r="A325" s="363"/>
      <c r="B325" s="16">
        <f>IFERROR(T_BDD_Références[REFERENCE],"")</f>
        <v>0</v>
      </c>
      <c r="C325" s="16">
        <f>IFERROR(T_BDD_Références[DESIGNATION],"")</f>
        <v>0</v>
      </c>
      <c r="D32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5" s="18">
        <f>SUM(T_STOCKS[[#This Row],[HAY SINAII]:[Colonne2]])</f>
        <v>0</v>
      </c>
      <c r="J325" s="365"/>
      <c r="K325" s="363">
        <f>IF((T_STOCKS[[#This Row],[HAYSINAII]]&gt;=0)*(T_STOCKS[[#This Row],[HAYSINAII]]&lt;=1.5),ROW())</f>
        <v>325</v>
      </c>
      <c r="L325" s="363"/>
      <c r="M325" s="363"/>
      <c r="N325" s="363"/>
      <c r="O325" s="363"/>
      <c r="P325" s="363"/>
      <c r="Q325" s="363"/>
      <c r="R325" s="363"/>
      <c r="S325" s="363"/>
      <c r="T325" s="363"/>
      <c r="U325" s="363"/>
      <c r="V325" s="363"/>
      <c r="W325" s="363"/>
      <c r="X325" s="363"/>
      <c r="Y325" s="363"/>
      <c r="Z325" s="363"/>
      <c r="AA325" s="363"/>
      <c r="AB325" s="363"/>
      <c r="AC325" s="363"/>
    </row>
    <row r="326" spans="1:29">
      <c r="A326" s="363"/>
      <c r="B326" s="16">
        <f>IFERROR(T_BDD_Références[REFERENCE],"")</f>
        <v>0</v>
      </c>
      <c r="C326" s="16">
        <f>IFERROR(T_BDD_Références[DESIGNATION],"")</f>
        <v>0</v>
      </c>
      <c r="D32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6" s="18">
        <f>SUM(T_STOCKS[[#This Row],[HAY SINAII]:[Colonne2]])</f>
        <v>0</v>
      </c>
      <c r="J326" s="365"/>
      <c r="K326" s="363">
        <f>IF((T_STOCKS[[#This Row],[HAYSINAII]]&gt;=0)*(T_STOCKS[[#This Row],[HAYSINAII]]&lt;=1.5),ROW())</f>
        <v>326</v>
      </c>
      <c r="L326" s="363"/>
      <c r="M326" s="363"/>
      <c r="N326" s="363"/>
      <c r="O326" s="363"/>
      <c r="P326" s="363"/>
      <c r="Q326" s="363"/>
      <c r="R326" s="363"/>
      <c r="S326" s="363"/>
      <c r="T326" s="363"/>
      <c r="U326" s="363"/>
      <c r="V326" s="363"/>
      <c r="W326" s="363"/>
      <c r="X326" s="363"/>
      <c r="Y326" s="363"/>
      <c r="Z326" s="363"/>
      <c r="AA326" s="363"/>
      <c r="AB326" s="363"/>
      <c r="AC326" s="363"/>
    </row>
    <row r="327" spans="1:29">
      <c r="A327" s="363"/>
      <c r="B327" s="16">
        <f>IFERROR(T_BDD_Références[REFERENCE],"")</f>
        <v>0</v>
      </c>
      <c r="C327" s="16">
        <f>IFERROR(T_BDD_Références[DESIGNATION],"")</f>
        <v>0</v>
      </c>
      <c r="D32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7" s="18">
        <f>SUM(T_STOCKS[[#This Row],[HAY SINAII]:[Colonne2]])</f>
        <v>0</v>
      </c>
      <c r="J327" s="365"/>
      <c r="K327" s="363">
        <f>IF((T_STOCKS[[#This Row],[HAYSINAII]]&gt;=0)*(T_STOCKS[[#This Row],[HAYSINAII]]&lt;=1.5),ROW())</f>
        <v>327</v>
      </c>
      <c r="L327" s="363"/>
      <c r="M327" s="363"/>
      <c r="N327" s="363"/>
      <c r="O327" s="363"/>
      <c r="P327" s="363"/>
      <c r="Q327" s="363"/>
      <c r="R327" s="363"/>
      <c r="S327" s="363"/>
      <c r="T327" s="363"/>
      <c r="U327" s="363"/>
      <c r="V327" s="363"/>
      <c r="W327" s="363"/>
      <c r="X327" s="363"/>
      <c r="Y327" s="363"/>
      <c r="Z327" s="363"/>
      <c r="AA327" s="363"/>
      <c r="AB327" s="363"/>
      <c r="AC327" s="363"/>
    </row>
    <row r="328" spans="1:29">
      <c r="A328" s="363"/>
      <c r="B328" s="16">
        <f>IFERROR(T_BDD_Références[REFERENCE],"")</f>
        <v>0</v>
      </c>
      <c r="C328" s="16">
        <f>IFERROR(T_BDD_Références[DESIGNATION],"")</f>
        <v>0</v>
      </c>
      <c r="D32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8" s="18">
        <f>SUM(T_STOCKS[[#This Row],[HAY SINAII]:[Colonne2]])</f>
        <v>0</v>
      </c>
      <c r="J328" s="365"/>
      <c r="K328" s="363">
        <f>IF((T_STOCKS[[#This Row],[HAYSINAII]]&gt;=0)*(T_STOCKS[[#This Row],[HAYSINAII]]&lt;=1.5),ROW())</f>
        <v>328</v>
      </c>
      <c r="L328" s="363"/>
      <c r="M328" s="363"/>
      <c r="N328" s="363"/>
      <c r="O328" s="363"/>
      <c r="P328" s="363"/>
      <c r="Q328" s="363"/>
      <c r="R328" s="363"/>
      <c r="S328" s="363"/>
      <c r="T328" s="363"/>
      <c r="U328" s="363"/>
      <c r="V328" s="363"/>
      <c r="W328" s="363"/>
      <c r="X328" s="363"/>
      <c r="Y328" s="363"/>
      <c r="Z328" s="363"/>
      <c r="AA328" s="363"/>
      <c r="AB328" s="363"/>
      <c r="AC328" s="363"/>
    </row>
    <row r="329" spans="1:29">
      <c r="A329" s="363"/>
      <c r="B329" s="16">
        <f>IFERROR(T_BDD_Références[REFERENCE],"")</f>
        <v>0</v>
      </c>
      <c r="C329" s="16">
        <f>IFERROR(T_BDD_Références[DESIGNATION],"")</f>
        <v>0</v>
      </c>
      <c r="D32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2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2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2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2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29" s="18">
        <f>SUM(T_STOCKS[[#This Row],[HAY SINAII]:[Colonne2]])</f>
        <v>0</v>
      </c>
      <c r="J329" s="365"/>
      <c r="K329" s="363">
        <f>IF((T_STOCKS[[#This Row],[HAYSINAII]]&gt;=0)*(T_STOCKS[[#This Row],[HAYSINAII]]&lt;=1.5),ROW())</f>
        <v>329</v>
      </c>
      <c r="L329" s="363"/>
      <c r="M329" s="363"/>
      <c r="N329" s="363"/>
      <c r="O329" s="363"/>
      <c r="P329" s="363"/>
      <c r="Q329" s="363"/>
      <c r="R329" s="363"/>
      <c r="S329" s="363"/>
      <c r="T329" s="363"/>
      <c r="U329" s="363"/>
      <c r="V329" s="363"/>
      <c r="W329" s="363"/>
      <c r="X329" s="363"/>
      <c r="Y329" s="363"/>
      <c r="Z329" s="363"/>
      <c r="AA329" s="363"/>
      <c r="AB329" s="363"/>
      <c r="AC329" s="363"/>
    </row>
    <row r="330" spans="1:29">
      <c r="A330" s="363"/>
      <c r="B330" s="16">
        <f>IFERROR(T_BDD_Références[REFERENCE],"")</f>
        <v>0</v>
      </c>
      <c r="C330" s="16">
        <f>IFERROR(T_BDD_Références[DESIGNATION],"")</f>
        <v>0</v>
      </c>
      <c r="D33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0" s="18">
        <f>SUM(T_STOCKS[[#This Row],[HAY SINAII]:[Colonne2]])</f>
        <v>0</v>
      </c>
      <c r="J330" s="365"/>
      <c r="K330" s="363">
        <f>IF((T_STOCKS[[#This Row],[HAYSINAII]]&gt;=0)*(T_STOCKS[[#This Row],[HAYSINAII]]&lt;=1.5),ROW())</f>
        <v>330</v>
      </c>
      <c r="L330" s="363"/>
      <c r="M330" s="363"/>
      <c r="N330" s="363"/>
      <c r="O330" s="363"/>
      <c r="P330" s="363"/>
      <c r="Q330" s="363"/>
      <c r="R330" s="363"/>
      <c r="S330" s="363"/>
      <c r="T330" s="363"/>
      <c r="U330" s="363"/>
      <c r="V330" s="363"/>
      <c r="W330" s="363"/>
      <c r="X330" s="363"/>
      <c r="Y330" s="363"/>
      <c r="Z330" s="363"/>
      <c r="AA330" s="363"/>
      <c r="AB330" s="363"/>
      <c r="AC330" s="363"/>
    </row>
    <row r="331" spans="1:29">
      <c r="A331" s="363"/>
      <c r="B331" s="16">
        <f>IFERROR(T_BDD_Références[REFERENCE],"")</f>
        <v>0</v>
      </c>
      <c r="C331" s="16">
        <f>IFERROR(T_BDD_Références[DESIGNATION],"")</f>
        <v>0</v>
      </c>
      <c r="D33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1" s="18">
        <f>SUM(T_STOCKS[[#This Row],[HAY SINAII]:[Colonne2]])</f>
        <v>0</v>
      </c>
      <c r="J331" s="365"/>
      <c r="K331" s="363">
        <f>IF((T_STOCKS[[#This Row],[HAYSINAII]]&gt;=0)*(T_STOCKS[[#This Row],[HAYSINAII]]&lt;=1.5),ROW())</f>
        <v>331</v>
      </c>
      <c r="L331" s="363"/>
      <c r="M331" s="363"/>
      <c r="N331" s="363"/>
      <c r="O331" s="363"/>
      <c r="P331" s="363"/>
      <c r="Q331" s="363"/>
      <c r="R331" s="363"/>
      <c r="S331" s="363"/>
      <c r="T331" s="363"/>
      <c r="U331" s="363"/>
      <c r="V331" s="363"/>
      <c r="W331" s="363"/>
      <c r="X331" s="363"/>
      <c r="Y331" s="363"/>
      <c r="Z331" s="363"/>
      <c r="AA331" s="363"/>
      <c r="AB331" s="363"/>
      <c r="AC331" s="363"/>
    </row>
    <row r="332" spans="1:29">
      <c r="A332" s="363"/>
      <c r="B332" s="16">
        <f>IFERROR(T_BDD_Références[REFERENCE],"")</f>
        <v>0</v>
      </c>
      <c r="C332" s="16">
        <f>IFERROR(T_BDD_Références[DESIGNATION],"")</f>
        <v>0</v>
      </c>
      <c r="D33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2" s="18">
        <f>SUM(T_STOCKS[[#This Row],[HAY SINAII]:[Colonne2]])</f>
        <v>0</v>
      </c>
      <c r="J332" s="365"/>
      <c r="K332" s="363">
        <f>IF((T_STOCKS[[#This Row],[HAYSINAII]]&gt;=0)*(T_STOCKS[[#This Row],[HAYSINAII]]&lt;=1.5),ROW())</f>
        <v>332</v>
      </c>
      <c r="L332" s="363"/>
      <c r="M332" s="363"/>
      <c r="N332" s="363"/>
      <c r="O332" s="363"/>
      <c r="P332" s="363"/>
      <c r="Q332" s="363"/>
      <c r="R332" s="363"/>
      <c r="S332" s="363"/>
      <c r="T332" s="363"/>
      <c r="U332" s="363"/>
      <c r="V332" s="363"/>
      <c r="W332" s="363"/>
      <c r="X332" s="363"/>
      <c r="Y332" s="363"/>
      <c r="Z332" s="363"/>
      <c r="AA332" s="363"/>
      <c r="AB332" s="363"/>
      <c r="AC332" s="363"/>
    </row>
    <row r="333" spans="1:29">
      <c r="A333" s="363"/>
      <c r="B333" s="16">
        <f>IFERROR(T_BDD_Références[REFERENCE],"")</f>
        <v>0</v>
      </c>
      <c r="C333" s="16">
        <f>IFERROR(T_BDD_Références[DESIGNATION],"")</f>
        <v>0</v>
      </c>
      <c r="D33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3" s="18">
        <f>SUM(T_STOCKS[[#This Row],[HAY SINAII]:[Colonne2]])</f>
        <v>0</v>
      </c>
      <c r="J333" s="365"/>
      <c r="K333" s="363">
        <f>IF((T_STOCKS[[#This Row],[HAYSINAII]]&gt;=0)*(T_STOCKS[[#This Row],[HAYSINAII]]&lt;=1.5),ROW())</f>
        <v>333</v>
      </c>
      <c r="L333" s="363"/>
      <c r="M333" s="363"/>
      <c r="N333" s="363"/>
      <c r="O333" s="363"/>
      <c r="P333" s="363"/>
      <c r="Q333" s="363"/>
      <c r="R333" s="363"/>
      <c r="S333" s="363"/>
      <c r="T333" s="363"/>
      <c r="U333" s="363"/>
      <c r="V333" s="363"/>
      <c r="W333" s="363"/>
      <c r="X333" s="363"/>
      <c r="Y333" s="363"/>
      <c r="Z333" s="363"/>
      <c r="AA333" s="363"/>
      <c r="AB333" s="363"/>
      <c r="AC333" s="363"/>
    </row>
    <row r="334" spans="1:29">
      <c r="A334" s="363"/>
      <c r="B334" s="16">
        <f>IFERROR(T_BDD_Références[REFERENCE],"")</f>
        <v>0</v>
      </c>
      <c r="C334" s="16">
        <f>IFERROR(T_BDD_Références[DESIGNATION],"")</f>
        <v>0</v>
      </c>
      <c r="D33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4" s="18">
        <f>SUM(T_STOCKS[[#This Row],[HAY SINAII]:[Colonne2]])</f>
        <v>0</v>
      </c>
      <c r="J334" s="365"/>
      <c r="K334" s="363">
        <f>IF((T_STOCKS[[#This Row],[HAYSINAII]]&gt;=0)*(T_STOCKS[[#This Row],[HAYSINAII]]&lt;=1.5),ROW())</f>
        <v>334</v>
      </c>
      <c r="L334" s="363"/>
      <c r="M334" s="363"/>
      <c r="N334" s="363"/>
      <c r="O334" s="363"/>
      <c r="P334" s="363"/>
      <c r="Q334" s="363"/>
      <c r="R334" s="363"/>
      <c r="S334" s="363"/>
      <c r="T334" s="363"/>
      <c r="U334" s="363"/>
      <c r="V334" s="363"/>
      <c r="W334" s="363"/>
      <c r="X334" s="363"/>
      <c r="Y334" s="363"/>
      <c r="Z334" s="363"/>
      <c r="AA334" s="363"/>
      <c r="AB334" s="363"/>
      <c r="AC334" s="363"/>
    </row>
    <row r="335" spans="1:29">
      <c r="A335" s="363"/>
      <c r="B335" s="16">
        <f>IFERROR(T_BDD_Références[REFERENCE],"")</f>
        <v>0</v>
      </c>
      <c r="C335" s="16">
        <f>IFERROR(T_BDD_Références[DESIGNATION],"")</f>
        <v>0</v>
      </c>
      <c r="D33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5" s="18">
        <f>SUM(T_STOCKS[[#This Row],[HAY SINAII]:[Colonne2]])</f>
        <v>0</v>
      </c>
      <c r="J335" s="365"/>
      <c r="K335" s="363">
        <f>IF((T_STOCKS[[#This Row],[HAYSINAII]]&gt;=0)*(T_STOCKS[[#This Row],[HAYSINAII]]&lt;=1.5),ROW())</f>
        <v>335</v>
      </c>
      <c r="L335" s="363"/>
      <c r="M335" s="363"/>
      <c r="N335" s="363"/>
      <c r="O335" s="363"/>
      <c r="P335" s="363"/>
      <c r="Q335" s="363"/>
      <c r="R335" s="363"/>
      <c r="S335" s="363"/>
      <c r="T335" s="363"/>
      <c r="U335" s="363"/>
      <c r="V335" s="363"/>
      <c r="W335" s="363"/>
      <c r="X335" s="363"/>
      <c r="Y335" s="363"/>
      <c r="Z335" s="363"/>
      <c r="AA335" s="363"/>
      <c r="AB335" s="363"/>
      <c r="AC335" s="363"/>
    </row>
    <row r="336" spans="1:29">
      <c r="A336" s="363"/>
      <c r="B336" s="16">
        <f>IFERROR(T_BDD_Références[REFERENCE],"")</f>
        <v>0</v>
      </c>
      <c r="C336" s="16">
        <f>IFERROR(T_BDD_Références[DESIGNATION],"")</f>
        <v>0</v>
      </c>
      <c r="D33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6" s="18">
        <f>SUM(T_STOCKS[[#This Row],[HAY SINAII]:[Colonne2]])</f>
        <v>0</v>
      </c>
      <c r="J336" s="365"/>
      <c r="K336" s="363">
        <f>IF((T_STOCKS[[#This Row],[HAYSINAII]]&gt;=0)*(T_STOCKS[[#This Row],[HAYSINAII]]&lt;=1.5),ROW())</f>
        <v>336</v>
      </c>
      <c r="L336" s="363"/>
      <c r="M336" s="363"/>
      <c r="N336" s="363"/>
      <c r="O336" s="363"/>
      <c r="P336" s="363"/>
      <c r="Q336" s="363"/>
      <c r="R336" s="363"/>
      <c r="S336" s="363"/>
      <c r="T336" s="363"/>
      <c r="U336" s="363"/>
      <c r="V336" s="363"/>
      <c r="W336" s="363"/>
      <c r="X336" s="363"/>
      <c r="Y336" s="363"/>
      <c r="Z336" s="363"/>
      <c r="AA336" s="363"/>
      <c r="AB336" s="363"/>
      <c r="AC336" s="363"/>
    </row>
    <row r="337" spans="1:29">
      <c r="A337" s="363"/>
      <c r="B337" s="16">
        <f>IFERROR(T_BDD_Références[REFERENCE],"")</f>
        <v>0</v>
      </c>
      <c r="C337" s="16">
        <f>IFERROR(T_BDD_Références[DESIGNATION],"")</f>
        <v>0</v>
      </c>
      <c r="D33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7" s="18">
        <f>SUM(T_STOCKS[[#This Row],[HAY SINAII]:[Colonne2]])</f>
        <v>0</v>
      </c>
      <c r="J337" s="365"/>
      <c r="K337" s="363">
        <f>IF((T_STOCKS[[#This Row],[HAYSINAII]]&gt;=0)*(T_STOCKS[[#This Row],[HAYSINAII]]&lt;=1.5),ROW())</f>
        <v>337</v>
      </c>
      <c r="L337" s="363"/>
      <c r="M337" s="363"/>
      <c r="N337" s="363"/>
      <c r="O337" s="363"/>
      <c r="P337" s="363"/>
      <c r="Q337" s="363"/>
      <c r="R337" s="363"/>
      <c r="S337" s="363"/>
      <c r="T337" s="363"/>
      <c r="U337" s="363"/>
      <c r="V337" s="363"/>
      <c r="W337" s="363"/>
      <c r="X337" s="363"/>
      <c r="Y337" s="363"/>
      <c r="Z337" s="363"/>
      <c r="AA337" s="363"/>
      <c r="AB337" s="363"/>
      <c r="AC337" s="363"/>
    </row>
    <row r="338" spans="1:29">
      <c r="A338" s="363"/>
      <c r="B338" s="16">
        <f>IFERROR(T_BDD_Références[REFERENCE],"")</f>
        <v>0</v>
      </c>
      <c r="C338" s="16">
        <f>IFERROR(T_BDD_Références[DESIGNATION],"")</f>
        <v>0</v>
      </c>
      <c r="D33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8" s="18">
        <f>SUM(T_STOCKS[[#This Row],[HAY SINAII]:[Colonne2]])</f>
        <v>0</v>
      </c>
      <c r="J338" s="365"/>
      <c r="K338" s="363">
        <f>IF((T_STOCKS[[#This Row],[HAYSINAII]]&gt;=0)*(T_STOCKS[[#This Row],[HAYSINAII]]&lt;=1.5),ROW())</f>
        <v>338</v>
      </c>
      <c r="L338" s="363"/>
      <c r="M338" s="363"/>
      <c r="N338" s="363"/>
      <c r="O338" s="363"/>
      <c r="P338" s="363"/>
      <c r="Q338" s="363"/>
      <c r="R338" s="363"/>
      <c r="S338" s="363"/>
      <c r="T338" s="363"/>
      <c r="U338" s="363"/>
      <c r="V338" s="363"/>
      <c r="W338" s="363"/>
      <c r="X338" s="363"/>
      <c r="Y338" s="363"/>
      <c r="Z338" s="363"/>
      <c r="AA338" s="363"/>
      <c r="AB338" s="363"/>
      <c r="AC338" s="363"/>
    </row>
    <row r="339" spans="1:29">
      <c r="A339" s="363"/>
      <c r="B339" s="16">
        <f>IFERROR(T_BDD_Références[REFERENCE],"")</f>
        <v>0</v>
      </c>
      <c r="C339" s="16">
        <f>IFERROR(T_BDD_Références[DESIGNATION],"")</f>
        <v>0</v>
      </c>
      <c r="D33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3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3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3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3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39" s="18">
        <f>SUM(T_STOCKS[[#This Row],[HAY SINAII]:[Colonne2]])</f>
        <v>0</v>
      </c>
      <c r="J339" s="365"/>
      <c r="K339" s="363">
        <f>IF((T_STOCKS[[#This Row],[HAYSINAII]]&gt;=0)*(T_STOCKS[[#This Row],[HAYSINAII]]&lt;=1.5),ROW())</f>
        <v>339</v>
      </c>
      <c r="L339" s="363"/>
      <c r="M339" s="363"/>
      <c r="N339" s="363"/>
      <c r="O339" s="363"/>
      <c r="P339" s="363"/>
      <c r="Q339" s="363"/>
      <c r="R339" s="363"/>
      <c r="S339" s="363"/>
      <c r="T339" s="363"/>
      <c r="U339" s="363"/>
      <c r="V339" s="363"/>
      <c r="W339" s="363"/>
      <c r="X339" s="363"/>
      <c r="Y339" s="363"/>
      <c r="Z339" s="363"/>
      <c r="AA339" s="363"/>
      <c r="AB339" s="363"/>
      <c r="AC339" s="363"/>
    </row>
    <row r="340" spans="1:29">
      <c r="A340" s="363"/>
      <c r="B340" s="16">
        <f>IFERROR(T_BDD_Références[REFERENCE],"")</f>
        <v>0</v>
      </c>
      <c r="C340" s="16">
        <f>IFERROR(T_BDD_Références[DESIGNATION],"")</f>
        <v>0</v>
      </c>
      <c r="D34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0" s="18">
        <f>SUM(T_STOCKS[[#This Row],[HAY SINAII]:[Colonne2]])</f>
        <v>0</v>
      </c>
      <c r="J340" s="365"/>
      <c r="K340" s="363">
        <f>IF((T_STOCKS[[#This Row],[HAYSINAII]]&gt;=0)*(T_STOCKS[[#This Row],[HAYSINAII]]&lt;=1.5),ROW())</f>
        <v>340</v>
      </c>
      <c r="L340" s="363"/>
      <c r="M340" s="363"/>
      <c r="N340" s="363"/>
      <c r="O340" s="363"/>
      <c r="P340" s="363"/>
      <c r="Q340" s="363"/>
      <c r="R340" s="363"/>
      <c r="S340" s="363"/>
      <c r="T340" s="363"/>
      <c r="U340" s="363"/>
      <c r="V340" s="363"/>
      <c r="W340" s="363"/>
      <c r="X340" s="363"/>
      <c r="Y340" s="363"/>
      <c r="Z340" s="363"/>
      <c r="AA340" s="363"/>
      <c r="AB340" s="363"/>
      <c r="AC340" s="363"/>
    </row>
    <row r="341" spans="1:29">
      <c r="A341" s="363"/>
      <c r="B341" s="16">
        <f>IFERROR(T_BDD_Références[REFERENCE],"")</f>
        <v>0</v>
      </c>
      <c r="C341" s="16">
        <f>IFERROR(T_BDD_Références[DESIGNATION],"")</f>
        <v>0</v>
      </c>
      <c r="D34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1" s="18">
        <f>SUM(T_STOCKS[[#This Row],[HAY SINAII]:[Colonne2]])</f>
        <v>0</v>
      </c>
      <c r="J341" s="365"/>
      <c r="K341" s="363">
        <f>IF((T_STOCKS[[#This Row],[HAYSINAII]]&gt;=0)*(T_STOCKS[[#This Row],[HAYSINAII]]&lt;=1.5),ROW())</f>
        <v>341</v>
      </c>
      <c r="L341" s="363"/>
      <c r="M341" s="363"/>
      <c r="N341" s="363"/>
      <c r="O341" s="363"/>
      <c r="P341" s="363"/>
      <c r="Q341" s="363"/>
      <c r="R341" s="363"/>
      <c r="S341" s="363"/>
      <c r="T341" s="363"/>
      <c r="U341" s="363"/>
      <c r="V341" s="363"/>
      <c r="W341" s="363"/>
      <c r="X341" s="363"/>
      <c r="Y341" s="363"/>
      <c r="Z341" s="363"/>
      <c r="AA341" s="363"/>
      <c r="AB341" s="363"/>
      <c r="AC341" s="363"/>
    </row>
    <row r="342" spans="1:29">
      <c r="A342" s="363"/>
      <c r="B342" s="16">
        <f>IFERROR(T_BDD_Références[REFERENCE],"")</f>
        <v>0</v>
      </c>
      <c r="C342" s="16">
        <f>IFERROR(T_BDD_Références[DESIGNATION],"")</f>
        <v>0</v>
      </c>
      <c r="D34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2" s="18">
        <f>SUM(T_STOCKS[[#This Row],[HAY SINAII]:[Colonne2]])</f>
        <v>0</v>
      </c>
      <c r="J342" s="365"/>
      <c r="K342" s="363">
        <f>IF((T_STOCKS[[#This Row],[HAYSINAII]]&gt;=0)*(T_STOCKS[[#This Row],[HAYSINAII]]&lt;=1.5),ROW())</f>
        <v>342</v>
      </c>
      <c r="L342" s="363"/>
      <c r="M342" s="363"/>
      <c r="N342" s="363"/>
      <c r="O342" s="363"/>
      <c r="P342" s="363"/>
      <c r="Q342" s="363"/>
      <c r="R342" s="363"/>
      <c r="S342" s="363"/>
      <c r="T342" s="363"/>
      <c r="U342" s="363"/>
      <c r="V342" s="363"/>
      <c r="W342" s="363"/>
      <c r="X342" s="363"/>
      <c r="Y342" s="363"/>
      <c r="Z342" s="363"/>
      <c r="AA342" s="363"/>
      <c r="AB342" s="363"/>
      <c r="AC342" s="363"/>
    </row>
    <row r="343" spans="1:29">
      <c r="A343" s="363"/>
      <c r="B343" s="16">
        <f>IFERROR(T_BDD_Références[REFERENCE],"")</f>
        <v>0</v>
      </c>
      <c r="C343" s="16">
        <f>IFERROR(T_BDD_Références[DESIGNATION],"")</f>
        <v>0</v>
      </c>
      <c r="D34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3" s="18">
        <f>SUM(T_STOCKS[[#This Row],[HAY SINAII]:[Colonne2]])</f>
        <v>0</v>
      </c>
      <c r="J343" s="365"/>
      <c r="K343" s="363">
        <f>IF((T_STOCKS[[#This Row],[HAYSINAII]]&gt;=0)*(T_STOCKS[[#This Row],[HAYSINAII]]&lt;=1.5),ROW())</f>
        <v>343</v>
      </c>
      <c r="L343" s="363"/>
      <c r="M343" s="363"/>
      <c r="N343" s="363"/>
      <c r="O343" s="363"/>
      <c r="P343" s="363"/>
      <c r="Q343" s="363"/>
      <c r="R343" s="363"/>
      <c r="S343" s="363"/>
      <c r="T343" s="363"/>
      <c r="U343" s="363"/>
      <c r="V343" s="363"/>
      <c r="W343" s="363"/>
      <c r="X343" s="363"/>
      <c r="Y343" s="363"/>
      <c r="Z343" s="363"/>
      <c r="AA343" s="363"/>
      <c r="AB343" s="363"/>
      <c r="AC343" s="363"/>
    </row>
    <row r="344" spans="1:29">
      <c r="A344" s="363"/>
      <c r="B344" s="16">
        <f>IFERROR(T_BDD_Références[REFERENCE],"")</f>
        <v>0</v>
      </c>
      <c r="C344" s="16">
        <f>IFERROR(T_BDD_Références[DESIGNATION],"")</f>
        <v>0</v>
      </c>
      <c r="D34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4" s="18">
        <f>SUM(T_STOCKS[[#This Row],[HAY SINAII]:[Colonne2]])</f>
        <v>0</v>
      </c>
      <c r="J344" s="365"/>
      <c r="K344" s="363">
        <f>IF((T_STOCKS[[#This Row],[HAYSINAII]]&gt;=0)*(T_STOCKS[[#This Row],[HAYSINAII]]&lt;=1.5),ROW())</f>
        <v>344</v>
      </c>
      <c r="L344" s="363"/>
      <c r="M344" s="363"/>
      <c r="N344" s="363"/>
      <c r="O344" s="363"/>
      <c r="P344" s="363"/>
      <c r="Q344" s="363"/>
      <c r="R344" s="363"/>
      <c r="S344" s="363"/>
      <c r="T344" s="363"/>
      <c r="U344" s="363"/>
      <c r="V344" s="363"/>
      <c r="W344" s="363"/>
      <c r="X344" s="363"/>
      <c r="Y344" s="363"/>
      <c r="Z344" s="363"/>
      <c r="AA344" s="363"/>
      <c r="AB344" s="363"/>
      <c r="AC344" s="363"/>
    </row>
    <row r="345" spans="1:29">
      <c r="A345" s="363"/>
      <c r="B345" s="16">
        <f>IFERROR(T_BDD_Références[REFERENCE],"")</f>
        <v>0</v>
      </c>
      <c r="C345" s="16">
        <f>IFERROR(T_BDD_Références[DESIGNATION],"")</f>
        <v>0</v>
      </c>
      <c r="D34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5" s="18">
        <f>SUM(T_STOCKS[[#This Row],[HAY SINAII]:[Colonne2]])</f>
        <v>0</v>
      </c>
      <c r="J345" s="365"/>
      <c r="K345" s="363">
        <f>IF((T_STOCKS[[#This Row],[HAYSINAII]]&gt;=0)*(T_STOCKS[[#This Row],[HAYSINAII]]&lt;=1.5),ROW())</f>
        <v>345</v>
      </c>
      <c r="L345" s="363"/>
      <c r="M345" s="363"/>
      <c r="N345" s="363"/>
      <c r="O345" s="363"/>
      <c r="P345" s="363"/>
      <c r="Q345" s="363"/>
      <c r="R345" s="363"/>
      <c r="S345" s="363"/>
      <c r="T345" s="363"/>
      <c r="U345" s="363"/>
      <c r="V345" s="363"/>
      <c r="W345" s="363"/>
      <c r="X345" s="363"/>
      <c r="Y345" s="363"/>
      <c r="Z345" s="363"/>
      <c r="AA345" s="363"/>
      <c r="AB345" s="363"/>
      <c r="AC345" s="363"/>
    </row>
    <row r="346" spans="1:29">
      <c r="A346" s="363"/>
      <c r="B346" s="16">
        <f>IFERROR(T_BDD_Références[REFERENCE],"")</f>
        <v>0</v>
      </c>
      <c r="C346" s="16">
        <f>IFERROR(T_BDD_Références[DESIGNATION],"")</f>
        <v>0</v>
      </c>
      <c r="D34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6" s="18">
        <f>SUM(T_STOCKS[[#This Row],[HAY SINAII]:[Colonne2]])</f>
        <v>0</v>
      </c>
      <c r="J346" s="365"/>
      <c r="K346" s="363">
        <f>IF((T_STOCKS[[#This Row],[HAYSINAII]]&gt;=0)*(T_STOCKS[[#This Row],[HAYSINAII]]&lt;=1.5),ROW())</f>
        <v>346</v>
      </c>
      <c r="L346" s="363"/>
      <c r="M346" s="363"/>
      <c r="N346" s="363"/>
      <c r="O346" s="363"/>
      <c r="P346" s="363"/>
      <c r="Q346" s="363"/>
      <c r="R346" s="363"/>
      <c r="S346" s="363"/>
      <c r="T346" s="363"/>
      <c r="U346" s="363"/>
      <c r="V346" s="363"/>
      <c r="W346" s="363"/>
      <c r="X346" s="363"/>
      <c r="Y346" s="363"/>
      <c r="Z346" s="363"/>
      <c r="AA346" s="363"/>
      <c r="AB346" s="363"/>
      <c r="AC346" s="363"/>
    </row>
    <row r="347" spans="1:29">
      <c r="A347" s="363"/>
      <c r="B347" s="16">
        <f>IFERROR(T_BDD_Références[REFERENCE],"")</f>
        <v>0</v>
      </c>
      <c r="C347" s="16">
        <f>IFERROR(T_BDD_Références[DESIGNATION],"")</f>
        <v>0</v>
      </c>
      <c r="D34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7" s="18">
        <f>SUM(T_STOCKS[[#This Row],[HAY SINAII]:[Colonne2]])</f>
        <v>0</v>
      </c>
      <c r="J347" s="365"/>
      <c r="K347" s="363">
        <f>IF((T_STOCKS[[#This Row],[HAYSINAII]]&gt;=0)*(T_STOCKS[[#This Row],[HAYSINAII]]&lt;=1.5),ROW())</f>
        <v>347</v>
      </c>
      <c r="L347" s="363"/>
      <c r="M347" s="363"/>
      <c r="N347" s="363"/>
      <c r="O347" s="363"/>
      <c r="P347" s="363"/>
      <c r="Q347" s="363"/>
      <c r="R347" s="363"/>
      <c r="S347" s="363"/>
      <c r="T347" s="363"/>
      <c r="U347" s="363"/>
      <c r="V347" s="363"/>
      <c r="W347" s="363"/>
      <c r="X347" s="363"/>
      <c r="Y347" s="363"/>
      <c r="Z347" s="363"/>
      <c r="AA347" s="363"/>
      <c r="AB347" s="363"/>
      <c r="AC347" s="363"/>
    </row>
    <row r="348" spans="1:29">
      <c r="A348" s="363"/>
      <c r="B348" s="16">
        <f>IFERROR(T_BDD_Références[REFERENCE],"")</f>
        <v>0</v>
      </c>
      <c r="C348" s="16">
        <f>IFERROR(T_BDD_Références[DESIGNATION],"")</f>
        <v>0</v>
      </c>
      <c r="D34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8" s="18">
        <f>SUM(T_STOCKS[[#This Row],[HAY SINAII]:[Colonne2]])</f>
        <v>0</v>
      </c>
      <c r="J348" s="365"/>
      <c r="K348" s="363">
        <f>IF((T_STOCKS[[#This Row],[HAYSINAII]]&gt;=0)*(T_STOCKS[[#This Row],[HAYSINAII]]&lt;=1.5),ROW())</f>
        <v>348</v>
      </c>
      <c r="L348" s="363"/>
      <c r="M348" s="363"/>
      <c r="N348" s="363"/>
      <c r="O348" s="363"/>
      <c r="P348" s="363"/>
      <c r="Q348" s="363"/>
      <c r="R348" s="363"/>
      <c r="S348" s="363"/>
      <c r="T348" s="363"/>
      <c r="U348" s="363"/>
      <c r="V348" s="363"/>
      <c r="W348" s="363"/>
      <c r="X348" s="363"/>
      <c r="Y348" s="363"/>
      <c r="Z348" s="363"/>
      <c r="AA348" s="363"/>
      <c r="AB348" s="363"/>
      <c r="AC348" s="363"/>
    </row>
    <row r="349" spans="1:29">
      <c r="A349" s="363"/>
      <c r="B349" s="16">
        <f>IFERROR(T_BDD_Références[REFERENCE],"")</f>
        <v>0</v>
      </c>
      <c r="C349" s="16">
        <f>IFERROR(T_BDD_Références[DESIGNATION],"")</f>
        <v>0</v>
      </c>
      <c r="D34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4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4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4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4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49" s="18">
        <f>SUM(T_STOCKS[[#This Row],[HAY SINAII]:[Colonne2]])</f>
        <v>0</v>
      </c>
      <c r="J349" s="365"/>
      <c r="K349" s="363">
        <f>IF((T_STOCKS[[#This Row],[HAYSINAII]]&gt;=0)*(T_STOCKS[[#This Row],[HAYSINAII]]&lt;=1.5),ROW())</f>
        <v>349</v>
      </c>
      <c r="L349" s="363"/>
      <c r="M349" s="363"/>
      <c r="N349" s="363"/>
      <c r="O349" s="363"/>
      <c r="P349" s="363"/>
      <c r="Q349" s="363"/>
      <c r="R349" s="363"/>
      <c r="S349" s="363"/>
      <c r="T349" s="363"/>
      <c r="U349" s="363"/>
      <c r="V349" s="363"/>
      <c r="W349" s="363"/>
      <c r="X349" s="363"/>
      <c r="Y349" s="363"/>
      <c r="Z349" s="363"/>
      <c r="AA349" s="363"/>
      <c r="AB349" s="363"/>
      <c r="AC349" s="363"/>
    </row>
    <row r="350" spans="1:29">
      <c r="A350" s="363"/>
      <c r="B350" s="16">
        <f>IFERROR(T_BDD_Références[REFERENCE],"")</f>
        <v>0</v>
      </c>
      <c r="C350" s="16">
        <f>IFERROR(T_BDD_Références[DESIGNATION],"")</f>
        <v>0</v>
      </c>
      <c r="D35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0" s="18">
        <f>SUM(T_STOCKS[[#This Row],[HAY SINAII]:[Colonne2]])</f>
        <v>0</v>
      </c>
      <c r="J350" s="365"/>
      <c r="K350" s="363">
        <f>IF((T_STOCKS[[#This Row],[HAYSINAII]]&gt;=0)*(T_STOCKS[[#This Row],[HAYSINAII]]&lt;=1.5),ROW())</f>
        <v>350</v>
      </c>
      <c r="L350" s="363"/>
      <c r="M350" s="363"/>
      <c r="N350" s="363"/>
      <c r="O350" s="363"/>
      <c r="P350" s="363"/>
      <c r="Q350" s="363"/>
      <c r="R350" s="363"/>
      <c r="S350" s="363"/>
      <c r="T350" s="363"/>
      <c r="U350" s="363"/>
      <c r="V350" s="363"/>
      <c r="W350" s="363"/>
      <c r="X350" s="363"/>
      <c r="Y350" s="363"/>
      <c r="Z350" s="363"/>
      <c r="AA350" s="363"/>
      <c r="AB350" s="363"/>
      <c r="AC350" s="363"/>
    </row>
    <row r="351" spans="1:29">
      <c r="A351" s="363"/>
      <c r="B351" s="16">
        <f>IFERROR(T_BDD_Références[REFERENCE],"")</f>
        <v>0</v>
      </c>
      <c r="C351" s="16">
        <f>IFERROR(T_BDD_Références[DESIGNATION],"")</f>
        <v>0</v>
      </c>
      <c r="D35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1" s="18">
        <f>SUM(T_STOCKS[[#This Row],[HAY SINAII]:[Colonne2]])</f>
        <v>0</v>
      </c>
      <c r="J351" s="365"/>
      <c r="K351" s="363">
        <f>IF((T_STOCKS[[#This Row],[HAYSINAII]]&gt;=0)*(T_STOCKS[[#This Row],[HAYSINAII]]&lt;=1.5),ROW())</f>
        <v>351</v>
      </c>
      <c r="L351" s="363"/>
      <c r="M351" s="363"/>
      <c r="N351" s="363"/>
      <c r="O351" s="363"/>
      <c r="P351" s="363"/>
      <c r="Q351" s="363"/>
      <c r="R351" s="363"/>
      <c r="S351" s="363"/>
      <c r="T351" s="363"/>
      <c r="U351" s="363"/>
      <c r="V351" s="363"/>
      <c r="W351" s="363"/>
      <c r="X351" s="363"/>
      <c r="Y351" s="363"/>
      <c r="Z351" s="363"/>
      <c r="AA351" s="363"/>
      <c r="AB351" s="363"/>
      <c r="AC351" s="363"/>
    </row>
    <row r="352" spans="1:29">
      <c r="A352" s="363"/>
      <c r="B352" s="16">
        <f>IFERROR(T_BDD_Références[REFERENCE],"")</f>
        <v>0</v>
      </c>
      <c r="C352" s="16">
        <f>IFERROR(T_BDD_Références[DESIGNATION],"")</f>
        <v>0</v>
      </c>
      <c r="D35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2" s="18">
        <f>SUM(T_STOCKS[[#This Row],[HAY SINAII]:[Colonne2]])</f>
        <v>0</v>
      </c>
      <c r="J352" s="365"/>
      <c r="K352" s="363">
        <f>IF((T_STOCKS[[#This Row],[HAYSINAII]]&gt;=0)*(T_STOCKS[[#This Row],[HAYSINAII]]&lt;=1.5),ROW())</f>
        <v>352</v>
      </c>
      <c r="L352" s="363"/>
      <c r="M352" s="363"/>
      <c r="N352" s="363"/>
      <c r="O352" s="363"/>
      <c r="P352" s="363"/>
      <c r="Q352" s="363"/>
      <c r="R352" s="363"/>
      <c r="S352" s="363"/>
      <c r="T352" s="363"/>
      <c r="U352" s="363"/>
      <c r="V352" s="363"/>
      <c r="W352" s="363"/>
      <c r="X352" s="363"/>
      <c r="Y352" s="363"/>
      <c r="Z352" s="363"/>
      <c r="AA352" s="363"/>
      <c r="AB352" s="363"/>
      <c r="AC352" s="363"/>
    </row>
    <row r="353" spans="1:29">
      <c r="A353" s="363"/>
      <c r="B353" s="16">
        <f>IFERROR(T_BDD_Références[REFERENCE],"")</f>
        <v>0</v>
      </c>
      <c r="C353" s="16">
        <f>IFERROR(T_BDD_Références[DESIGNATION],"")</f>
        <v>0</v>
      </c>
      <c r="D35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3" s="18">
        <f>SUM(T_STOCKS[[#This Row],[HAY SINAII]:[Colonne2]])</f>
        <v>0</v>
      </c>
      <c r="J353" s="365"/>
      <c r="K353" s="363">
        <f>IF((T_STOCKS[[#This Row],[HAYSINAII]]&gt;=0)*(T_STOCKS[[#This Row],[HAYSINAII]]&lt;=1.5),ROW())</f>
        <v>353</v>
      </c>
      <c r="L353" s="363"/>
      <c r="M353" s="363"/>
      <c r="N353" s="363"/>
      <c r="O353" s="363"/>
      <c r="P353" s="363"/>
      <c r="Q353" s="363"/>
      <c r="R353" s="363"/>
      <c r="S353" s="363"/>
      <c r="T353" s="363"/>
      <c r="U353" s="363"/>
      <c r="V353" s="363"/>
      <c r="W353" s="363"/>
      <c r="X353" s="363"/>
      <c r="Y353" s="363"/>
      <c r="Z353" s="363"/>
      <c r="AA353" s="363"/>
      <c r="AB353" s="363"/>
      <c r="AC353" s="363"/>
    </row>
    <row r="354" spans="1:29">
      <c r="A354" s="363"/>
      <c r="B354" s="16">
        <f>IFERROR(T_BDD_Références[REFERENCE],"")</f>
        <v>0</v>
      </c>
      <c r="C354" s="16">
        <f>IFERROR(T_BDD_Références[DESIGNATION],"")</f>
        <v>0</v>
      </c>
      <c r="D35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4" s="18">
        <f>SUM(T_STOCKS[[#This Row],[HAY SINAII]:[Colonne2]])</f>
        <v>0</v>
      </c>
      <c r="J354" s="365"/>
      <c r="K354" s="363">
        <f>IF((T_STOCKS[[#This Row],[HAYSINAII]]&gt;=0)*(T_STOCKS[[#This Row],[HAYSINAII]]&lt;=1.5),ROW())</f>
        <v>354</v>
      </c>
      <c r="L354" s="363"/>
      <c r="M354" s="363"/>
      <c r="N354" s="363"/>
      <c r="O354" s="363"/>
      <c r="P354" s="363"/>
      <c r="Q354" s="363"/>
      <c r="R354" s="363"/>
      <c r="S354" s="363"/>
      <c r="T354" s="363"/>
      <c r="U354" s="363"/>
      <c r="V354" s="363"/>
      <c r="W354" s="363"/>
      <c r="X354" s="363"/>
      <c r="Y354" s="363"/>
      <c r="Z354" s="363"/>
      <c r="AA354" s="363"/>
      <c r="AB354" s="363"/>
      <c r="AC354" s="363"/>
    </row>
    <row r="355" spans="1:29">
      <c r="A355" s="363"/>
      <c r="B355" s="16">
        <f>IFERROR(T_BDD_Références[REFERENCE],"")</f>
        <v>0</v>
      </c>
      <c r="C355" s="16">
        <f>IFERROR(T_BDD_Références[DESIGNATION],"")</f>
        <v>0</v>
      </c>
      <c r="D35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5" s="18">
        <f>SUM(T_STOCKS[[#This Row],[HAY SINAII]:[Colonne2]])</f>
        <v>0</v>
      </c>
      <c r="J355" s="365"/>
      <c r="K355" s="363">
        <f>IF((T_STOCKS[[#This Row],[HAYSINAII]]&gt;=0)*(T_STOCKS[[#This Row],[HAYSINAII]]&lt;=1.5),ROW())</f>
        <v>355</v>
      </c>
      <c r="L355" s="363"/>
      <c r="M355" s="363"/>
      <c r="N355" s="363"/>
      <c r="O355" s="363"/>
      <c r="P355" s="363"/>
      <c r="Q355" s="363"/>
      <c r="R355" s="363"/>
      <c r="S355" s="363"/>
      <c r="T355" s="363"/>
      <c r="U355" s="363"/>
      <c r="V355" s="363"/>
      <c r="W355" s="363"/>
      <c r="X355" s="363"/>
      <c r="Y355" s="363"/>
      <c r="Z355" s="363"/>
      <c r="AA355" s="363"/>
      <c r="AB355" s="363"/>
      <c r="AC355" s="363"/>
    </row>
    <row r="356" spans="1:29">
      <c r="A356" s="363"/>
      <c r="B356" s="16">
        <f>IFERROR(T_BDD_Références[REFERENCE],"")</f>
        <v>0</v>
      </c>
      <c r="C356" s="16">
        <f>IFERROR(T_BDD_Références[DESIGNATION],"")</f>
        <v>0</v>
      </c>
      <c r="D35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6" s="18">
        <f>SUM(T_STOCKS[[#This Row],[HAY SINAII]:[Colonne2]])</f>
        <v>0</v>
      </c>
      <c r="J356" s="365"/>
      <c r="K356" s="363">
        <f>IF((T_STOCKS[[#This Row],[HAYSINAII]]&gt;=0)*(T_STOCKS[[#This Row],[HAYSINAII]]&lt;=1.5),ROW())</f>
        <v>356</v>
      </c>
      <c r="L356" s="363"/>
      <c r="M356" s="363"/>
      <c r="N356" s="363"/>
      <c r="O356" s="363"/>
      <c r="P356" s="363"/>
      <c r="Q356" s="363"/>
      <c r="R356" s="363"/>
      <c r="S356" s="363"/>
      <c r="T356" s="363"/>
      <c r="U356" s="363"/>
      <c r="V356" s="363"/>
      <c r="W356" s="363"/>
      <c r="X356" s="363"/>
      <c r="Y356" s="363"/>
      <c r="Z356" s="363"/>
      <c r="AA356" s="363"/>
      <c r="AB356" s="363"/>
      <c r="AC356" s="363"/>
    </row>
    <row r="357" spans="1:29">
      <c r="A357" s="363"/>
      <c r="B357" s="16">
        <f>IFERROR(T_BDD_Références[REFERENCE],"")</f>
        <v>0</v>
      </c>
      <c r="C357" s="16">
        <f>IFERROR(T_BDD_Références[DESIGNATION],"")</f>
        <v>0</v>
      </c>
      <c r="D35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7" s="18">
        <f>SUM(T_STOCKS[[#This Row],[HAY SINAII]:[Colonne2]])</f>
        <v>0</v>
      </c>
      <c r="J357" s="365"/>
      <c r="K357" s="363">
        <f>IF((T_STOCKS[[#This Row],[HAYSINAII]]&gt;=0)*(T_STOCKS[[#This Row],[HAYSINAII]]&lt;=1.5),ROW())</f>
        <v>357</v>
      </c>
      <c r="L357" s="363"/>
      <c r="M357" s="363"/>
      <c r="N357" s="363"/>
      <c r="O357" s="363"/>
      <c r="P357" s="363"/>
      <c r="Q357" s="363"/>
      <c r="R357" s="363"/>
      <c r="S357" s="363"/>
      <c r="T357" s="363"/>
      <c r="U357" s="363"/>
      <c r="V357" s="363"/>
      <c r="W357" s="363"/>
      <c r="X357" s="363"/>
      <c r="Y357" s="363"/>
      <c r="Z357" s="363"/>
      <c r="AA357" s="363"/>
      <c r="AB357" s="363"/>
      <c r="AC357" s="363"/>
    </row>
    <row r="358" spans="1:29">
      <c r="A358" s="363"/>
      <c r="B358" s="16">
        <f>IFERROR(T_BDD_Références[REFERENCE],"")</f>
        <v>0</v>
      </c>
      <c r="C358" s="16">
        <f>IFERROR(T_BDD_Références[DESIGNATION],"")</f>
        <v>0</v>
      </c>
      <c r="D35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8" s="18">
        <f>SUM(T_STOCKS[[#This Row],[HAY SINAII]:[Colonne2]])</f>
        <v>0</v>
      </c>
      <c r="J358" s="365"/>
      <c r="K358" s="363">
        <f>IF((T_STOCKS[[#This Row],[HAYSINAII]]&gt;=0)*(T_STOCKS[[#This Row],[HAYSINAII]]&lt;=1.5),ROW())</f>
        <v>358</v>
      </c>
      <c r="L358" s="363"/>
      <c r="M358" s="363"/>
      <c r="N358" s="363"/>
      <c r="O358" s="363"/>
      <c r="P358" s="363"/>
      <c r="Q358" s="363"/>
      <c r="R358" s="363"/>
      <c r="S358" s="363"/>
      <c r="T358" s="363"/>
      <c r="U358" s="363"/>
      <c r="V358" s="363"/>
      <c r="W358" s="363"/>
      <c r="X358" s="363"/>
      <c r="Y358" s="363"/>
      <c r="Z358" s="363"/>
      <c r="AA358" s="363"/>
      <c r="AB358" s="363"/>
      <c r="AC358" s="363"/>
    </row>
    <row r="359" spans="1:29">
      <c r="A359" s="363"/>
      <c r="B359" s="16">
        <f>IFERROR(T_BDD_Références[REFERENCE],"")</f>
        <v>0</v>
      </c>
      <c r="C359" s="16">
        <f>IFERROR(T_BDD_Références[DESIGNATION],"")</f>
        <v>0</v>
      </c>
      <c r="D35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5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5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5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5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59" s="18">
        <f>SUM(T_STOCKS[[#This Row],[HAY SINAII]:[Colonne2]])</f>
        <v>0</v>
      </c>
      <c r="J359" s="365"/>
      <c r="K359" s="363">
        <f>IF((T_STOCKS[[#This Row],[HAYSINAII]]&gt;=0)*(T_STOCKS[[#This Row],[HAYSINAII]]&lt;=1.5),ROW())</f>
        <v>359</v>
      </c>
      <c r="L359" s="363"/>
      <c r="M359" s="363"/>
      <c r="N359" s="363"/>
      <c r="O359" s="363"/>
      <c r="P359" s="363"/>
      <c r="Q359" s="363"/>
      <c r="R359" s="363"/>
      <c r="S359" s="363"/>
      <c r="T359" s="363"/>
      <c r="U359" s="363"/>
      <c r="V359" s="363"/>
      <c r="W359" s="363"/>
      <c r="X359" s="363"/>
      <c r="Y359" s="363"/>
      <c r="Z359" s="363"/>
      <c r="AA359" s="363"/>
      <c r="AB359" s="363"/>
      <c r="AC359" s="363"/>
    </row>
    <row r="360" spans="1:29">
      <c r="A360" s="363"/>
      <c r="B360" s="16">
        <f>IFERROR(T_BDD_Références[REFERENCE],"")</f>
        <v>0</v>
      </c>
      <c r="C360" s="16">
        <f>IFERROR(T_BDD_Références[DESIGNATION],"")</f>
        <v>0</v>
      </c>
      <c r="D36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0" s="18">
        <f>SUM(T_STOCKS[[#This Row],[HAY SINAII]:[Colonne2]])</f>
        <v>0</v>
      </c>
      <c r="J360" s="365"/>
      <c r="K360" s="363">
        <f>IF((T_STOCKS[[#This Row],[HAYSINAII]]&gt;=0)*(T_STOCKS[[#This Row],[HAYSINAII]]&lt;=1.5),ROW())</f>
        <v>360</v>
      </c>
      <c r="L360" s="363"/>
      <c r="M360" s="363"/>
      <c r="N360" s="363"/>
      <c r="O360" s="363"/>
      <c r="P360" s="363"/>
      <c r="Q360" s="363"/>
      <c r="R360" s="363"/>
      <c r="S360" s="363"/>
      <c r="T360" s="363"/>
      <c r="U360" s="363"/>
      <c r="V360" s="363"/>
      <c r="W360" s="363"/>
      <c r="X360" s="363"/>
      <c r="Y360" s="363"/>
      <c r="Z360" s="363"/>
      <c r="AA360" s="363"/>
      <c r="AB360" s="363"/>
      <c r="AC360" s="363"/>
    </row>
    <row r="361" spans="1:29">
      <c r="A361" s="363"/>
      <c r="B361" s="16">
        <f>IFERROR(T_BDD_Références[REFERENCE],"")</f>
        <v>0</v>
      </c>
      <c r="C361" s="16">
        <f>IFERROR(T_BDD_Références[DESIGNATION],"")</f>
        <v>0</v>
      </c>
      <c r="D36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1" s="18">
        <f>SUM(T_STOCKS[[#This Row],[HAY SINAII]:[Colonne2]])</f>
        <v>0</v>
      </c>
      <c r="J361" s="365"/>
      <c r="K361" s="363">
        <f>IF((T_STOCKS[[#This Row],[HAYSINAII]]&gt;=0)*(T_STOCKS[[#This Row],[HAYSINAII]]&lt;=1.5),ROW())</f>
        <v>361</v>
      </c>
      <c r="L361" s="363"/>
      <c r="M361" s="363"/>
      <c r="N361" s="363"/>
      <c r="O361" s="363"/>
      <c r="P361" s="363"/>
      <c r="Q361" s="363"/>
      <c r="R361" s="363"/>
      <c r="S361" s="363"/>
      <c r="T361" s="363"/>
      <c r="U361" s="363"/>
      <c r="V361" s="363"/>
      <c r="W361" s="363"/>
      <c r="X361" s="363"/>
      <c r="Y361" s="363"/>
      <c r="Z361" s="363"/>
      <c r="AA361" s="363"/>
      <c r="AB361" s="363"/>
      <c r="AC361" s="363"/>
    </row>
    <row r="362" spans="1:29">
      <c r="A362" s="363"/>
      <c r="B362" s="16">
        <f>IFERROR(T_BDD_Références[REFERENCE],"")</f>
        <v>0</v>
      </c>
      <c r="C362" s="16">
        <f>IFERROR(T_BDD_Références[DESIGNATION],"")</f>
        <v>0</v>
      </c>
      <c r="D36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2" s="18">
        <f>SUM(T_STOCKS[[#This Row],[HAY SINAII]:[Colonne2]])</f>
        <v>0</v>
      </c>
      <c r="J362" s="365"/>
      <c r="K362" s="363">
        <f>IF((T_STOCKS[[#This Row],[HAYSINAII]]&gt;=0)*(T_STOCKS[[#This Row],[HAYSINAII]]&lt;=1.5),ROW())</f>
        <v>362</v>
      </c>
      <c r="L362" s="363"/>
      <c r="M362" s="363"/>
      <c r="N362" s="363"/>
      <c r="O362" s="363"/>
      <c r="P362" s="363"/>
      <c r="Q362" s="363"/>
      <c r="R362" s="363"/>
      <c r="S362" s="363"/>
      <c r="T362" s="363"/>
      <c r="U362" s="363"/>
      <c r="V362" s="363"/>
      <c r="W362" s="363"/>
      <c r="X362" s="363"/>
      <c r="Y362" s="363"/>
      <c r="Z362" s="363"/>
      <c r="AA362" s="363"/>
      <c r="AB362" s="363"/>
      <c r="AC362" s="363"/>
    </row>
    <row r="363" spans="1:29">
      <c r="A363" s="363"/>
      <c r="B363" s="16">
        <f>IFERROR(T_BDD_Références[REFERENCE],"")</f>
        <v>0</v>
      </c>
      <c r="C363" s="16">
        <f>IFERROR(T_BDD_Références[DESIGNATION],"")</f>
        <v>0</v>
      </c>
      <c r="D36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3" s="18">
        <f>SUM(T_STOCKS[[#This Row],[HAY SINAII]:[Colonne2]])</f>
        <v>0</v>
      </c>
      <c r="J363" s="365"/>
      <c r="K363" s="363">
        <f>IF((T_STOCKS[[#This Row],[HAYSINAII]]&gt;=0)*(T_STOCKS[[#This Row],[HAYSINAII]]&lt;=1.5),ROW())</f>
        <v>363</v>
      </c>
      <c r="L363" s="363"/>
      <c r="M363" s="363"/>
      <c r="N363" s="363"/>
      <c r="O363" s="363"/>
      <c r="P363" s="363"/>
      <c r="Q363" s="363"/>
      <c r="R363" s="363"/>
      <c r="S363" s="363"/>
      <c r="T363" s="363"/>
      <c r="U363" s="363"/>
      <c r="V363" s="363"/>
      <c r="W363" s="363"/>
      <c r="X363" s="363"/>
      <c r="Y363" s="363"/>
      <c r="Z363" s="363"/>
      <c r="AA363" s="363"/>
      <c r="AB363" s="363"/>
      <c r="AC363" s="363"/>
    </row>
    <row r="364" spans="1:29">
      <c r="A364" s="363"/>
      <c r="B364" s="16">
        <f>IFERROR(T_BDD_Références[REFERENCE],"")</f>
        <v>0</v>
      </c>
      <c r="C364" s="16">
        <f>IFERROR(T_BDD_Références[DESIGNATION],"")</f>
        <v>0</v>
      </c>
      <c r="D36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4" s="18">
        <f>SUM(T_STOCKS[[#This Row],[HAY SINAII]:[Colonne2]])</f>
        <v>0</v>
      </c>
      <c r="J364" s="365"/>
      <c r="K364" s="363">
        <f>IF((T_STOCKS[[#This Row],[HAYSINAII]]&gt;=0)*(T_STOCKS[[#This Row],[HAYSINAII]]&lt;=1.5),ROW())</f>
        <v>364</v>
      </c>
      <c r="L364" s="363"/>
      <c r="M364" s="363"/>
      <c r="N364" s="363"/>
      <c r="O364" s="363"/>
      <c r="P364" s="363"/>
      <c r="Q364" s="363"/>
      <c r="R364" s="363"/>
      <c r="S364" s="363"/>
      <c r="T364" s="363"/>
      <c r="U364" s="363"/>
      <c r="V364" s="363"/>
      <c r="W364" s="363"/>
      <c r="X364" s="363"/>
      <c r="Y364" s="363"/>
      <c r="Z364" s="363"/>
      <c r="AA364" s="363"/>
      <c r="AB364" s="363"/>
      <c r="AC364" s="363"/>
    </row>
    <row r="365" spans="1:29">
      <c r="A365" s="363"/>
      <c r="B365" s="16">
        <f>IFERROR(T_BDD_Références[REFERENCE],"")</f>
        <v>0</v>
      </c>
      <c r="C365" s="16">
        <f>IFERROR(T_BDD_Références[DESIGNATION],"")</f>
        <v>0</v>
      </c>
      <c r="D36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5" s="18">
        <f>SUM(T_STOCKS[[#This Row],[HAY SINAII]:[Colonne2]])</f>
        <v>0</v>
      </c>
      <c r="J365" s="365"/>
      <c r="K365" s="363">
        <f>IF((T_STOCKS[[#This Row],[HAYSINAII]]&gt;=0)*(T_STOCKS[[#This Row],[HAYSINAII]]&lt;=1.5),ROW())</f>
        <v>365</v>
      </c>
      <c r="L365" s="363"/>
      <c r="M365" s="363"/>
      <c r="N365" s="363"/>
      <c r="O365" s="363"/>
      <c r="P365" s="363"/>
      <c r="Q365" s="363"/>
      <c r="R365" s="363"/>
      <c r="S365" s="363"/>
      <c r="T365" s="363"/>
      <c r="U365" s="363"/>
      <c r="V365" s="363"/>
      <c r="W365" s="363"/>
      <c r="X365" s="363"/>
      <c r="Y365" s="363"/>
      <c r="Z365" s="363"/>
      <c r="AA365" s="363"/>
      <c r="AB365" s="363"/>
      <c r="AC365" s="363"/>
    </row>
    <row r="366" spans="1:29">
      <c r="A366" s="363"/>
      <c r="B366" s="16">
        <f>IFERROR(T_BDD_Références[REFERENCE],"")</f>
        <v>0</v>
      </c>
      <c r="C366" s="16">
        <f>IFERROR(T_BDD_Références[DESIGNATION],"")</f>
        <v>0</v>
      </c>
      <c r="D36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6" s="18">
        <f>SUM(T_STOCKS[[#This Row],[HAY SINAII]:[Colonne2]])</f>
        <v>0</v>
      </c>
      <c r="J366" s="365"/>
      <c r="K366" s="363">
        <f>IF((T_STOCKS[[#This Row],[HAYSINAII]]&gt;=0)*(T_STOCKS[[#This Row],[HAYSINAII]]&lt;=1.5),ROW())</f>
        <v>366</v>
      </c>
      <c r="L366" s="363"/>
      <c r="M366" s="363"/>
      <c r="N366" s="363"/>
      <c r="O366" s="363"/>
      <c r="P366" s="363"/>
      <c r="Q366" s="363"/>
      <c r="R366" s="363"/>
      <c r="S366" s="363"/>
      <c r="T366" s="363"/>
      <c r="U366" s="363"/>
      <c r="V366" s="363"/>
      <c r="W366" s="363"/>
      <c r="X366" s="363"/>
      <c r="Y366" s="363"/>
      <c r="Z366" s="363"/>
      <c r="AA366" s="363"/>
      <c r="AB366" s="363"/>
      <c r="AC366" s="363"/>
    </row>
    <row r="367" spans="1:29">
      <c r="A367" s="363"/>
      <c r="B367" s="16">
        <f>IFERROR(T_BDD_Références[REFERENCE],"")</f>
        <v>0</v>
      </c>
      <c r="C367" s="16">
        <f>IFERROR(T_BDD_Références[DESIGNATION],"")</f>
        <v>0</v>
      </c>
      <c r="D36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7" s="18">
        <f>SUM(T_STOCKS[[#This Row],[HAY SINAII]:[Colonne2]])</f>
        <v>0</v>
      </c>
      <c r="J367" s="365"/>
      <c r="K367" s="363">
        <f>IF((T_STOCKS[[#This Row],[HAYSINAII]]&gt;=0)*(T_STOCKS[[#This Row],[HAYSINAII]]&lt;=1.5),ROW())</f>
        <v>367</v>
      </c>
      <c r="L367" s="363"/>
      <c r="M367" s="363"/>
      <c r="N367" s="363"/>
      <c r="O367" s="363"/>
      <c r="P367" s="363"/>
      <c r="Q367" s="363"/>
      <c r="R367" s="363"/>
      <c r="S367" s="363"/>
      <c r="T367" s="363"/>
      <c r="U367" s="363"/>
      <c r="V367" s="363"/>
      <c r="W367" s="363"/>
      <c r="X367" s="363"/>
      <c r="Y367" s="363"/>
      <c r="Z367" s="363"/>
      <c r="AA367" s="363"/>
      <c r="AB367" s="363"/>
      <c r="AC367" s="363"/>
    </row>
    <row r="368" spans="1:29">
      <c r="A368" s="363"/>
      <c r="B368" s="16">
        <f>IFERROR(T_BDD_Références[REFERENCE],"")</f>
        <v>0</v>
      </c>
      <c r="C368" s="16">
        <f>IFERROR(T_BDD_Références[DESIGNATION],"")</f>
        <v>0</v>
      </c>
      <c r="D36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8" s="18">
        <f>SUM(T_STOCKS[[#This Row],[HAY SINAII]:[Colonne2]])</f>
        <v>0</v>
      </c>
      <c r="J368" s="365"/>
      <c r="K368" s="363">
        <f>IF((T_STOCKS[[#This Row],[HAYSINAII]]&gt;=0)*(T_STOCKS[[#This Row],[HAYSINAII]]&lt;=1.5),ROW())</f>
        <v>368</v>
      </c>
      <c r="L368" s="363"/>
      <c r="M368" s="363"/>
      <c r="N368" s="363"/>
      <c r="O368" s="363"/>
      <c r="P368" s="363"/>
      <c r="Q368" s="363"/>
      <c r="R368" s="363"/>
      <c r="S368" s="363"/>
      <c r="T368" s="363"/>
      <c r="U368" s="363"/>
      <c r="V368" s="363"/>
      <c r="W368" s="363"/>
      <c r="X368" s="363"/>
      <c r="Y368" s="363"/>
      <c r="Z368" s="363"/>
      <c r="AA368" s="363"/>
      <c r="AB368" s="363"/>
      <c r="AC368" s="363"/>
    </row>
    <row r="369" spans="1:29">
      <c r="A369" s="363"/>
      <c r="B369" s="16">
        <f>IFERROR(T_BDD_Références[REFERENCE],"")</f>
        <v>0</v>
      </c>
      <c r="C369" s="16">
        <f>IFERROR(T_BDD_Références[DESIGNATION],"")</f>
        <v>0</v>
      </c>
      <c r="D36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6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6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6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6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69" s="18">
        <f>SUM(T_STOCKS[[#This Row],[HAY SINAII]:[Colonne2]])</f>
        <v>0</v>
      </c>
      <c r="J369" s="365"/>
      <c r="K369" s="363">
        <f>IF((T_STOCKS[[#This Row],[HAYSINAII]]&gt;=0)*(T_STOCKS[[#This Row],[HAYSINAII]]&lt;=1.5),ROW())</f>
        <v>369</v>
      </c>
      <c r="L369" s="363"/>
      <c r="M369" s="363"/>
      <c r="N369" s="363"/>
      <c r="O369" s="363"/>
      <c r="P369" s="363"/>
      <c r="Q369" s="363"/>
      <c r="R369" s="363"/>
      <c r="S369" s="363"/>
      <c r="T369" s="363"/>
      <c r="U369" s="363"/>
      <c r="V369" s="363"/>
      <c r="W369" s="363"/>
      <c r="X369" s="363"/>
      <c r="Y369" s="363"/>
      <c r="Z369" s="363"/>
      <c r="AA369" s="363"/>
      <c r="AB369" s="363"/>
      <c r="AC369" s="363"/>
    </row>
    <row r="370" spans="1:29">
      <c r="A370" s="363"/>
      <c r="B370" s="16">
        <f>IFERROR(T_BDD_Références[REFERENCE],"")</f>
        <v>0</v>
      </c>
      <c r="C370" s="16">
        <f>IFERROR(T_BDD_Références[DESIGNATION],"")</f>
        <v>0</v>
      </c>
      <c r="D37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0" s="18">
        <f>SUM(T_STOCKS[[#This Row],[HAY SINAII]:[Colonne2]])</f>
        <v>0</v>
      </c>
      <c r="J370" s="365"/>
      <c r="K370" s="363">
        <f>IF((T_STOCKS[[#This Row],[HAYSINAII]]&gt;=0)*(T_STOCKS[[#This Row],[HAYSINAII]]&lt;=1.5),ROW())</f>
        <v>370</v>
      </c>
      <c r="L370" s="363"/>
      <c r="M370" s="363"/>
      <c r="N370" s="363"/>
      <c r="O370" s="363"/>
      <c r="P370" s="363"/>
      <c r="Q370" s="363"/>
      <c r="R370" s="363"/>
      <c r="S370" s="363"/>
      <c r="T370" s="363"/>
      <c r="U370" s="363"/>
      <c r="V370" s="363"/>
      <c r="W370" s="363"/>
      <c r="X370" s="363"/>
      <c r="Y370" s="363"/>
      <c r="Z370" s="363"/>
      <c r="AA370" s="363"/>
      <c r="AB370" s="363"/>
      <c r="AC370" s="363"/>
    </row>
    <row r="371" spans="1:29">
      <c r="A371" s="363"/>
      <c r="B371" s="16">
        <f>IFERROR(T_BDD_Références[REFERENCE],"")</f>
        <v>0</v>
      </c>
      <c r="C371" s="16">
        <f>IFERROR(T_BDD_Références[DESIGNATION],"")</f>
        <v>0</v>
      </c>
      <c r="D37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1" s="18">
        <f>SUM(T_STOCKS[[#This Row],[HAY SINAII]:[Colonne2]])</f>
        <v>0</v>
      </c>
      <c r="J371" s="365"/>
      <c r="K371" s="363">
        <f>IF((T_STOCKS[[#This Row],[HAYSINAII]]&gt;=0)*(T_STOCKS[[#This Row],[HAYSINAII]]&lt;=1.5),ROW())</f>
        <v>371</v>
      </c>
      <c r="L371" s="363"/>
      <c r="M371" s="363"/>
      <c r="N371" s="363"/>
      <c r="O371" s="363"/>
      <c r="P371" s="363"/>
      <c r="Q371" s="363"/>
      <c r="R371" s="363"/>
      <c r="S371" s="363"/>
      <c r="T371" s="363"/>
      <c r="U371" s="363"/>
      <c r="V371" s="363"/>
      <c r="W371" s="363"/>
      <c r="X371" s="363"/>
      <c r="Y371" s="363"/>
      <c r="Z371" s="363"/>
      <c r="AA371" s="363"/>
      <c r="AB371" s="363"/>
      <c r="AC371" s="363"/>
    </row>
    <row r="372" spans="1:29">
      <c r="A372" s="363"/>
      <c r="B372" s="16">
        <f>IFERROR(T_BDD_Références[REFERENCE],"")</f>
        <v>0</v>
      </c>
      <c r="C372" s="16">
        <f>IFERROR(T_BDD_Références[DESIGNATION],"")</f>
        <v>0</v>
      </c>
      <c r="D37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2" s="18">
        <f>SUM(T_STOCKS[[#This Row],[HAY SINAII]:[Colonne2]])</f>
        <v>0</v>
      </c>
      <c r="J372" s="365"/>
      <c r="K372" s="363">
        <f>IF((T_STOCKS[[#This Row],[HAYSINAII]]&gt;=0)*(T_STOCKS[[#This Row],[HAYSINAII]]&lt;=1.5),ROW())</f>
        <v>372</v>
      </c>
      <c r="L372" s="363"/>
      <c r="M372" s="363"/>
      <c r="N372" s="363"/>
      <c r="O372" s="363"/>
      <c r="P372" s="363"/>
      <c r="Q372" s="363"/>
      <c r="R372" s="363"/>
      <c r="S372" s="363"/>
      <c r="T372" s="363"/>
      <c r="U372" s="363"/>
      <c r="V372" s="363"/>
      <c r="W372" s="363"/>
      <c r="X372" s="363"/>
      <c r="Y372" s="363"/>
      <c r="Z372" s="363"/>
      <c r="AA372" s="363"/>
      <c r="AB372" s="363"/>
      <c r="AC372" s="363"/>
    </row>
    <row r="373" spans="1:29">
      <c r="A373" s="363"/>
      <c r="B373" s="16">
        <f>IFERROR(T_BDD_Références[REFERENCE],"")</f>
        <v>0</v>
      </c>
      <c r="C373" s="16">
        <f>IFERROR(T_BDD_Références[DESIGNATION],"")</f>
        <v>0</v>
      </c>
      <c r="D37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3" s="18">
        <f>SUM(T_STOCKS[[#This Row],[HAY SINAII]:[Colonne2]])</f>
        <v>0</v>
      </c>
      <c r="J373" s="365"/>
      <c r="K373" s="363">
        <f>IF((T_STOCKS[[#This Row],[HAYSINAII]]&gt;=0)*(T_STOCKS[[#This Row],[HAYSINAII]]&lt;=1.5),ROW())</f>
        <v>373</v>
      </c>
      <c r="L373" s="363"/>
      <c r="M373" s="363"/>
      <c r="N373" s="363"/>
      <c r="O373" s="363"/>
      <c r="P373" s="363"/>
      <c r="Q373" s="363"/>
      <c r="R373" s="363"/>
      <c r="S373" s="363"/>
      <c r="T373" s="363"/>
      <c r="U373" s="363"/>
      <c r="V373" s="363"/>
      <c r="W373" s="363"/>
      <c r="X373" s="363"/>
      <c r="Y373" s="363"/>
      <c r="Z373" s="363"/>
      <c r="AA373" s="363"/>
      <c r="AB373" s="363"/>
      <c r="AC373" s="363"/>
    </row>
    <row r="374" spans="1:29">
      <c r="A374" s="363"/>
      <c r="B374" s="16">
        <f>IFERROR(T_BDD_Références[REFERENCE],"")</f>
        <v>0</v>
      </c>
      <c r="C374" s="16">
        <f>IFERROR(T_BDD_Références[DESIGNATION],"")</f>
        <v>0</v>
      </c>
      <c r="D37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4" s="18">
        <f>SUM(T_STOCKS[[#This Row],[HAY SINAII]:[Colonne2]])</f>
        <v>0</v>
      </c>
      <c r="J374" s="365"/>
      <c r="K374" s="363">
        <f>IF((T_STOCKS[[#This Row],[HAYSINAII]]&gt;=0)*(T_STOCKS[[#This Row],[HAYSINAII]]&lt;=1.5),ROW())</f>
        <v>374</v>
      </c>
      <c r="L374" s="363"/>
      <c r="M374" s="363"/>
      <c r="N374" s="363"/>
      <c r="O374" s="363"/>
      <c r="P374" s="363"/>
      <c r="Q374" s="363"/>
      <c r="R374" s="363"/>
      <c r="S374" s="363"/>
      <c r="T374" s="363"/>
      <c r="U374" s="363"/>
      <c r="V374" s="363"/>
      <c r="W374" s="363"/>
      <c r="X374" s="363"/>
      <c r="Y374" s="363"/>
      <c r="Z374" s="363"/>
      <c r="AA374" s="363"/>
      <c r="AB374" s="363"/>
      <c r="AC374" s="363"/>
    </row>
    <row r="375" spans="1:29">
      <c r="A375" s="363"/>
      <c r="B375" s="16">
        <f>IFERROR(T_BDD_Références[REFERENCE],"")</f>
        <v>0</v>
      </c>
      <c r="C375" s="16">
        <f>IFERROR(T_BDD_Références[DESIGNATION],"")</f>
        <v>0</v>
      </c>
      <c r="D37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5" s="18">
        <f>SUM(T_STOCKS[[#This Row],[HAY SINAII]:[Colonne2]])</f>
        <v>0</v>
      </c>
      <c r="J375" s="365"/>
      <c r="K375" s="363">
        <f>IF((T_STOCKS[[#This Row],[HAYSINAII]]&gt;=0)*(T_STOCKS[[#This Row],[HAYSINAII]]&lt;=1.5),ROW())</f>
        <v>375</v>
      </c>
      <c r="L375" s="363"/>
      <c r="M375" s="363"/>
      <c r="N375" s="363"/>
      <c r="O375" s="363"/>
      <c r="P375" s="363"/>
      <c r="Q375" s="363"/>
      <c r="R375" s="363"/>
      <c r="S375" s="363"/>
      <c r="T375" s="363"/>
      <c r="U375" s="363"/>
      <c r="V375" s="363"/>
      <c r="W375" s="363"/>
      <c r="X375" s="363"/>
      <c r="Y375" s="363"/>
      <c r="Z375" s="363"/>
      <c r="AA375" s="363"/>
      <c r="AB375" s="363"/>
      <c r="AC375" s="363"/>
    </row>
    <row r="376" spans="1:29">
      <c r="A376" s="363"/>
      <c r="B376" s="16">
        <f>IFERROR(T_BDD_Références[REFERENCE],"")</f>
        <v>0</v>
      </c>
      <c r="C376" s="16">
        <f>IFERROR(T_BDD_Références[DESIGNATION],"")</f>
        <v>0</v>
      </c>
      <c r="D37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6" s="18">
        <f>SUM(T_STOCKS[[#This Row],[HAY SINAII]:[Colonne2]])</f>
        <v>0</v>
      </c>
      <c r="J376" s="365"/>
      <c r="K376" s="363">
        <f>IF((T_STOCKS[[#This Row],[HAYSINAII]]&gt;=0)*(T_STOCKS[[#This Row],[HAYSINAII]]&lt;=1.5),ROW())</f>
        <v>376</v>
      </c>
      <c r="L376" s="363"/>
      <c r="M376" s="363"/>
      <c r="N376" s="363"/>
      <c r="O376" s="363"/>
      <c r="P376" s="363"/>
      <c r="Q376" s="363"/>
      <c r="R376" s="363"/>
      <c r="S376" s="363"/>
      <c r="T376" s="363"/>
      <c r="U376" s="363"/>
      <c r="V376" s="363"/>
      <c r="W376" s="363"/>
      <c r="X376" s="363"/>
      <c r="Y376" s="363"/>
      <c r="Z376" s="363"/>
      <c r="AA376" s="363"/>
      <c r="AB376" s="363"/>
      <c r="AC376" s="363"/>
    </row>
    <row r="377" spans="1:29">
      <c r="A377" s="363"/>
      <c r="B377" s="16">
        <f>IFERROR(T_BDD_Références[REFERENCE],"")</f>
        <v>0</v>
      </c>
      <c r="C377" s="16">
        <f>IFERROR(T_BDD_Références[DESIGNATION],"")</f>
        <v>0</v>
      </c>
      <c r="D37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7" s="18">
        <f>SUM(T_STOCKS[[#This Row],[HAY SINAII]:[Colonne2]])</f>
        <v>0</v>
      </c>
      <c r="J377" s="365"/>
      <c r="K377" s="363">
        <f>IF((T_STOCKS[[#This Row],[HAYSINAII]]&gt;=0)*(T_STOCKS[[#This Row],[HAYSINAII]]&lt;=1.5),ROW())</f>
        <v>377</v>
      </c>
      <c r="L377" s="365"/>
      <c r="M377" s="365"/>
      <c r="N377" s="365"/>
      <c r="O377" s="365"/>
      <c r="P377" s="365"/>
      <c r="Q377" s="365"/>
      <c r="R377" s="365"/>
      <c r="S377" s="365"/>
      <c r="T377" s="365"/>
      <c r="U377" s="365"/>
      <c r="V377" s="365"/>
      <c r="W377" s="365"/>
      <c r="X377" s="365"/>
      <c r="Y377" s="365"/>
      <c r="Z377" s="365"/>
      <c r="AA377" s="365"/>
      <c r="AB377" s="365"/>
      <c r="AC377" s="365"/>
    </row>
    <row r="378" spans="1:29">
      <c r="A378" s="363"/>
      <c r="B378" s="16">
        <f>IFERROR(T_BDD_Références[REFERENCE],"")</f>
        <v>0</v>
      </c>
      <c r="C378" s="16">
        <f>IFERROR(T_BDD_Références[DESIGNATION],"")</f>
        <v>0</v>
      </c>
      <c r="D37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8" s="18">
        <f>SUM(T_STOCKS[[#This Row],[HAY SINAII]:[Colonne2]])</f>
        <v>0</v>
      </c>
      <c r="J378" s="365"/>
      <c r="K378" s="363">
        <f>IF((T_STOCKS[[#This Row],[HAYSINAII]]&gt;=0)*(T_STOCKS[[#This Row],[HAYSINAII]]&lt;=1.5),ROW())</f>
        <v>378</v>
      </c>
      <c r="L378" s="365"/>
      <c r="M378" s="365"/>
      <c r="N378" s="365"/>
      <c r="O378" s="365"/>
      <c r="P378" s="365"/>
      <c r="Q378" s="365"/>
      <c r="R378" s="365"/>
      <c r="S378" s="365"/>
      <c r="T378" s="365"/>
      <c r="U378" s="365"/>
      <c r="V378" s="365"/>
      <c r="W378" s="365"/>
      <c r="X378" s="365"/>
      <c r="Y378" s="365"/>
      <c r="Z378" s="365"/>
      <c r="AA378" s="365"/>
      <c r="AB378" s="365"/>
      <c r="AC378" s="365"/>
    </row>
    <row r="379" spans="1:29">
      <c r="A379" s="363"/>
      <c r="B379" s="16">
        <f>IFERROR(T_BDD_Références[REFERENCE],"")</f>
        <v>0</v>
      </c>
      <c r="C379" s="16">
        <f>IFERROR(T_BDD_Références[DESIGNATION],"")</f>
        <v>0</v>
      </c>
      <c r="D37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7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7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7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7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79" s="18">
        <f>SUM(T_STOCKS[[#This Row],[HAY SINAII]:[Colonne2]])</f>
        <v>0</v>
      </c>
      <c r="J379" s="365"/>
      <c r="K379" s="363">
        <f>IF((T_STOCKS[[#This Row],[HAYSINAII]]&gt;=0)*(T_STOCKS[[#This Row],[HAYSINAII]]&lt;=1.5),ROW())</f>
        <v>379</v>
      </c>
      <c r="L379" s="365"/>
      <c r="M379" s="365"/>
      <c r="N379" s="365"/>
      <c r="O379" s="365"/>
      <c r="P379" s="365"/>
      <c r="Q379" s="365"/>
      <c r="R379" s="365"/>
      <c r="S379" s="365"/>
      <c r="T379" s="365"/>
      <c r="U379" s="365"/>
      <c r="V379" s="365"/>
      <c r="W379" s="365"/>
      <c r="X379" s="365"/>
      <c r="Y379" s="365"/>
      <c r="Z379" s="365"/>
      <c r="AA379" s="365"/>
      <c r="AB379" s="365"/>
      <c r="AC379" s="365"/>
    </row>
    <row r="380" spans="1:29">
      <c r="A380" s="363"/>
      <c r="B380" s="16">
        <f>IFERROR(T_BDD_Références[REFERENCE],"")</f>
        <v>0</v>
      </c>
      <c r="C380" s="16">
        <f>IFERROR(T_BDD_Références[DESIGNATION],"")</f>
        <v>0</v>
      </c>
      <c r="D38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0" s="18">
        <f>SUM(T_STOCKS[[#This Row],[HAY SINAII]:[Colonne2]])</f>
        <v>0</v>
      </c>
      <c r="J380" s="365"/>
      <c r="K380" s="363">
        <f>IF((T_STOCKS[[#This Row],[HAYSINAII]]&gt;=0)*(T_STOCKS[[#This Row],[HAYSINAII]]&lt;=1.5),ROW())</f>
        <v>380</v>
      </c>
      <c r="L380" s="365"/>
      <c r="M380" s="365"/>
      <c r="N380" s="365"/>
      <c r="O380" s="365"/>
      <c r="P380" s="365"/>
      <c r="Q380" s="365"/>
      <c r="R380" s="365"/>
      <c r="S380" s="365"/>
      <c r="T380" s="365"/>
      <c r="U380" s="365"/>
      <c r="V380" s="365"/>
      <c r="W380" s="365"/>
      <c r="X380" s="365"/>
      <c r="Y380" s="365"/>
      <c r="Z380" s="365"/>
      <c r="AA380" s="365"/>
      <c r="AB380" s="365"/>
      <c r="AC380" s="365"/>
    </row>
    <row r="381" spans="1:29">
      <c r="A381" s="363"/>
      <c r="B381" s="16">
        <f>IFERROR(T_BDD_Références[REFERENCE],"")</f>
        <v>0</v>
      </c>
      <c r="C381" s="16">
        <f>IFERROR(T_BDD_Références[DESIGNATION],"")</f>
        <v>0</v>
      </c>
      <c r="D38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1" s="18">
        <f>SUM(T_STOCKS[[#This Row],[HAY SINAII]:[Colonne2]])</f>
        <v>0</v>
      </c>
      <c r="J381" s="365"/>
      <c r="K381" s="363">
        <f>IF((T_STOCKS[[#This Row],[HAYSINAII]]&gt;=0)*(T_STOCKS[[#This Row],[HAYSINAII]]&lt;=1.5),ROW())</f>
        <v>381</v>
      </c>
      <c r="L381" s="365"/>
      <c r="M381" s="365"/>
      <c r="N381" s="365"/>
      <c r="O381" s="365"/>
      <c r="P381" s="365"/>
      <c r="Q381" s="365"/>
      <c r="R381" s="365"/>
      <c r="S381" s="365"/>
      <c r="T381" s="365"/>
      <c r="U381" s="365"/>
      <c r="V381" s="365"/>
      <c r="W381" s="365"/>
      <c r="X381" s="365"/>
      <c r="Y381" s="365"/>
      <c r="Z381" s="365"/>
      <c r="AA381" s="365"/>
      <c r="AB381" s="365"/>
      <c r="AC381" s="365"/>
    </row>
    <row r="382" spans="1:29">
      <c r="A382" s="363"/>
      <c r="B382" s="16">
        <f>IFERROR(T_BDD_Références[REFERENCE],"")</f>
        <v>0</v>
      </c>
      <c r="C382" s="16">
        <f>IFERROR(T_BDD_Références[DESIGNATION],"")</f>
        <v>0</v>
      </c>
      <c r="D38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2" s="18">
        <f>SUM(T_STOCKS[[#This Row],[HAY SINAII]:[Colonne2]])</f>
        <v>0</v>
      </c>
      <c r="J382" s="365"/>
      <c r="K382" s="363">
        <f>IF((T_STOCKS[[#This Row],[HAYSINAII]]&gt;=0)*(T_STOCKS[[#This Row],[HAYSINAII]]&lt;=1.5),ROW())</f>
        <v>382</v>
      </c>
      <c r="L382" s="365"/>
      <c r="M382" s="365"/>
      <c r="N382" s="365"/>
      <c r="O382" s="365"/>
      <c r="P382" s="365"/>
      <c r="Q382" s="365"/>
      <c r="R382" s="365"/>
      <c r="S382" s="365"/>
      <c r="T382" s="365"/>
      <c r="U382" s="365"/>
      <c r="V382" s="365"/>
      <c r="W382" s="365"/>
      <c r="X382" s="365"/>
      <c r="Y382" s="365"/>
      <c r="Z382" s="365"/>
      <c r="AA382" s="365"/>
      <c r="AB382" s="365"/>
      <c r="AC382" s="365"/>
    </row>
    <row r="383" spans="1:29">
      <c r="A383" s="363"/>
      <c r="B383" s="16">
        <f>IFERROR(T_BDD_Références[REFERENCE],"")</f>
        <v>0</v>
      </c>
      <c r="C383" s="16">
        <f>IFERROR(T_BDD_Références[DESIGNATION],"")</f>
        <v>0</v>
      </c>
      <c r="D38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3" s="18">
        <f>SUM(T_STOCKS[[#This Row],[HAY SINAII]:[Colonne2]])</f>
        <v>0</v>
      </c>
      <c r="J383" s="365"/>
      <c r="K383" s="363">
        <f>IF((T_STOCKS[[#This Row],[HAYSINAII]]&gt;=0)*(T_STOCKS[[#This Row],[HAYSINAII]]&lt;=1.5),ROW())</f>
        <v>383</v>
      </c>
      <c r="L383" s="365"/>
      <c r="M383" s="365"/>
      <c r="N383" s="365"/>
      <c r="O383" s="365"/>
      <c r="P383" s="365"/>
      <c r="Q383" s="365"/>
      <c r="R383" s="365"/>
      <c r="S383" s="365"/>
      <c r="T383" s="365"/>
      <c r="U383" s="365"/>
      <c r="V383" s="365"/>
      <c r="W383" s="365"/>
      <c r="X383" s="365"/>
      <c r="Y383" s="365"/>
      <c r="Z383" s="365"/>
      <c r="AA383" s="365"/>
      <c r="AB383" s="365"/>
      <c r="AC383" s="365"/>
    </row>
    <row r="384" spans="1:29">
      <c r="A384" s="363"/>
      <c r="B384" s="16">
        <f>IFERROR(T_BDD_Références[REFERENCE],"")</f>
        <v>0</v>
      </c>
      <c r="C384" s="16">
        <f>IFERROR(T_BDD_Références[DESIGNATION],"")</f>
        <v>0</v>
      </c>
      <c r="D38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4" s="18">
        <f>SUM(T_STOCKS[[#This Row],[HAY SINAII]:[Colonne2]])</f>
        <v>0</v>
      </c>
      <c r="J384" s="365"/>
      <c r="K384" s="363">
        <f>IF((T_STOCKS[[#This Row],[HAYSINAII]]&gt;=0)*(T_STOCKS[[#This Row],[HAYSINAII]]&lt;=1.5),ROW())</f>
        <v>384</v>
      </c>
      <c r="L384" s="365"/>
      <c r="M384" s="365"/>
      <c r="N384" s="365"/>
      <c r="O384" s="365"/>
      <c r="P384" s="365"/>
      <c r="Q384" s="365"/>
      <c r="R384" s="365"/>
      <c r="S384" s="365"/>
      <c r="T384" s="365"/>
      <c r="U384" s="365"/>
      <c r="V384" s="365"/>
      <c r="W384" s="365"/>
      <c r="X384" s="365"/>
      <c r="Y384" s="365"/>
      <c r="Z384" s="365"/>
      <c r="AA384" s="365"/>
      <c r="AB384" s="365"/>
      <c r="AC384" s="365"/>
    </row>
    <row r="385" spans="1:29">
      <c r="A385" s="363"/>
      <c r="B385" s="16">
        <f>IFERROR(T_BDD_Références[REFERENCE],"")</f>
        <v>0</v>
      </c>
      <c r="C385" s="16">
        <f>IFERROR(T_BDD_Références[DESIGNATION],"")</f>
        <v>0</v>
      </c>
      <c r="D38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5" s="18">
        <f>SUM(T_STOCKS[[#This Row],[HAY SINAII]:[Colonne2]])</f>
        <v>0</v>
      </c>
      <c r="J385" s="365"/>
      <c r="K385" s="363">
        <f>IF((T_STOCKS[[#This Row],[HAYSINAII]]&gt;=0)*(T_STOCKS[[#This Row],[HAYSINAII]]&lt;=1.5),ROW())</f>
        <v>385</v>
      </c>
      <c r="L385" s="365"/>
      <c r="M385" s="365"/>
      <c r="N385" s="365"/>
      <c r="O385" s="365"/>
      <c r="P385" s="365"/>
      <c r="Q385" s="365"/>
      <c r="R385" s="365"/>
      <c r="S385" s="365"/>
      <c r="T385" s="365"/>
      <c r="U385" s="365"/>
      <c r="V385" s="365"/>
      <c r="W385" s="365"/>
      <c r="X385" s="365"/>
      <c r="Y385" s="365"/>
      <c r="Z385" s="365"/>
      <c r="AA385" s="365"/>
      <c r="AB385" s="365"/>
      <c r="AC385" s="365"/>
    </row>
    <row r="386" spans="1:29">
      <c r="A386" s="363"/>
      <c r="B386" s="16">
        <f>IFERROR(T_BDD_Références[REFERENCE],"")</f>
        <v>0</v>
      </c>
      <c r="C386" s="16">
        <f>IFERROR(T_BDD_Références[DESIGNATION],"")</f>
        <v>0</v>
      </c>
      <c r="D38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6" s="18">
        <f>SUM(T_STOCKS[[#This Row],[HAY SINAII]:[Colonne2]])</f>
        <v>0</v>
      </c>
      <c r="J386" s="365"/>
      <c r="K386" s="363">
        <f>IF((T_STOCKS[[#This Row],[HAYSINAII]]&gt;=0)*(T_STOCKS[[#This Row],[HAYSINAII]]&lt;=1.5),ROW())</f>
        <v>386</v>
      </c>
      <c r="L386" s="365"/>
      <c r="M386" s="365"/>
      <c r="N386" s="365"/>
      <c r="O386" s="365"/>
      <c r="P386" s="365"/>
      <c r="Q386" s="365"/>
      <c r="R386" s="365"/>
      <c r="S386" s="365"/>
      <c r="T386" s="365"/>
      <c r="U386" s="365"/>
      <c r="V386" s="365"/>
      <c r="W386" s="365"/>
      <c r="X386" s="365"/>
      <c r="Y386" s="365"/>
      <c r="Z386" s="365"/>
      <c r="AA386" s="365"/>
      <c r="AB386" s="365"/>
      <c r="AC386" s="365"/>
    </row>
    <row r="387" spans="1:29">
      <c r="A387" s="363"/>
      <c r="B387" s="16">
        <f>IFERROR(T_BDD_Références[REFERENCE],"")</f>
        <v>0</v>
      </c>
      <c r="C387" s="16">
        <f>IFERROR(T_BDD_Références[DESIGNATION],"")</f>
        <v>0</v>
      </c>
      <c r="D38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7" s="18">
        <f>SUM(T_STOCKS[[#This Row],[HAY SINAII]:[Colonne2]])</f>
        <v>0</v>
      </c>
      <c r="J387" s="365"/>
      <c r="K387" s="363">
        <f>IF((T_STOCKS[[#This Row],[HAYSINAII]]&gt;=0)*(T_STOCKS[[#This Row],[HAYSINAII]]&lt;=1.5),ROW())</f>
        <v>387</v>
      </c>
      <c r="L387" s="365"/>
      <c r="M387" s="365"/>
      <c r="N387" s="365"/>
      <c r="O387" s="365"/>
      <c r="P387" s="365"/>
      <c r="Q387" s="365"/>
      <c r="R387" s="365"/>
      <c r="S387" s="365"/>
      <c r="T387" s="365"/>
      <c r="U387" s="365"/>
      <c r="V387" s="365"/>
      <c r="W387" s="365"/>
      <c r="X387" s="365"/>
      <c r="Y387" s="365"/>
      <c r="Z387" s="365"/>
      <c r="AA387" s="365"/>
      <c r="AB387" s="365"/>
      <c r="AC387" s="365"/>
    </row>
    <row r="388" spans="1:29">
      <c r="A388" s="363"/>
      <c r="B388" s="16">
        <f>IFERROR(T_BDD_Références[REFERENCE],"")</f>
        <v>0</v>
      </c>
      <c r="C388" s="16">
        <f>IFERROR(T_BDD_Références[DESIGNATION],"")</f>
        <v>0</v>
      </c>
      <c r="D38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8" s="18">
        <f>SUM(T_STOCKS[[#This Row],[HAY SINAII]:[Colonne2]])</f>
        <v>0</v>
      </c>
      <c r="J388" s="365"/>
      <c r="K388" s="363">
        <f>IF((T_STOCKS[[#This Row],[HAYSINAII]]&gt;=0)*(T_STOCKS[[#This Row],[HAYSINAII]]&lt;=1.5),ROW())</f>
        <v>388</v>
      </c>
      <c r="L388" s="365"/>
      <c r="M388" s="365"/>
      <c r="N388" s="365"/>
      <c r="O388" s="365"/>
      <c r="P388" s="365"/>
      <c r="Q388" s="365"/>
      <c r="R388" s="365"/>
      <c r="S388" s="365"/>
      <c r="T388" s="365"/>
      <c r="U388" s="365"/>
      <c r="V388" s="365"/>
      <c r="W388" s="365"/>
      <c r="X388" s="365"/>
      <c r="Y388" s="365"/>
      <c r="Z388" s="365"/>
      <c r="AA388" s="365"/>
      <c r="AB388" s="365"/>
      <c r="AC388" s="365"/>
    </row>
    <row r="389" spans="1:29">
      <c r="A389" s="363"/>
      <c r="B389" s="16">
        <f>IFERROR(T_BDD_Références[REFERENCE],"")</f>
        <v>0</v>
      </c>
      <c r="C389" s="16">
        <f>IFERROR(T_BDD_Références[DESIGNATION],"")</f>
        <v>0</v>
      </c>
      <c r="D38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8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8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8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8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89" s="18">
        <f>SUM(T_STOCKS[[#This Row],[HAY SINAII]:[Colonne2]])</f>
        <v>0</v>
      </c>
      <c r="J389" s="365"/>
      <c r="K389" s="363">
        <f>IF((T_STOCKS[[#This Row],[HAYSINAII]]&gt;=0)*(T_STOCKS[[#This Row],[HAYSINAII]]&lt;=1.5),ROW())</f>
        <v>389</v>
      </c>
      <c r="L389" s="365"/>
      <c r="M389" s="365"/>
      <c r="N389" s="365"/>
      <c r="O389" s="365"/>
      <c r="P389" s="365"/>
      <c r="Q389" s="365"/>
      <c r="R389" s="365"/>
      <c r="S389" s="365"/>
      <c r="T389" s="365"/>
      <c r="U389" s="365"/>
      <c r="V389" s="365"/>
      <c r="W389" s="365"/>
      <c r="X389" s="365"/>
      <c r="Y389" s="365"/>
      <c r="Z389" s="365"/>
      <c r="AA389" s="365"/>
      <c r="AB389" s="365"/>
      <c r="AC389" s="365"/>
    </row>
    <row r="390" spans="1:29">
      <c r="A390" s="363"/>
      <c r="B390" s="16">
        <f>IFERROR(T_BDD_Références[REFERENCE],"")</f>
        <v>0</v>
      </c>
      <c r="C390" s="16">
        <f>IFERROR(T_BDD_Références[DESIGNATION],"")</f>
        <v>0</v>
      </c>
      <c r="D39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0" s="18">
        <f>SUM(T_STOCKS[[#This Row],[HAY SINAII]:[Colonne2]])</f>
        <v>0</v>
      </c>
      <c r="J390" s="365"/>
      <c r="K390" s="363">
        <f>IF((T_STOCKS[[#This Row],[HAYSINAII]]&gt;=0)*(T_STOCKS[[#This Row],[HAYSINAII]]&lt;=1.5),ROW())</f>
        <v>390</v>
      </c>
      <c r="L390" s="365"/>
      <c r="M390" s="365"/>
      <c r="N390" s="365"/>
      <c r="O390" s="365"/>
      <c r="P390" s="365"/>
      <c r="Q390" s="365"/>
      <c r="R390" s="365"/>
      <c r="S390" s="365"/>
      <c r="T390" s="365"/>
      <c r="U390" s="365"/>
      <c r="V390" s="365"/>
      <c r="W390" s="365"/>
      <c r="X390" s="365"/>
      <c r="Y390" s="365"/>
      <c r="Z390" s="365"/>
      <c r="AA390" s="365"/>
      <c r="AB390" s="365"/>
      <c r="AC390" s="365"/>
    </row>
    <row r="391" spans="1:29">
      <c r="A391" s="363"/>
      <c r="B391" s="16">
        <f>IFERROR(T_BDD_Références[REFERENCE],"")</f>
        <v>0</v>
      </c>
      <c r="C391" s="16">
        <f>IFERROR(T_BDD_Références[DESIGNATION],"")</f>
        <v>0</v>
      </c>
      <c r="D39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1" s="18">
        <f>SUM(T_STOCKS[[#This Row],[HAY SINAII]:[Colonne2]])</f>
        <v>0</v>
      </c>
      <c r="J391" s="365"/>
      <c r="K391" s="363">
        <f>IF((T_STOCKS[[#This Row],[HAYSINAII]]&gt;=0)*(T_STOCKS[[#This Row],[HAYSINAII]]&lt;=1.5),ROW())</f>
        <v>391</v>
      </c>
      <c r="L391" s="365"/>
      <c r="M391" s="365"/>
      <c r="N391" s="365"/>
      <c r="O391" s="365"/>
      <c r="P391" s="365"/>
      <c r="Q391" s="365"/>
      <c r="R391" s="365"/>
      <c r="S391" s="365"/>
      <c r="T391" s="365"/>
      <c r="U391" s="365"/>
      <c r="V391" s="365"/>
      <c r="W391" s="365"/>
      <c r="X391" s="365"/>
      <c r="Y391" s="365"/>
      <c r="Z391" s="365"/>
      <c r="AA391" s="365"/>
      <c r="AB391" s="365"/>
      <c r="AC391" s="365"/>
    </row>
    <row r="392" spans="1:29">
      <c r="A392" s="363"/>
      <c r="B392" s="16">
        <f>IFERROR(T_BDD_Références[REFERENCE],"")</f>
        <v>0</v>
      </c>
      <c r="C392" s="16">
        <f>IFERROR(T_BDD_Références[DESIGNATION],"")</f>
        <v>0</v>
      </c>
      <c r="D39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2" s="18">
        <f>SUM(T_STOCKS[[#This Row],[HAY SINAII]:[Colonne2]])</f>
        <v>0</v>
      </c>
      <c r="J392" s="365"/>
      <c r="K392" s="363">
        <f>IF((T_STOCKS[[#This Row],[HAYSINAII]]&gt;=0)*(T_STOCKS[[#This Row],[HAYSINAII]]&lt;=1.5),ROW())</f>
        <v>392</v>
      </c>
      <c r="L392" s="365"/>
      <c r="M392" s="365"/>
      <c r="N392" s="365"/>
      <c r="O392" s="365"/>
      <c r="P392" s="365"/>
      <c r="Q392" s="365"/>
      <c r="R392" s="365"/>
      <c r="S392" s="365"/>
      <c r="T392" s="365"/>
      <c r="U392" s="365"/>
      <c r="V392" s="365"/>
      <c r="W392" s="365"/>
      <c r="X392" s="365"/>
      <c r="Y392" s="365"/>
      <c r="Z392" s="365"/>
      <c r="AA392" s="365"/>
      <c r="AB392" s="365"/>
      <c r="AC392" s="365"/>
    </row>
    <row r="393" spans="1:29">
      <c r="A393" s="363"/>
      <c r="B393" s="16">
        <f>IFERROR(T_BDD_Références[REFERENCE],"")</f>
        <v>0</v>
      </c>
      <c r="C393" s="16">
        <f>IFERROR(T_BDD_Références[DESIGNATION],"")</f>
        <v>0</v>
      </c>
      <c r="D39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3" s="18">
        <f>SUM(T_STOCKS[[#This Row],[HAY SINAII]:[Colonne2]])</f>
        <v>0</v>
      </c>
      <c r="J393" s="365"/>
      <c r="K393" s="363">
        <f>IF((T_STOCKS[[#This Row],[HAYSINAII]]&gt;=0)*(T_STOCKS[[#This Row],[HAYSINAII]]&lt;=1.5),ROW())</f>
        <v>393</v>
      </c>
      <c r="L393" s="365"/>
      <c r="M393" s="365"/>
      <c r="N393" s="365"/>
      <c r="O393" s="365"/>
      <c r="P393" s="365"/>
      <c r="Q393" s="365"/>
      <c r="R393" s="365"/>
      <c r="S393" s="365"/>
      <c r="T393" s="365"/>
      <c r="U393" s="365"/>
      <c r="V393" s="365"/>
      <c r="W393" s="365"/>
      <c r="X393" s="365"/>
      <c r="Y393" s="365"/>
      <c r="Z393" s="365"/>
      <c r="AA393" s="365"/>
      <c r="AB393" s="365"/>
      <c r="AC393" s="365"/>
    </row>
    <row r="394" spans="1:29">
      <c r="A394" s="363"/>
      <c r="B394" s="16">
        <f>IFERROR(T_BDD_Références[REFERENCE],"")</f>
        <v>0</v>
      </c>
      <c r="C394" s="16">
        <f>IFERROR(T_BDD_Références[DESIGNATION],"")</f>
        <v>0</v>
      </c>
      <c r="D39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4" s="18">
        <f>SUM(T_STOCKS[[#This Row],[HAY SINAII]:[Colonne2]])</f>
        <v>0</v>
      </c>
      <c r="J394" s="365"/>
      <c r="K394" s="363">
        <f>IF((T_STOCKS[[#This Row],[HAYSINAII]]&gt;=0)*(T_STOCKS[[#This Row],[HAYSINAII]]&lt;=1.5),ROW())</f>
        <v>394</v>
      </c>
      <c r="L394" s="365"/>
      <c r="M394" s="365"/>
      <c r="N394" s="365"/>
      <c r="O394" s="365"/>
      <c r="P394" s="365"/>
      <c r="Q394" s="365"/>
      <c r="R394" s="365"/>
      <c r="S394" s="365"/>
      <c r="T394" s="365"/>
      <c r="U394" s="365"/>
      <c r="V394" s="365"/>
      <c r="W394" s="365"/>
      <c r="X394" s="365"/>
      <c r="Y394" s="365"/>
      <c r="Z394" s="365"/>
      <c r="AA394" s="365"/>
      <c r="AB394" s="365"/>
      <c r="AC394" s="365"/>
    </row>
    <row r="395" spans="1:29">
      <c r="A395" s="363"/>
      <c r="B395" s="16">
        <f>IFERROR(T_BDD_Références[REFERENCE],"")</f>
        <v>0</v>
      </c>
      <c r="C395" s="16">
        <f>IFERROR(T_BDD_Références[DESIGNATION],"")</f>
        <v>0</v>
      </c>
      <c r="D39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5" s="18">
        <f>SUM(T_STOCKS[[#This Row],[HAY SINAII]:[Colonne2]])</f>
        <v>0</v>
      </c>
      <c r="J395" s="365"/>
      <c r="K395" s="363">
        <f>IF((T_STOCKS[[#This Row],[HAYSINAII]]&gt;=0)*(T_STOCKS[[#This Row],[HAYSINAII]]&lt;=1.5),ROW())</f>
        <v>395</v>
      </c>
      <c r="L395" s="365"/>
      <c r="M395" s="365"/>
      <c r="N395" s="365"/>
      <c r="O395" s="365"/>
      <c r="P395" s="365"/>
      <c r="Q395" s="365"/>
      <c r="R395" s="365"/>
      <c r="S395" s="365"/>
      <c r="T395" s="365"/>
      <c r="U395" s="365"/>
      <c r="V395" s="365"/>
      <c r="W395" s="365"/>
      <c r="X395" s="365"/>
      <c r="Y395" s="365"/>
      <c r="Z395" s="365"/>
      <c r="AA395" s="365"/>
      <c r="AB395" s="365"/>
      <c r="AC395" s="365"/>
    </row>
    <row r="396" spans="1:29">
      <c r="A396" s="363"/>
      <c r="B396" s="16">
        <f>IFERROR(T_BDD_Références[REFERENCE],"")</f>
        <v>0</v>
      </c>
      <c r="C396" s="16">
        <f>IFERROR(T_BDD_Références[DESIGNATION],"")</f>
        <v>0</v>
      </c>
      <c r="D39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6" s="18">
        <f>SUM(T_STOCKS[[#This Row],[HAY SINAII]:[Colonne2]])</f>
        <v>0</v>
      </c>
      <c r="J396" s="365"/>
      <c r="K396" s="363">
        <f>IF((T_STOCKS[[#This Row],[HAYSINAII]]&gt;=0)*(T_STOCKS[[#This Row],[HAYSINAII]]&lt;=1.5),ROW())</f>
        <v>396</v>
      </c>
      <c r="L396" s="365"/>
      <c r="M396" s="365"/>
      <c r="N396" s="365"/>
      <c r="O396" s="365"/>
      <c r="P396" s="365"/>
      <c r="Q396" s="365"/>
      <c r="R396" s="365"/>
      <c r="S396" s="365"/>
      <c r="T396" s="365"/>
      <c r="U396" s="365"/>
      <c r="V396" s="365"/>
      <c r="W396" s="365"/>
      <c r="X396" s="365"/>
      <c r="Y396" s="365"/>
      <c r="Z396" s="365"/>
      <c r="AA396" s="365"/>
      <c r="AB396" s="365"/>
      <c r="AC396" s="365"/>
    </row>
    <row r="397" spans="1:29">
      <c r="A397" s="363"/>
      <c r="B397" s="16">
        <f>IFERROR(T_BDD_Références[REFERENCE],"")</f>
        <v>0</v>
      </c>
      <c r="C397" s="16">
        <f>IFERROR(T_BDD_Références[DESIGNATION],"")</f>
        <v>0</v>
      </c>
      <c r="D39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7" s="18">
        <f>SUM(T_STOCKS[[#This Row],[HAY SINAII]:[Colonne2]])</f>
        <v>0</v>
      </c>
      <c r="J397" s="365"/>
      <c r="K397" s="363">
        <f>IF((T_STOCKS[[#This Row],[HAYSINAII]]&gt;=0)*(T_STOCKS[[#This Row],[HAYSINAII]]&lt;=1.5),ROW())</f>
        <v>397</v>
      </c>
      <c r="L397" s="365"/>
      <c r="M397" s="365"/>
      <c r="N397" s="365"/>
      <c r="O397" s="365"/>
      <c r="P397" s="365"/>
      <c r="Q397" s="365"/>
      <c r="R397" s="365"/>
      <c r="S397" s="365"/>
      <c r="T397" s="365"/>
      <c r="U397" s="365"/>
      <c r="V397" s="365"/>
      <c r="W397" s="365"/>
      <c r="X397" s="365"/>
      <c r="Y397" s="365"/>
      <c r="Z397" s="365"/>
      <c r="AA397" s="365"/>
      <c r="AB397" s="365"/>
      <c r="AC397" s="365"/>
    </row>
    <row r="398" spans="1:29">
      <c r="A398" s="363"/>
      <c r="B398" s="16">
        <f>IFERROR(T_BDD_Références[REFERENCE],"")</f>
        <v>0</v>
      </c>
      <c r="C398" s="16">
        <f>IFERROR(T_BDD_Références[DESIGNATION],"")</f>
        <v>0</v>
      </c>
      <c r="D39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8" s="18">
        <f>SUM(T_STOCKS[[#This Row],[HAY SINAII]:[Colonne2]])</f>
        <v>0</v>
      </c>
      <c r="J398" s="365"/>
      <c r="K398" s="363">
        <f>IF((T_STOCKS[[#This Row],[HAYSINAII]]&gt;=0)*(T_STOCKS[[#This Row],[HAYSINAII]]&lt;=1.5),ROW())</f>
        <v>398</v>
      </c>
      <c r="L398" s="365"/>
      <c r="M398" s="365"/>
      <c r="N398" s="365"/>
      <c r="O398" s="365"/>
      <c r="P398" s="365"/>
      <c r="Q398" s="365"/>
      <c r="R398" s="365"/>
      <c r="S398" s="365"/>
      <c r="T398" s="365"/>
      <c r="U398" s="365"/>
      <c r="V398" s="365"/>
      <c r="W398" s="365"/>
      <c r="X398" s="365"/>
      <c r="Y398" s="365"/>
      <c r="Z398" s="365"/>
      <c r="AA398" s="365"/>
      <c r="AB398" s="365"/>
      <c r="AC398" s="365"/>
    </row>
    <row r="399" spans="1:29">
      <c r="A399" s="363"/>
      <c r="B399" s="16">
        <f>IFERROR(T_BDD_Références[REFERENCE],"")</f>
        <v>0</v>
      </c>
      <c r="C399" s="16">
        <f>IFERROR(T_BDD_Références[DESIGNATION],"")</f>
        <v>0</v>
      </c>
      <c r="D39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39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39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39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39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399" s="18">
        <f>SUM(T_STOCKS[[#This Row],[HAY SINAII]:[Colonne2]])</f>
        <v>0</v>
      </c>
      <c r="J399" s="365"/>
      <c r="K399" s="363">
        <f>IF((T_STOCKS[[#This Row],[HAYSINAII]]&gt;=0)*(T_STOCKS[[#This Row],[HAYSINAII]]&lt;=1.5),ROW())</f>
        <v>399</v>
      </c>
      <c r="L399" s="365"/>
      <c r="M399" s="365"/>
      <c r="N399" s="365"/>
      <c r="O399" s="365"/>
      <c r="P399" s="365"/>
      <c r="Q399" s="365"/>
      <c r="R399" s="365"/>
      <c r="S399" s="365"/>
      <c r="T399" s="365"/>
      <c r="U399" s="365"/>
      <c r="V399" s="365"/>
      <c r="W399" s="365"/>
      <c r="X399" s="365"/>
      <c r="Y399" s="365"/>
      <c r="Z399" s="365"/>
      <c r="AA399" s="365"/>
      <c r="AB399" s="365"/>
      <c r="AC399" s="365"/>
    </row>
    <row r="400" spans="1:29">
      <c r="A400" s="363"/>
      <c r="B400" s="16">
        <f>IFERROR(T_BDD_Références[REFERENCE],"")</f>
        <v>0</v>
      </c>
      <c r="C400" s="16">
        <f>IFERROR(T_BDD_Références[DESIGNATION],"")</f>
        <v>0</v>
      </c>
      <c r="D40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0" s="18">
        <f>SUM(T_STOCKS[[#This Row],[HAY SINAII]:[Colonne2]])</f>
        <v>0</v>
      </c>
      <c r="J400" s="365"/>
      <c r="K400" s="363">
        <f>IF((T_STOCKS[[#This Row],[HAYSINAII]]&gt;=0)*(T_STOCKS[[#This Row],[HAYSINAII]]&lt;=1.5),ROW())</f>
        <v>400</v>
      </c>
      <c r="L400" s="365"/>
      <c r="M400" s="365"/>
      <c r="N400" s="365"/>
      <c r="O400" s="365"/>
      <c r="P400" s="365"/>
      <c r="Q400" s="365"/>
      <c r="R400" s="365"/>
      <c r="S400" s="365"/>
      <c r="T400" s="365"/>
      <c r="U400" s="365"/>
      <c r="V400" s="365"/>
      <c r="W400" s="365"/>
      <c r="X400" s="365"/>
      <c r="Y400" s="365"/>
      <c r="Z400" s="365"/>
      <c r="AA400" s="365"/>
      <c r="AB400" s="365"/>
      <c r="AC400" s="365"/>
    </row>
    <row r="401" spans="1:29">
      <c r="A401" s="363"/>
      <c r="B401" s="16">
        <f>IFERROR(T_BDD_Références[REFERENCE],"")</f>
        <v>0</v>
      </c>
      <c r="C401" s="16">
        <f>IFERROR(T_BDD_Références[DESIGNATION],"")</f>
        <v>0</v>
      </c>
      <c r="D40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1" s="18">
        <f>SUM(T_STOCKS[[#This Row],[HAY SINAII]:[Colonne2]])</f>
        <v>0</v>
      </c>
      <c r="J401" s="365"/>
      <c r="K401" s="363">
        <f>IF((T_STOCKS[[#This Row],[HAYSINAII]]&gt;=0)*(T_STOCKS[[#This Row],[HAYSINAII]]&lt;=1.5),ROW())</f>
        <v>401</v>
      </c>
      <c r="L401" s="365"/>
      <c r="M401" s="365"/>
      <c r="N401" s="365"/>
      <c r="O401" s="365"/>
      <c r="P401" s="365"/>
      <c r="Q401" s="365"/>
      <c r="R401" s="365"/>
      <c r="S401" s="365"/>
      <c r="T401" s="365"/>
      <c r="U401" s="365"/>
      <c r="V401" s="365"/>
      <c r="W401" s="365"/>
      <c r="X401" s="365"/>
      <c r="Y401" s="365"/>
      <c r="Z401" s="365"/>
      <c r="AA401" s="365"/>
      <c r="AB401" s="365"/>
      <c r="AC401" s="365"/>
    </row>
    <row r="402" spans="1:29">
      <c r="A402" s="363"/>
      <c r="B402" s="16">
        <f>IFERROR(T_BDD_Références[REFERENCE],"")</f>
        <v>0</v>
      </c>
      <c r="C402" s="16">
        <f>IFERROR(T_BDD_Références[DESIGNATION],"")</f>
        <v>0</v>
      </c>
      <c r="D40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2" s="18">
        <f>SUM(T_STOCKS[[#This Row],[HAY SINAII]:[Colonne2]])</f>
        <v>0</v>
      </c>
      <c r="J402" s="365"/>
      <c r="K402" s="363">
        <f>IF((T_STOCKS[[#This Row],[HAYSINAII]]&gt;=0)*(T_STOCKS[[#This Row],[HAYSINAII]]&lt;=1.5),ROW())</f>
        <v>402</v>
      </c>
      <c r="L402" s="365"/>
      <c r="M402" s="365"/>
      <c r="N402" s="365"/>
      <c r="O402" s="365"/>
      <c r="P402" s="365"/>
      <c r="Q402" s="365"/>
      <c r="R402" s="365"/>
      <c r="S402" s="365"/>
      <c r="T402" s="365"/>
      <c r="U402" s="365"/>
      <c r="V402" s="365"/>
      <c r="W402" s="365"/>
      <c r="X402" s="365"/>
      <c r="Y402" s="365"/>
      <c r="Z402" s="365"/>
      <c r="AA402" s="365"/>
      <c r="AB402" s="365"/>
      <c r="AC402" s="365"/>
    </row>
    <row r="403" spans="1:29">
      <c r="A403" s="363"/>
      <c r="B403" s="16">
        <f>IFERROR(T_BDD_Références[REFERENCE],"")</f>
        <v>0</v>
      </c>
      <c r="C403" s="16">
        <f>IFERROR(T_BDD_Références[DESIGNATION],"")</f>
        <v>0</v>
      </c>
      <c r="D40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3" s="18">
        <f>SUM(T_STOCKS[[#This Row],[HAY SINAII]:[Colonne2]])</f>
        <v>0</v>
      </c>
      <c r="J403" s="365"/>
      <c r="K403" s="363">
        <f>IF((T_STOCKS[[#This Row],[HAYSINAII]]&gt;=0)*(T_STOCKS[[#This Row],[HAYSINAII]]&lt;=1.5),ROW())</f>
        <v>403</v>
      </c>
      <c r="L403" s="365"/>
      <c r="M403" s="365"/>
      <c r="N403" s="365"/>
      <c r="O403" s="365"/>
      <c r="P403" s="365"/>
      <c r="Q403" s="365"/>
      <c r="R403" s="365"/>
      <c r="S403" s="365"/>
      <c r="T403" s="365"/>
      <c r="U403" s="365"/>
      <c r="V403" s="365"/>
      <c r="W403" s="365"/>
      <c r="X403" s="365"/>
      <c r="Y403" s="365"/>
      <c r="Z403" s="365"/>
      <c r="AA403" s="365"/>
      <c r="AB403" s="365"/>
      <c r="AC403" s="365"/>
    </row>
    <row r="404" spans="1:29">
      <c r="A404" s="363"/>
      <c r="B404" s="16">
        <f>IFERROR(T_BDD_Références[REFERENCE],"")</f>
        <v>0</v>
      </c>
      <c r="C404" s="16">
        <f>IFERROR(T_BDD_Références[DESIGNATION],"")</f>
        <v>0</v>
      </c>
      <c r="D40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4" s="18">
        <f>SUM(T_STOCKS[[#This Row],[HAY SINAII]:[Colonne2]])</f>
        <v>0</v>
      </c>
      <c r="J404" s="365"/>
      <c r="K404" s="363">
        <f>IF((T_STOCKS[[#This Row],[HAYSINAII]]&gt;=0)*(T_STOCKS[[#This Row],[HAYSINAII]]&lt;=1.5),ROW())</f>
        <v>404</v>
      </c>
      <c r="L404" s="365"/>
      <c r="M404" s="365"/>
      <c r="N404" s="365"/>
      <c r="O404" s="365"/>
      <c r="P404" s="365"/>
      <c r="Q404" s="365"/>
      <c r="R404" s="365"/>
      <c r="S404" s="365"/>
      <c r="T404" s="365"/>
      <c r="U404" s="365"/>
      <c r="V404" s="365"/>
      <c r="W404" s="365"/>
      <c r="X404" s="365"/>
      <c r="Y404" s="365"/>
      <c r="Z404" s="365"/>
      <c r="AA404" s="365"/>
      <c r="AB404" s="365"/>
      <c r="AC404" s="365"/>
    </row>
    <row r="405" spans="1:29">
      <c r="A405" s="363"/>
      <c r="B405" s="16">
        <f>IFERROR(T_BDD_Références[REFERENCE],"")</f>
        <v>0</v>
      </c>
      <c r="C405" s="16">
        <f>IFERROR(T_BDD_Références[DESIGNATION],"")</f>
        <v>0</v>
      </c>
      <c r="D40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5" s="18">
        <f>SUM(T_STOCKS[[#This Row],[HAY SINAII]:[Colonne2]])</f>
        <v>0</v>
      </c>
      <c r="J405" s="365"/>
      <c r="K405" s="363">
        <f>IF((T_STOCKS[[#This Row],[HAYSINAII]]&gt;=0)*(T_STOCKS[[#This Row],[HAYSINAII]]&lt;=1.5),ROW())</f>
        <v>405</v>
      </c>
      <c r="L405" s="365"/>
      <c r="M405" s="365"/>
      <c r="N405" s="365"/>
      <c r="O405" s="365"/>
      <c r="P405" s="365"/>
      <c r="Q405" s="365"/>
      <c r="R405" s="365"/>
      <c r="S405" s="365"/>
      <c r="T405" s="365"/>
      <c r="U405" s="365"/>
      <c r="V405" s="365"/>
      <c r="W405" s="365"/>
      <c r="X405" s="365"/>
      <c r="Y405" s="365"/>
      <c r="Z405" s="365"/>
      <c r="AA405" s="365"/>
      <c r="AB405" s="365"/>
      <c r="AC405" s="365"/>
    </row>
    <row r="406" spans="1:29">
      <c r="A406" s="363"/>
      <c r="B406" s="16">
        <f>IFERROR(T_BDD_Références[REFERENCE],"")</f>
        <v>0</v>
      </c>
      <c r="C406" s="16">
        <f>IFERROR(T_BDD_Références[DESIGNATION],"")</f>
        <v>0</v>
      </c>
      <c r="D40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6" s="18">
        <f>SUM(T_STOCKS[[#This Row],[HAY SINAII]:[Colonne2]])</f>
        <v>0</v>
      </c>
      <c r="J406" s="365"/>
      <c r="K406" s="363">
        <f>IF((T_STOCKS[[#This Row],[HAYSINAII]]&gt;=0)*(T_STOCKS[[#This Row],[HAYSINAII]]&lt;=1.5),ROW())</f>
        <v>406</v>
      </c>
      <c r="L406" s="365"/>
      <c r="M406" s="365"/>
      <c r="N406" s="365"/>
      <c r="O406" s="365"/>
      <c r="P406" s="365"/>
      <c r="Q406" s="365"/>
      <c r="R406" s="365"/>
      <c r="S406" s="365"/>
      <c r="T406" s="365"/>
      <c r="U406" s="365"/>
      <c r="V406" s="365"/>
      <c r="W406" s="365"/>
      <c r="X406" s="365"/>
      <c r="Y406" s="365"/>
      <c r="Z406" s="365"/>
      <c r="AA406" s="365"/>
      <c r="AB406" s="365"/>
      <c r="AC406" s="365"/>
    </row>
    <row r="407" spans="1:29">
      <c r="A407" s="363"/>
      <c r="B407" s="16">
        <f>IFERROR(T_BDD_Références[REFERENCE],"")</f>
        <v>0</v>
      </c>
      <c r="C407" s="16">
        <f>IFERROR(T_BDD_Références[DESIGNATION],"")</f>
        <v>0</v>
      </c>
      <c r="D40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7" s="18">
        <f>SUM(T_STOCKS[[#This Row],[HAY SINAII]:[Colonne2]])</f>
        <v>0</v>
      </c>
      <c r="J407" s="365"/>
      <c r="K407" s="363">
        <f>IF((T_STOCKS[[#This Row],[HAYSINAII]]&gt;=0)*(T_STOCKS[[#This Row],[HAYSINAII]]&lt;=1.5),ROW())</f>
        <v>407</v>
      </c>
      <c r="L407" s="365"/>
      <c r="M407" s="365"/>
      <c r="N407" s="365"/>
      <c r="O407" s="365"/>
      <c r="P407" s="365"/>
      <c r="Q407" s="365"/>
      <c r="R407" s="365"/>
      <c r="S407" s="365"/>
      <c r="T407" s="365"/>
      <c r="U407" s="365"/>
      <c r="V407" s="365"/>
      <c r="W407" s="365"/>
      <c r="X407" s="365"/>
      <c r="Y407" s="365"/>
      <c r="Z407" s="365"/>
      <c r="AA407" s="365"/>
      <c r="AB407" s="365"/>
      <c r="AC407" s="365"/>
    </row>
    <row r="408" spans="1:29">
      <c r="A408" s="363"/>
      <c r="B408" s="16">
        <f>IFERROR(T_BDD_Références[REFERENCE],"")</f>
        <v>0</v>
      </c>
      <c r="C408" s="16">
        <f>IFERROR(T_BDD_Références[DESIGNATION],"")</f>
        <v>0</v>
      </c>
      <c r="D40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8" s="18">
        <f>SUM(T_STOCKS[[#This Row],[HAY SINAII]:[Colonne2]])</f>
        <v>0</v>
      </c>
      <c r="J408" s="365"/>
      <c r="K408" s="363">
        <f>IF((T_STOCKS[[#This Row],[HAYSINAII]]&gt;=0)*(T_STOCKS[[#This Row],[HAYSINAII]]&lt;=1.5),ROW())</f>
        <v>408</v>
      </c>
      <c r="L408" s="365"/>
      <c r="M408" s="365"/>
      <c r="N408" s="365"/>
      <c r="O408" s="365"/>
      <c r="P408" s="365"/>
      <c r="Q408" s="365"/>
      <c r="R408" s="365"/>
      <c r="S408" s="365"/>
      <c r="T408" s="365"/>
      <c r="U408" s="365"/>
      <c r="V408" s="365"/>
      <c r="W408" s="365"/>
      <c r="X408" s="365"/>
      <c r="Y408" s="365"/>
      <c r="Z408" s="365"/>
      <c r="AA408" s="365"/>
      <c r="AB408" s="365"/>
      <c r="AC408" s="365"/>
    </row>
    <row r="409" spans="1:29">
      <c r="A409" s="363"/>
      <c r="B409" s="16">
        <f>IFERROR(T_BDD_Références[REFERENCE],"")</f>
        <v>0</v>
      </c>
      <c r="C409" s="16">
        <f>IFERROR(T_BDD_Références[DESIGNATION],"")</f>
        <v>0</v>
      </c>
      <c r="D40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0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0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0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0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09" s="18">
        <f>SUM(T_STOCKS[[#This Row],[HAY SINAII]:[Colonne2]])</f>
        <v>0</v>
      </c>
      <c r="J409" s="365"/>
      <c r="K409" s="363">
        <f>IF((T_STOCKS[[#This Row],[HAYSINAII]]&gt;=0)*(T_STOCKS[[#This Row],[HAYSINAII]]&lt;=1.5),ROW())</f>
        <v>409</v>
      </c>
      <c r="L409" s="365"/>
      <c r="M409" s="365"/>
      <c r="N409" s="365"/>
      <c r="O409" s="365"/>
      <c r="P409" s="365"/>
      <c r="Q409" s="365"/>
      <c r="R409" s="365"/>
      <c r="S409" s="365"/>
      <c r="T409" s="365"/>
      <c r="U409" s="365"/>
      <c r="V409" s="365"/>
      <c r="W409" s="365"/>
      <c r="X409" s="365"/>
      <c r="Y409" s="365"/>
      <c r="Z409" s="365"/>
      <c r="AA409" s="365"/>
      <c r="AB409" s="365"/>
      <c r="AC409" s="365"/>
    </row>
    <row r="410" spans="1:29">
      <c r="A410" s="363"/>
      <c r="B410" s="16">
        <f>IFERROR(T_BDD_Références[REFERENCE],"")</f>
        <v>0</v>
      </c>
      <c r="C410" s="16">
        <f>IFERROR(T_BDD_Références[DESIGNATION],"")</f>
        <v>0</v>
      </c>
      <c r="D41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0" s="18">
        <f>SUM(T_STOCKS[[#This Row],[HAY SINAII]:[Colonne2]])</f>
        <v>0</v>
      </c>
      <c r="J410" s="365"/>
      <c r="K410" s="363">
        <f>IF((T_STOCKS[[#This Row],[HAYSINAII]]&gt;=0)*(T_STOCKS[[#This Row],[HAYSINAII]]&lt;=1.5),ROW())</f>
        <v>410</v>
      </c>
      <c r="L410" s="365"/>
      <c r="M410" s="365"/>
      <c r="N410" s="365"/>
      <c r="O410" s="365"/>
      <c r="P410" s="365"/>
      <c r="Q410" s="365"/>
      <c r="R410" s="365"/>
      <c r="S410" s="365"/>
      <c r="T410" s="365"/>
      <c r="U410" s="365"/>
      <c r="V410" s="365"/>
      <c r="W410" s="365"/>
      <c r="X410" s="365"/>
      <c r="Y410" s="365"/>
      <c r="Z410" s="365"/>
      <c r="AA410" s="365"/>
      <c r="AB410" s="365"/>
      <c r="AC410" s="365"/>
    </row>
    <row r="411" spans="1:29">
      <c r="A411" s="363"/>
      <c r="B411" s="16">
        <f>IFERROR(T_BDD_Références[REFERENCE],"")</f>
        <v>0</v>
      </c>
      <c r="C411" s="16">
        <f>IFERROR(T_BDD_Références[DESIGNATION],"")</f>
        <v>0</v>
      </c>
      <c r="D41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1" s="18">
        <f>SUM(T_STOCKS[[#This Row],[HAY SINAII]:[Colonne2]])</f>
        <v>0</v>
      </c>
      <c r="J411" s="365"/>
      <c r="K411" s="363">
        <f>IF((T_STOCKS[[#This Row],[HAYSINAII]]&gt;=0)*(T_STOCKS[[#This Row],[HAYSINAII]]&lt;=1.5),ROW())</f>
        <v>411</v>
      </c>
      <c r="L411" s="365"/>
      <c r="M411" s="365"/>
      <c r="N411" s="365"/>
      <c r="O411" s="365"/>
      <c r="P411" s="365"/>
      <c r="Q411" s="365"/>
      <c r="R411" s="365"/>
      <c r="S411" s="365"/>
      <c r="T411" s="365"/>
      <c r="U411" s="365"/>
      <c r="V411" s="365"/>
      <c r="W411" s="365"/>
      <c r="X411" s="365"/>
      <c r="Y411" s="365"/>
      <c r="Z411" s="365"/>
      <c r="AA411" s="365"/>
      <c r="AB411" s="365"/>
      <c r="AC411" s="365"/>
    </row>
    <row r="412" spans="1:29">
      <c r="A412" s="363"/>
      <c r="B412" s="16">
        <f>IFERROR(T_BDD_Références[REFERENCE],"")</f>
        <v>0</v>
      </c>
      <c r="C412" s="16">
        <f>IFERROR(T_BDD_Références[DESIGNATION],"")</f>
        <v>0</v>
      </c>
      <c r="D41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2" s="18">
        <f>SUM(T_STOCKS[[#This Row],[HAY SINAII]:[Colonne2]])</f>
        <v>0</v>
      </c>
      <c r="J412" s="365"/>
      <c r="K412" s="363">
        <f>IF((T_STOCKS[[#This Row],[HAYSINAII]]&gt;=0)*(T_STOCKS[[#This Row],[HAYSINAII]]&lt;=1.5),ROW())</f>
        <v>412</v>
      </c>
      <c r="L412" s="365"/>
      <c r="M412" s="365"/>
      <c r="N412" s="365"/>
      <c r="O412" s="365"/>
      <c r="P412" s="365"/>
      <c r="Q412" s="365"/>
      <c r="R412" s="365"/>
      <c r="S412" s="365"/>
      <c r="T412" s="365"/>
      <c r="U412" s="365"/>
      <c r="V412" s="365"/>
      <c r="W412" s="365"/>
      <c r="X412" s="365"/>
      <c r="Y412" s="365"/>
      <c r="Z412" s="365"/>
      <c r="AA412" s="365"/>
      <c r="AB412" s="365"/>
      <c r="AC412" s="365"/>
    </row>
    <row r="413" spans="1:29">
      <c r="A413" s="363"/>
      <c r="B413" s="16">
        <f>IFERROR(T_BDD_Références[REFERENCE],"")</f>
        <v>0</v>
      </c>
      <c r="C413" s="16">
        <f>IFERROR(T_BDD_Références[DESIGNATION],"")</f>
        <v>0</v>
      </c>
      <c r="D41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3" s="18">
        <f>SUM(T_STOCKS[[#This Row],[HAY SINAII]:[Colonne2]])</f>
        <v>0</v>
      </c>
      <c r="J413" s="365"/>
      <c r="K413" s="363">
        <f>IF((T_STOCKS[[#This Row],[HAYSINAII]]&gt;=0)*(T_STOCKS[[#This Row],[HAYSINAII]]&lt;=1.5),ROW())</f>
        <v>413</v>
      </c>
      <c r="L413" s="365"/>
      <c r="M413" s="365"/>
      <c r="N413" s="365"/>
      <c r="O413" s="365"/>
      <c r="P413" s="365"/>
      <c r="Q413" s="365"/>
      <c r="R413" s="365"/>
      <c r="S413" s="365"/>
      <c r="T413" s="365"/>
      <c r="U413" s="365"/>
      <c r="V413" s="365"/>
      <c r="W413" s="365"/>
      <c r="X413" s="365"/>
      <c r="Y413" s="365"/>
      <c r="Z413" s="365"/>
      <c r="AA413" s="365"/>
      <c r="AB413" s="365"/>
      <c r="AC413" s="365"/>
    </row>
    <row r="414" spans="1:29">
      <c r="A414" s="363"/>
      <c r="B414" s="16">
        <f>IFERROR(T_BDD_Références[REFERENCE],"")</f>
        <v>0</v>
      </c>
      <c r="C414" s="16">
        <f>IFERROR(T_BDD_Références[DESIGNATION],"")</f>
        <v>0</v>
      </c>
      <c r="D41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4" s="18">
        <f>SUM(T_STOCKS[[#This Row],[HAY SINAII]:[Colonne2]])</f>
        <v>0</v>
      </c>
      <c r="J414" s="365"/>
      <c r="K414" s="363">
        <f>IF((T_STOCKS[[#This Row],[HAYSINAII]]&gt;=0)*(T_STOCKS[[#This Row],[HAYSINAII]]&lt;=1.5),ROW())</f>
        <v>414</v>
      </c>
      <c r="L414" s="365"/>
      <c r="M414" s="365"/>
      <c r="N414" s="365"/>
      <c r="O414" s="365"/>
      <c r="P414" s="365"/>
      <c r="Q414" s="365"/>
      <c r="R414" s="365"/>
      <c r="S414" s="365"/>
      <c r="T414" s="365"/>
      <c r="U414" s="365"/>
      <c r="V414" s="365"/>
      <c r="W414" s="365"/>
      <c r="X414" s="365"/>
      <c r="Y414" s="365"/>
      <c r="Z414" s="365"/>
      <c r="AA414" s="365"/>
      <c r="AB414" s="365"/>
      <c r="AC414" s="365"/>
    </row>
    <row r="415" spans="1:29">
      <c r="A415" s="363"/>
      <c r="B415" s="16">
        <f>IFERROR(T_BDD_Références[REFERENCE],"")</f>
        <v>0</v>
      </c>
      <c r="C415" s="16">
        <f>IFERROR(T_BDD_Références[DESIGNATION],"")</f>
        <v>0</v>
      </c>
      <c r="D41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5" s="18">
        <f>SUM(T_STOCKS[[#This Row],[HAY SINAII]:[Colonne2]])</f>
        <v>0</v>
      </c>
      <c r="J415" s="365"/>
      <c r="K415" s="363">
        <f>IF((T_STOCKS[[#This Row],[HAYSINAII]]&gt;=0)*(T_STOCKS[[#This Row],[HAYSINAII]]&lt;=1.5),ROW())</f>
        <v>415</v>
      </c>
      <c r="L415" s="365"/>
      <c r="M415" s="365"/>
      <c r="N415" s="365"/>
      <c r="O415" s="365"/>
      <c r="P415" s="365"/>
      <c r="Q415" s="365"/>
      <c r="R415" s="365"/>
      <c r="S415" s="365"/>
      <c r="T415" s="365"/>
      <c r="U415" s="365"/>
      <c r="V415" s="365"/>
      <c r="W415" s="365"/>
      <c r="X415" s="365"/>
      <c r="Y415" s="365"/>
      <c r="Z415" s="365"/>
      <c r="AA415" s="365"/>
      <c r="AB415" s="365"/>
      <c r="AC415" s="365"/>
    </row>
    <row r="416" spans="1:29">
      <c r="A416" s="363"/>
      <c r="B416" s="16">
        <f>IFERROR(T_BDD_Références[REFERENCE],"")</f>
        <v>0</v>
      </c>
      <c r="C416" s="16">
        <f>IFERROR(T_BDD_Références[DESIGNATION],"")</f>
        <v>0</v>
      </c>
      <c r="D41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6" s="18">
        <f>SUM(T_STOCKS[[#This Row],[HAY SINAII]:[Colonne2]])</f>
        <v>0</v>
      </c>
      <c r="J416" s="365"/>
      <c r="K416" s="363">
        <f>IF((T_STOCKS[[#This Row],[HAYSINAII]]&gt;=0)*(T_STOCKS[[#This Row],[HAYSINAII]]&lt;=1.5),ROW())</f>
        <v>416</v>
      </c>
      <c r="L416" s="365"/>
      <c r="M416" s="365"/>
      <c r="N416" s="365"/>
      <c r="O416" s="365"/>
      <c r="P416" s="365"/>
      <c r="Q416" s="365"/>
      <c r="R416" s="365"/>
      <c r="S416" s="365"/>
      <c r="T416" s="365"/>
      <c r="U416" s="365"/>
      <c r="V416" s="365"/>
      <c r="W416" s="365"/>
      <c r="X416" s="365"/>
      <c r="Y416" s="365"/>
      <c r="Z416" s="365"/>
      <c r="AA416" s="365"/>
      <c r="AB416" s="365"/>
      <c r="AC416" s="365"/>
    </row>
    <row r="417" spans="1:29">
      <c r="A417" s="363"/>
      <c r="B417" s="16">
        <f>IFERROR(T_BDD_Références[REFERENCE],"")</f>
        <v>0</v>
      </c>
      <c r="C417" s="16">
        <f>IFERROR(T_BDD_Références[DESIGNATION],"")</f>
        <v>0</v>
      </c>
      <c r="D41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7" s="18">
        <f>SUM(T_STOCKS[[#This Row],[HAY SINAII]:[Colonne2]])</f>
        <v>0</v>
      </c>
      <c r="J417" s="365"/>
      <c r="K417" s="363">
        <f>IF((T_STOCKS[[#This Row],[HAYSINAII]]&gt;=0)*(T_STOCKS[[#This Row],[HAYSINAII]]&lt;=1.5),ROW())</f>
        <v>417</v>
      </c>
      <c r="L417" s="365"/>
      <c r="M417" s="365"/>
      <c r="N417" s="365"/>
      <c r="O417" s="365"/>
      <c r="P417" s="365"/>
      <c r="Q417" s="365"/>
      <c r="R417" s="365"/>
      <c r="S417" s="365"/>
      <c r="T417" s="365"/>
      <c r="U417" s="365"/>
      <c r="V417" s="365"/>
      <c r="W417" s="365"/>
      <c r="X417" s="365"/>
      <c r="Y417" s="365"/>
      <c r="Z417" s="365"/>
      <c r="AA417" s="365"/>
      <c r="AB417" s="365"/>
      <c r="AC417" s="365"/>
    </row>
    <row r="418" spans="1:29">
      <c r="A418" s="363"/>
      <c r="B418" s="16">
        <f>IFERROR(T_BDD_Références[REFERENCE],"")</f>
        <v>0</v>
      </c>
      <c r="C418" s="16">
        <f>IFERROR(T_BDD_Références[DESIGNATION],"")</f>
        <v>0</v>
      </c>
      <c r="D41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8" s="18">
        <f>SUM(T_STOCKS[[#This Row],[HAY SINAII]:[Colonne2]])</f>
        <v>0</v>
      </c>
      <c r="J418" s="365"/>
      <c r="K418" s="363">
        <f>IF((T_STOCKS[[#This Row],[HAYSINAII]]&gt;=0)*(T_STOCKS[[#This Row],[HAYSINAII]]&lt;=1.5),ROW())</f>
        <v>418</v>
      </c>
      <c r="L418" s="365"/>
      <c r="M418" s="365"/>
      <c r="N418" s="365"/>
      <c r="O418" s="365"/>
      <c r="P418" s="365"/>
      <c r="Q418" s="365"/>
      <c r="R418" s="365"/>
      <c r="S418" s="365"/>
      <c r="T418" s="365"/>
      <c r="U418" s="365"/>
      <c r="V418" s="365"/>
      <c r="W418" s="365"/>
      <c r="X418" s="365"/>
      <c r="Y418" s="365"/>
      <c r="Z418" s="365"/>
      <c r="AA418" s="365"/>
      <c r="AB418" s="365"/>
      <c r="AC418" s="365"/>
    </row>
    <row r="419" spans="1:29">
      <c r="A419" s="363"/>
      <c r="B419" s="16">
        <f>IFERROR(T_BDD_Références[REFERENCE],"")</f>
        <v>0</v>
      </c>
      <c r="C419" s="16">
        <f>IFERROR(T_BDD_Références[DESIGNATION],"")</f>
        <v>0</v>
      </c>
      <c r="D41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1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1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1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1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19" s="18">
        <f>SUM(T_STOCKS[[#This Row],[HAY SINAII]:[Colonne2]])</f>
        <v>0</v>
      </c>
      <c r="J419" s="365"/>
      <c r="K419" s="363">
        <f>IF((T_STOCKS[[#This Row],[HAYSINAII]]&gt;=0)*(T_STOCKS[[#This Row],[HAYSINAII]]&lt;=1.5),ROW())</f>
        <v>419</v>
      </c>
      <c r="L419" s="365"/>
      <c r="M419" s="365"/>
      <c r="N419" s="365"/>
      <c r="O419" s="365"/>
      <c r="P419" s="365"/>
      <c r="Q419" s="365"/>
      <c r="R419" s="365"/>
      <c r="S419" s="365"/>
      <c r="T419" s="365"/>
      <c r="U419" s="365"/>
      <c r="V419" s="365"/>
      <c r="W419" s="365"/>
      <c r="X419" s="365"/>
      <c r="Y419" s="365"/>
      <c r="Z419" s="365"/>
      <c r="AA419" s="365"/>
      <c r="AB419" s="365"/>
      <c r="AC419" s="365"/>
    </row>
    <row r="420" spans="1:29">
      <c r="A420" s="363"/>
      <c r="B420" s="16">
        <f>IFERROR(T_BDD_Références[REFERENCE],"")</f>
        <v>0</v>
      </c>
      <c r="C420" s="16">
        <f>IFERROR(T_BDD_Références[DESIGNATION],"")</f>
        <v>0</v>
      </c>
      <c r="D42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0" s="18">
        <f>SUM(T_STOCKS[[#This Row],[HAY SINAII]:[Colonne2]])</f>
        <v>0</v>
      </c>
      <c r="J420" s="365"/>
      <c r="K420" s="363">
        <f>IF((T_STOCKS[[#This Row],[HAYSINAII]]&gt;=0)*(T_STOCKS[[#This Row],[HAYSINAII]]&lt;=1.5),ROW())</f>
        <v>420</v>
      </c>
      <c r="L420" s="365"/>
      <c r="M420" s="365"/>
      <c r="N420" s="365"/>
      <c r="O420" s="365"/>
      <c r="P420" s="365"/>
      <c r="Q420" s="365"/>
      <c r="R420" s="365"/>
      <c r="S420" s="365"/>
      <c r="T420" s="365"/>
      <c r="U420" s="365"/>
      <c r="V420" s="365"/>
      <c r="W420" s="365"/>
      <c r="X420" s="365"/>
      <c r="Y420" s="365"/>
      <c r="Z420" s="365"/>
      <c r="AA420" s="365"/>
      <c r="AB420" s="365"/>
      <c r="AC420" s="365"/>
    </row>
    <row r="421" spans="1:29">
      <c r="A421" s="363"/>
      <c r="B421" s="16">
        <f>IFERROR(T_BDD_Références[REFERENCE],"")</f>
        <v>0</v>
      </c>
      <c r="C421" s="16">
        <f>IFERROR(T_BDD_Références[DESIGNATION],"")</f>
        <v>0</v>
      </c>
      <c r="D42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1" s="18">
        <f>SUM(T_STOCKS[[#This Row],[HAY SINAII]:[Colonne2]])</f>
        <v>0</v>
      </c>
      <c r="J421" s="365"/>
      <c r="K421" s="363">
        <f>IF((T_STOCKS[[#This Row],[HAYSINAII]]&gt;=0)*(T_STOCKS[[#This Row],[HAYSINAII]]&lt;=1.5),ROW())</f>
        <v>421</v>
      </c>
      <c r="L421" s="365"/>
      <c r="M421" s="365"/>
      <c r="N421" s="365"/>
      <c r="O421" s="365"/>
      <c r="P421" s="365"/>
      <c r="Q421" s="365"/>
      <c r="R421" s="365"/>
      <c r="S421" s="365"/>
      <c r="T421" s="365"/>
      <c r="U421" s="365"/>
      <c r="V421" s="365"/>
      <c r="W421" s="365"/>
      <c r="X421" s="365"/>
      <c r="Y421" s="365"/>
      <c r="Z421" s="365"/>
      <c r="AA421" s="365"/>
      <c r="AB421" s="365"/>
      <c r="AC421" s="365"/>
    </row>
    <row r="422" spans="1:29">
      <c r="A422" s="363"/>
      <c r="B422" s="16">
        <f>IFERROR(T_BDD_Références[REFERENCE],"")</f>
        <v>0</v>
      </c>
      <c r="C422" s="16">
        <f>IFERROR(T_BDD_Références[DESIGNATION],"")</f>
        <v>0</v>
      </c>
      <c r="D42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2" s="18">
        <f>SUM(T_STOCKS[[#This Row],[HAY SINAII]:[Colonne2]])</f>
        <v>0</v>
      </c>
      <c r="J422" s="365"/>
      <c r="K422" s="363">
        <f>IF((T_STOCKS[[#This Row],[HAYSINAII]]&gt;=0)*(T_STOCKS[[#This Row],[HAYSINAII]]&lt;=1.5),ROW())</f>
        <v>422</v>
      </c>
      <c r="L422" s="365"/>
      <c r="M422" s="365"/>
      <c r="N422" s="365"/>
      <c r="O422" s="365"/>
      <c r="P422" s="365"/>
      <c r="Q422" s="365"/>
      <c r="R422" s="365"/>
      <c r="S422" s="365"/>
      <c r="T422" s="365"/>
      <c r="U422" s="365"/>
      <c r="V422" s="365"/>
      <c r="W422" s="365"/>
      <c r="X422" s="365"/>
      <c r="Y422" s="365"/>
      <c r="Z422" s="365"/>
      <c r="AA422" s="365"/>
      <c r="AB422" s="365"/>
      <c r="AC422" s="365"/>
    </row>
    <row r="423" spans="1:29">
      <c r="A423" s="363"/>
      <c r="B423" s="16">
        <f>IFERROR(T_BDD_Références[REFERENCE],"")</f>
        <v>0</v>
      </c>
      <c r="C423" s="16">
        <f>IFERROR(T_BDD_Références[DESIGNATION],"")</f>
        <v>0</v>
      </c>
      <c r="D42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3" s="18">
        <f>SUM(T_STOCKS[[#This Row],[HAY SINAII]:[Colonne2]])</f>
        <v>0</v>
      </c>
      <c r="J423" s="365"/>
      <c r="K423" s="363">
        <f>IF((T_STOCKS[[#This Row],[HAYSINAII]]&gt;=0)*(T_STOCKS[[#This Row],[HAYSINAII]]&lt;=1.5),ROW())</f>
        <v>423</v>
      </c>
      <c r="L423" s="365"/>
      <c r="M423" s="365"/>
      <c r="N423" s="365"/>
      <c r="O423" s="365"/>
      <c r="P423" s="365"/>
      <c r="Q423" s="365"/>
      <c r="R423" s="365"/>
      <c r="S423" s="365"/>
      <c r="T423" s="365"/>
      <c r="U423" s="365"/>
      <c r="V423" s="365"/>
      <c r="W423" s="365"/>
      <c r="X423" s="365"/>
      <c r="Y423" s="365"/>
      <c r="Z423" s="365"/>
      <c r="AA423" s="365"/>
      <c r="AB423" s="365"/>
      <c r="AC423" s="365"/>
    </row>
    <row r="424" spans="1:29">
      <c r="A424" s="363"/>
      <c r="B424" s="16">
        <f>IFERROR(T_BDD_Références[REFERENCE],"")</f>
        <v>0</v>
      </c>
      <c r="C424" s="16">
        <f>IFERROR(T_BDD_Références[DESIGNATION],"")</f>
        <v>0</v>
      </c>
      <c r="D42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4" s="18">
        <f>SUM(T_STOCKS[[#This Row],[HAY SINAII]:[Colonne2]])</f>
        <v>0</v>
      </c>
      <c r="J424" s="365"/>
      <c r="K424" s="363">
        <f>IF((T_STOCKS[[#This Row],[HAYSINAII]]&gt;=0)*(T_STOCKS[[#This Row],[HAYSINAII]]&lt;=1.5),ROW())</f>
        <v>424</v>
      </c>
      <c r="L424" s="365"/>
      <c r="M424" s="365"/>
      <c r="N424" s="365"/>
      <c r="O424" s="365"/>
      <c r="P424" s="365"/>
      <c r="Q424" s="365"/>
      <c r="R424" s="365"/>
      <c r="S424" s="365"/>
      <c r="T424" s="365"/>
      <c r="U424" s="365"/>
      <c r="V424" s="365"/>
      <c r="W424" s="365"/>
      <c r="X424" s="365"/>
      <c r="Y424" s="365"/>
      <c r="Z424" s="365"/>
      <c r="AA424" s="365"/>
      <c r="AB424" s="365"/>
      <c r="AC424" s="365"/>
    </row>
    <row r="425" spans="1:29">
      <c r="A425" s="363"/>
      <c r="B425" s="16">
        <f>IFERROR(T_BDD_Références[REFERENCE],"")</f>
        <v>0</v>
      </c>
      <c r="C425" s="16">
        <f>IFERROR(T_BDD_Références[DESIGNATION],"")</f>
        <v>0</v>
      </c>
      <c r="D42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5" s="18">
        <f>SUM(T_STOCKS[[#This Row],[HAY SINAII]:[Colonne2]])</f>
        <v>0</v>
      </c>
      <c r="J425" s="365"/>
      <c r="K425" s="363">
        <f>IF((T_STOCKS[[#This Row],[HAYSINAII]]&gt;=0)*(T_STOCKS[[#This Row],[HAYSINAII]]&lt;=1.5),ROW())</f>
        <v>425</v>
      </c>
      <c r="L425" s="365"/>
      <c r="M425" s="365"/>
      <c r="N425" s="365"/>
      <c r="O425" s="365"/>
      <c r="P425" s="365"/>
      <c r="Q425" s="365"/>
      <c r="R425" s="365"/>
      <c r="S425" s="365"/>
      <c r="T425" s="365"/>
      <c r="U425" s="365"/>
      <c r="V425" s="365"/>
      <c r="W425" s="365"/>
      <c r="X425" s="365"/>
      <c r="Y425" s="365"/>
      <c r="Z425" s="365"/>
      <c r="AA425" s="365"/>
      <c r="AB425" s="365"/>
      <c r="AC425" s="365"/>
    </row>
    <row r="426" spans="1:29">
      <c r="A426" s="363"/>
      <c r="B426" s="16">
        <f>IFERROR(T_BDD_Références[REFERENCE],"")</f>
        <v>0</v>
      </c>
      <c r="C426" s="16">
        <f>IFERROR(T_BDD_Références[DESIGNATION],"")</f>
        <v>0</v>
      </c>
      <c r="D42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6" s="18">
        <f>SUM(T_STOCKS[[#This Row],[HAY SINAII]:[Colonne2]])</f>
        <v>0</v>
      </c>
      <c r="J426" s="365"/>
      <c r="K426" s="363">
        <f>IF((T_STOCKS[[#This Row],[HAYSINAII]]&gt;=0)*(T_STOCKS[[#This Row],[HAYSINAII]]&lt;=1.5),ROW())</f>
        <v>426</v>
      </c>
      <c r="L426" s="365"/>
      <c r="M426" s="365"/>
      <c r="N426" s="365"/>
      <c r="O426" s="365"/>
      <c r="P426" s="365"/>
      <c r="Q426" s="365"/>
      <c r="R426" s="365"/>
      <c r="S426" s="365"/>
      <c r="T426" s="365"/>
      <c r="U426" s="365"/>
      <c r="V426" s="365"/>
      <c r="W426" s="365"/>
      <c r="X426" s="365"/>
      <c r="Y426" s="365"/>
      <c r="Z426" s="365"/>
      <c r="AA426" s="365"/>
      <c r="AB426" s="365"/>
      <c r="AC426" s="365"/>
    </row>
    <row r="427" spans="1:29">
      <c r="A427" s="363"/>
      <c r="B427" s="16">
        <f>IFERROR(T_BDD_Références[REFERENCE],"")</f>
        <v>0</v>
      </c>
      <c r="C427" s="16">
        <f>IFERROR(T_BDD_Références[DESIGNATION],"")</f>
        <v>0</v>
      </c>
      <c r="D42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7" s="18">
        <f>SUM(T_STOCKS[[#This Row],[HAY SINAII]:[Colonne2]])</f>
        <v>0</v>
      </c>
      <c r="J427" s="365"/>
      <c r="K427" s="363">
        <f>IF((T_STOCKS[[#This Row],[HAYSINAII]]&gt;=0)*(T_STOCKS[[#This Row],[HAYSINAII]]&lt;=1.5),ROW())</f>
        <v>427</v>
      </c>
      <c r="L427" s="365"/>
      <c r="M427" s="365"/>
      <c r="N427" s="365"/>
      <c r="O427" s="365"/>
      <c r="P427" s="365"/>
      <c r="Q427" s="365"/>
      <c r="R427" s="365"/>
      <c r="S427" s="365"/>
      <c r="T427" s="365"/>
      <c r="U427" s="365"/>
      <c r="V427" s="365"/>
      <c r="W427" s="365"/>
      <c r="X427" s="365"/>
      <c r="Y427" s="365"/>
      <c r="Z427" s="365"/>
      <c r="AA427" s="365"/>
      <c r="AB427" s="365"/>
      <c r="AC427" s="365"/>
    </row>
    <row r="428" spans="1:29">
      <c r="A428" s="363"/>
      <c r="B428" s="16">
        <f>IFERROR(T_BDD_Références[REFERENCE],"")</f>
        <v>0</v>
      </c>
      <c r="C428" s="16">
        <f>IFERROR(T_BDD_Références[DESIGNATION],"")</f>
        <v>0</v>
      </c>
      <c r="D42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8" s="18">
        <f>SUM(T_STOCKS[[#This Row],[HAY SINAII]:[Colonne2]])</f>
        <v>0</v>
      </c>
      <c r="J428" s="365"/>
      <c r="K428" s="363">
        <f>IF((T_STOCKS[[#This Row],[HAYSINAII]]&gt;=0)*(T_STOCKS[[#This Row],[HAYSINAII]]&lt;=1.5),ROW())</f>
        <v>428</v>
      </c>
      <c r="L428" s="365"/>
      <c r="M428" s="365"/>
      <c r="N428" s="365"/>
      <c r="O428" s="365"/>
      <c r="P428" s="365"/>
      <c r="Q428" s="365"/>
      <c r="R428" s="365"/>
      <c r="S428" s="365"/>
      <c r="T428" s="365"/>
      <c r="U428" s="365"/>
      <c r="V428" s="365"/>
      <c r="W428" s="365"/>
      <c r="X428" s="365"/>
      <c r="Y428" s="365"/>
      <c r="Z428" s="365"/>
      <c r="AA428" s="365"/>
      <c r="AB428" s="365"/>
      <c r="AC428" s="365"/>
    </row>
    <row r="429" spans="1:29">
      <c r="A429" s="363"/>
      <c r="B429" s="16">
        <f>IFERROR(T_BDD_Références[REFERENCE],"")</f>
        <v>0</v>
      </c>
      <c r="C429" s="16">
        <f>IFERROR(T_BDD_Références[DESIGNATION],"")</f>
        <v>0</v>
      </c>
      <c r="D42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2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2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2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2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29" s="18">
        <f>SUM(T_STOCKS[[#This Row],[HAY SINAII]:[Colonne2]])</f>
        <v>0</v>
      </c>
      <c r="J429" s="365"/>
      <c r="K429" s="363">
        <f>IF((T_STOCKS[[#This Row],[HAYSINAII]]&gt;=0)*(T_STOCKS[[#This Row],[HAYSINAII]]&lt;=1.5),ROW())</f>
        <v>429</v>
      </c>
      <c r="L429" s="365"/>
      <c r="M429" s="365"/>
      <c r="N429" s="365"/>
      <c r="O429" s="365"/>
      <c r="P429" s="365"/>
      <c r="Q429" s="365"/>
      <c r="R429" s="365"/>
      <c r="S429" s="365"/>
      <c r="T429" s="365"/>
      <c r="U429" s="365"/>
      <c r="V429" s="365"/>
      <c r="W429" s="365"/>
      <c r="X429" s="365"/>
      <c r="Y429" s="365"/>
      <c r="Z429" s="365"/>
      <c r="AA429" s="365"/>
      <c r="AB429" s="365"/>
      <c r="AC429" s="365"/>
    </row>
    <row r="430" spans="1:29">
      <c r="A430" s="363"/>
      <c r="B430" s="16">
        <f>IFERROR(T_BDD_Références[REFERENCE],"")</f>
        <v>0</v>
      </c>
      <c r="C430" s="16">
        <f>IFERROR(T_BDD_Références[DESIGNATION],"")</f>
        <v>0</v>
      </c>
      <c r="D43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0" s="18">
        <f>SUM(T_STOCKS[[#This Row],[HAY SINAII]:[Colonne2]])</f>
        <v>0</v>
      </c>
      <c r="J430" s="365"/>
      <c r="K430" s="363">
        <f>IF((T_STOCKS[[#This Row],[HAYSINAII]]&gt;=0)*(T_STOCKS[[#This Row],[HAYSINAII]]&lt;=1.5),ROW())</f>
        <v>430</v>
      </c>
      <c r="L430" s="365"/>
      <c r="M430" s="365"/>
      <c r="N430" s="365"/>
      <c r="O430" s="365"/>
      <c r="P430" s="365"/>
      <c r="Q430" s="365"/>
      <c r="R430" s="365"/>
      <c r="S430" s="365"/>
      <c r="T430" s="365"/>
      <c r="U430" s="365"/>
      <c r="V430" s="365"/>
      <c r="W430" s="365"/>
      <c r="X430" s="365"/>
      <c r="Y430" s="365"/>
      <c r="Z430" s="365"/>
      <c r="AA430" s="365"/>
      <c r="AB430" s="365"/>
      <c r="AC430" s="365"/>
    </row>
    <row r="431" spans="1:29">
      <c r="A431" s="363"/>
      <c r="B431" s="16">
        <f>IFERROR(T_BDD_Références[REFERENCE],"")</f>
        <v>0</v>
      </c>
      <c r="C431" s="16">
        <f>IFERROR(T_BDD_Références[DESIGNATION],"")</f>
        <v>0</v>
      </c>
      <c r="D43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1" s="18">
        <f>SUM(T_STOCKS[[#This Row],[HAY SINAII]:[Colonne2]])</f>
        <v>0</v>
      </c>
      <c r="J431" s="365"/>
      <c r="K431" s="363">
        <f>IF((T_STOCKS[[#This Row],[HAYSINAII]]&gt;=0)*(T_STOCKS[[#This Row],[HAYSINAII]]&lt;=1.5),ROW())</f>
        <v>431</v>
      </c>
      <c r="L431" s="365"/>
      <c r="M431" s="365"/>
      <c r="N431" s="365"/>
      <c r="O431" s="365"/>
      <c r="P431" s="365"/>
      <c r="Q431" s="365"/>
      <c r="R431" s="365"/>
      <c r="S431" s="365"/>
      <c r="T431" s="365"/>
      <c r="U431" s="365"/>
      <c r="V431" s="365"/>
      <c r="W431" s="365"/>
      <c r="X431" s="365"/>
      <c r="Y431" s="365"/>
      <c r="Z431" s="365"/>
      <c r="AA431" s="365"/>
      <c r="AB431" s="365"/>
      <c r="AC431" s="365"/>
    </row>
    <row r="432" spans="1:29">
      <c r="A432" s="363"/>
      <c r="B432" s="16">
        <f>IFERROR(T_BDD_Références[REFERENCE],"")</f>
        <v>0</v>
      </c>
      <c r="C432" s="16">
        <f>IFERROR(T_BDD_Références[DESIGNATION],"")</f>
        <v>0</v>
      </c>
      <c r="D43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2" s="18">
        <f>SUM(T_STOCKS[[#This Row],[HAY SINAII]:[Colonne2]])</f>
        <v>0</v>
      </c>
      <c r="J432" s="365"/>
      <c r="K432" s="363">
        <f>IF((T_STOCKS[[#This Row],[HAYSINAII]]&gt;=0)*(T_STOCKS[[#This Row],[HAYSINAII]]&lt;=1.5),ROW())</f>
        <v>432</v>
      </c>
      <c r="L432" s="365"/>
      <c r="M432" s="365"/>
      <c r="N432" s="365"/>
      <c r="O432" s="365"/>
      <c r="P432" s="365"/>
      <c r="Q432" s="365"/>
      <c r="R432" s="365"/>
      <c r="S432" s="365"/>
      <c r="T432" s="365"/>
      <c r="U432" s="365"/>
      <c r="V432" s="365"/>
      <c r="W432" s="365"/>
      <c r="X432" s="365"/>
      <c r="Y432" s="365"/>
      <c r="Z432" s="365"/>
      <c r="AA432" s="365"/>
      <c r="AB432" s="365"/>
      <c r="AC432" s="365"/>
    </row>
    <row r="433" spans="1:29">
      <c r="A433" s="363"/>
      <c r="B433" s="16">
        <f>IFERROR(T_BDD_Références[REFERENCE],"")</f>
        <v>0</v>
      </c>
      <c r="C433" s="16">
        <f>IFERROR(T_BDD_Références[DESIGNATION],"")</f>
        <v>0</v>
      </c>
      <c r="D43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3" s="18">
        <f>SUM(T_STOCKS[[#This Row],[HAY SINAII]:[Colonne2]])</f>
        <v>0</v>
      </c>
      <c r="J433" s="365"/>
      <c r="K433" s="363">
        <f>IF((T_STOCKS[[#This Row],[HAYSINAII]]&gt;=0)*(T_STOCKS[[#This Row],[HAYSINAII]]&lt;=1.5),ROW())</f>
        <v>433</v>
      </c>
      <c r="L433" s="365"/>
      <c r="M433" s="365"/>
      <c r="N433" s="365"/>
      <c r="O433" s="365"/>
      <c r="P433" s="365"/>
      <c r="Q433" s="365"/>
      <c r="R433" s="365"/>
      <c r="S433" s="365"/>
      <c r="T433" s="365"/>
      <c r="U433" s="365"/>
      <c r="V433" s="365"/>
      <c r="W433" s="365"/>
      <c r="X433" s="365"/>
      <c r="Y433" s="365"/>
      <c r="Z433" s="365"/>
      <c r="AA433" s="365"/>
      <c r="AB433" s="365"/>
      <c r="AC433" s="365"/>
    </row>
    <row r="434" spans="1:29">
      <c r="A434" s="363"/>
      <c r="B434" s="16">
        <f>IFERROR(T_BDD_Références[REFERENCE],"")</f>
        <v>0</v>
      </c>
      <c r="C434" s="16">
        <f>IFERROR(T_BDD_Références[DESIGNATION],"")</f>
        <v>0</v>
      </c>
      <c r="D43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4" s="18">
        <f>SUM(T_STOCKS[[#This Row],[HAY SINAII]:[Colonne2]])</f>
        <v>0</v>
      </c>
      <c r="J434" s="365"/>
      <c r="K434" s="363">
        <f>IF((T_STOCKS[[#This Row],[HAYSINAII]]&gt;=0)*(T_STOCKS[[#This Row],[HAYSINAII]]&lt;=1.5),ROW())</f>
        <v>434</v>
      </c>
      <c r="L434" s="365"/>
      <c r="M434" s="365"/>
      <c r="N434" s="365"/>
      <c r="O434" s="365"/>
      <c r="P434" s="365"/>
      <c r="Q434" s="365"/>
      <c r="R434" s="365"/>
      <c r="S434" s="365"/>
      <c r="T434" s="365"/>
      <c r="U434" s="365"/>
      <c r="V434" s="365"/>
      <c r="W434" s="365"/>
      <c r="X434" s="365"/>
      <c r="Y434" s="365"/>
      <c r="Z434" s="365"/>
      <c r="AA434" s="365"/>
      <c r="AB434" s="365"/>
      <c r="AC434" s="365"/>
    </row>
    <row r="435" spans="1:29">
      <c r="A435" s="363"/>
      <c r="B435" s="16">
        <f>IFERROR(T_BDD_Références[REFERENCE],"")</f>
        <v>0</v>
      </c>
      <c r="C435" s="16">
        <f>IFERROR(T_BDD_Références[DESIGNATION],"")</f>
        <v>0</v>
      </c>
      <c r="D43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5" s="18">
        <f>SUM(T_STOCKS[[#This Row],[HAY SINAII]:[Colonne2]])</f>
        <v>0</v>
      </c>
      <c r="J435" s="365"/>
      <c r="K435" s="363">
        <f>IF((T_STOCKS[[#This Row],[HAYSINAII]]&gt;=0)*(T_STOCKS[[#This Row],[HAYSINAII]]&lt;=1.5),ROW())</f>
        <v>435</v>
      </c>
      <c r="L435" s="365"/>
      <c r="M435" s="365"/>
      <c r="N435" s="365"/>
      <c r="O435" s="365"/>
      <c r="P435" s="365"/>
      <c r="Q435" s="365"/>
      <c r="R435" s="365"/>
      <c r="S435" s="365"/>
      <c r="T435" s="365"/>
      <c r="U435" s="365"/>
      <c r="V435" s="365"/>
      <c r="W435" s="365"/>
      <c r="X435" s="365"/>
      <c r="Y435" s="365"/>
      <c r="Z435" s="365"/>
      <c r="AA435" s="365"/>
      <c r="AB435" s="365"/>
      <c r="AC435" s="365"/>
    </row>
    <row r="436" spans="1:29">
      <c r="A436" s="363"/>
      <c r="B436" s="16">
        <f>IFERROR(T_BDD_Références[REFERENCE],"")</f>
        <v>0</v>
      </c>
      <c r="C436" s="16">
        <f>IFERROR(T_BDD_Références[DESIGNATION],"")</f>
        <v>0</v>
      </c>
      <c r="D43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6" s="18">
        <f>SUM(T_STOCKS[[#This Row],[HAY SINAII]:[Colonne2]])</f>
        <v>0</v>
      </c>
      <c r="J436" s="365"/>
      <c r="K436" s="363">
        <f>IF((T_STOCKS[[#This Row],[HAYSINAII]]&gt;=0)*(T_STOCKS[[#This Row],[HAYSINAII]]&lt;=1.5),ROW())</f>
        <v>436</v>
      </c>
      <c r="L436" s="365"/>
      <c r="M436" s="365"/>
      <c r="N436" s="365"/>
      <c r="O436" s="365"/>
      <c r="P436" s="365"/>
      <c r="Q436" s="365"/>
      <c r="R436" s="365"/>
      <c r="S436" s="365"/>
      <c r="T436" s="365"/>
      <c r="U436" s="365"/>
      <c r="V436" s="365"/>
      <c r="W436" s="365"/>
      <c r="X436" s="365"/>
      <c r="Y436" s="365"/>
      <c r="Z436" s="365"/>
      <c r="AA436" s="365"/>
      <c r="AB436" s="365"/>
      <c r="AC436" s="365"/>
    </row>
    <row r="437" spans="1:29">
      <c r="A437" s="363"/>
      <c r="B437" s="16">
        <f>IFERROR(T_BDD_Références[REFERENCE],"")</f>
        <v>0</v>
      </c>
      <c r="C437" s="16">
        <f>IFERROR(T_BDD_Références[DESIGNATION],"")</f>
        <v>0</v>
      </c>
      <c r="D43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7" s="18">
        <f>SUM(T_STOCKS[[#This Row],[HAY SINAII]:[Colonne2]])</f>
        <v>0</v>
      </c>
      <c r="J437" s="365"/>
      <c r="K437" s="363">
        <f>IF((T_STOCKS[[#This Row],[HAYSINAII]]&gt;=0)*(T_STOCKS[[#This Row],[HAYSINAII]]&lt;=1.5),ROW())</f>
        <v>437</v>
      </c>
      <c r="L437" s="365"/>
      <c r="M437" s="365"/>
      <c r="N437" s="365"/>
      <c r="O437" s="365"/>
      <c r="P437" s="365"/>
      <c r="Q437" s="365"/>
      <c r="R437" s="365"/>
      <c r="S437" s="365"/>
      <c r="T437" s="365"/>
      <c r="U437" s="365"/>
      <c r="V437" s="365"/>
      <c r="W437" s="365"/>
      <c r="X437" s="365"/>
      <c r="Y437" s="365"/>
      <c r="Z437" s="365"/>
      <c r="AA437" s="365"/>
      <c r="AB437" s="365"/>
      <c r="AC437" s="365"/>
    </row>
    <row r="438" spans="1:29">
      <c r="A438" s="363"/>
      <c r="B438" s="16">
        <f>IFERROR(T_BDD_Références[REFERENCE],"")</f>
        <v>0</v>
      </c>
      <c r="C438" s="16">
        <f>IFERROR(T_BDD_Références[DESIGNATION],"")</f>
        <v>0</v>
      </c>
      <c r="D43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8" s="18">
        <f>SUM(T_STOCKS[[#This Row],[HAY SINAII]:[Colonne2]])</f>
        <v>0</v>
      </c>
      <c r="J438" s="365"/>
      <c r="K438" s="363">
        <f>IF((T_STOCKS[[#This Row],[HAYSINAII]]&gt;=0)*(T_STOCKS[[#This Row],[HAYSINAII]]&lt;=1.5),ROW())</f>
        <v>438</v>
      </c>
      <c r="L438" s="365"/>
      <c r="M438" s="365"/>
      <c r="N438" s="365"/>
      <c r="O438" s="365"/>
      <c r="P438" s="365"/>
      <c r="Q438" s="365"/>
      <c r="R438" s="365"/>
      <c r="S438" s="365"/>
      <c r="T438" s="365"/>
      <c r="U438" s="365"/>
      <c r="V438" s="365"/>
      <c r="W438" s="365"/>
      <c r="X438" s="365"/>
      <c r="Y438" s="365"/>
      <c r="Z438" s="365"/>
      <c r="AA438" s="365"/>
      <c r="AB438" s="365"/>
      <c r="AC438" s="365"/>
    </row>
    <row r="439" spans="1:29">
      <c r="A439" s="363"/>
      <c r="B439" s="16">
        <f>IFERROR(T_BDD_Références[REFERENCE],"")</f>
        <v>0</v>
      </c>
      <c r="C439" s="16">
        <f>IFERROR(T_BDD_Références[DESIGNATION],"")</f>
        <v>0</v>
      </c>
      <c r="D43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3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3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3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3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39" s="18">
        <f>SUM(T_STOCKS[[#This Row],[HAY SINAII]:[Colonne2]])</f>
        <v>0</v>
      </c>
      <c r="J439" s="365"/>
      <c r="K439" s="363">
        <f>IF((T_STOCKS[[#This Row],[HAYSINAII]]&gt;=0)*(T_STOCKS[[#This Row],[HAYSINAII]]&lt;=1.5),ROW())</f>
        <v>439</v>
      </c>
      <c r="L439" s="365"/>
      <c r="M439" s="365"/>
      <c r="N439" s="365"/>
      <c r="O439" s="365"/>
      <c r="P439" s="365"/>
      <c r="Q439" s="365"/>
      <c r="R439" s="365"/>
      <c r="S439" s="365"/>
      <c r="T439" s="365"/>
      <c r="U439" s="365"/>
      <c r="V439" s="365"/>
      <c r="W439" s="365"/>
      <c r="X439" s="365"/>
      <c r="Y439" s="365"/>
      <c r="Z439" s="365"/>
      <c r="AA439" s="365"/>
      <c r="AB439" s="365"/>
      <c r="AC439" s="365"/>
    </row>
    <row r="440" spans="1:29">
      <c r="A440" s="363"/>
      <c r="B440" s="16">
        <f>IFERROR(T_BDD_Références[REFERENCE],"")</f>
        <v>0</v>
      </c>
      <c r="C440" s="16">
        <f>IFERROR(T_BDD_Références[DESIGNATION],"")</f>
        <v>0</v>
      </c>
      <c r="D44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0" s="18">
        <f>SUM(T_STOCKS[[#This Row],[HAY SINAII]:[Colonne2]])</f>
        <v>0</v>
      </c>
      <c r="J440" s="365"/>
      <c r="K440" s="363">
        <f>IF((T_STOCKS[[#This Row],[HAYSINAII]]&gt;=0)*(T_STOCKS[[#This Row],[HAYSINAII]]&lt;=1.5),ROW())</f>
        <v>440</v>
      </c>
      <c r="L440" s="365"/>
      <c r="M440" s="365"/>
      <c r="N440" s="365"/>
      <c r="O440" s="365"/>
      <c r="P440" s="365"/>
      <c r="Q440" s="365"/>
      <c r="R440" s="365"/>
      <c r="S440" s="365"/>
      <c r="T440" s="365"/>
      <c r="U440" s="365"/>
      <c r="V440" s="365"/>
      <c r="W440" s="365"/>
      <c r="X440" s="365"/>
      <c r="Y440" s="365"/>
      <c r="Z440" s="365"/>
      <c r="AA440" s="365"/>
      <c r="AB440" s="365"/>
      <c r="AC440" s="365"/>
    </row>
    <row r="441" spans="1:29">
      <c r="A441" s="363"/>
      <c r="B441" s="16">
        <f>IFERROR(T_BDD_Références[REFERENCE],"")</f>
        <v>0</v>
      </c>
      <c r="C441" s="16">
        <f>IFERROR(T_BDD_Références[DESIGNATION],"")</f>
        <v>0</v>
      </c>
      <c r="D44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1" s="18">
        <f>SUM(T_STOCKS[[#This Row],[HAY SINAII]:[Colonne2]])</f>
        <v>0</v>
      </c>
      <c r="J441" s="365"/>
      <c r="K441" s="363">
        <f>IF((T_STOCKS[[#This Row],[HAYSINAII]]&gt;=0)*(T_STOCKS[[#This Row],[HAYSINAII]]&lt;=1.5),ROW())</f>
        <v>441</v>
      </c>
      <c r="L441" s="365"/>
      <c r="M441" s="365"/>
      <c r="N441" s="365"/>
      <c r="O441" s="365"/>
      <c r="P441" s="365"/>
      <c r="Q441" s="365"/>
      <c r="R441" s="365"/>
      <c r="S441" s="365"/>
      <c r="T441" s="365"/>
      <c r="U441" s="365"/>
      <c r="V441" s="365"/>
      <c r="W441" s="365"/>
      <c r="X441" s="365"/>
      <c r="Y441" s="365"/>
      <c r="Z441" s="365"/>
      <c r="AA441" s="365"/>
      <c r="AB441" s="365"/>
      <c r="AC441" s="365"/>
    </row>
    <row r="442" spans="1:29">
      <c r="A442" s="363"/>
      <c r="B442" s="16">
        <f>IFERROR(T_BDD_Références[REFERENCE],"")</f>
        <v>0</v>
      </c>
      <c r="C442" s="16">
        <f>IFERROR(T_BDD_Références[DESIGNATION],"")</f>
        <v>0</v>
      </c>
      <c r="D44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2" s="18">
        <f>SUM(T_STOCKS[[#This Row],[HAY SINAII]:[Colonne2]])</f>
        <v>0</v>
      </c>
      <c r="J442" s="365"/>
      <c r="K442" s="363">
        <f>IF((T_STOCKS[[#This Row],[HAYSINAII]]&gt;=0)*(T_STOCKS[[#This Row],[HAYSINAII]]&lt;=1.5),ROW())</f>
        <v>442</v>
      </c>
      <c r="L442" s="365"/>
      <c r="M442" s="365"/>
      <c r="N442" s="365"/>
      <c r="O442" s="365"/>
      <c r="P442" s="365"/>
      <c r="Q442" s="365"/>
      <c r="R442" s="365"/>
      <c r="S442" s="365"/>
      <c r="T442" s="365"/>
      <c r="U442" s="365"/>
      <c r="V442" s="365"/>
      <c r="W442" s="365"/>
      <c r="X442" s="365"/>
      <c r="Y442" s="365"/>
      <c r="Z442" s="365"/>
      <c r="AA442" s="365"/>
      <c r="AB442" s="365"/>
      <c r="AC442" s="365"/>
    </row>
    <row r="443" spans="1:29">
      <c r="A443" s="363"/>
      <c r="B443" s="16">
        <f>IFERROR(T_BDD_Références[REFERENCE],"")</f>
        <v>0</v>
      </c>
      <c r="C443" s="16">
        <f>IFERROR(T_BDD_Références[DESIGNATION],"")</f>
        <v>0</v>
      </c>
      <c r="D44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3" s="18">
        <f>SUM(T_STOCKS[[#This Row],[HAY SINAII]:[Colonne2]])</f>
        <v>0</v>
      </c>
      <c r="J443" s="365"/>
      <c r="K443" s="363">
        <f>IF((T_STOCKS[[#This Row],[HAYSINAII]]&gt;=0)*(T_STOCKS[[#This Row],[HAYSINAII]]&lt;=1.5),ROW())</f>
        <v>443</v>
      </c>
      <c r="L443" s="365"/>
      <c r="M443" s="365"/>
      <c r="N443" s="365"/>
      <c r="O443" s="365"/>
      <c r="P443" s="365"/>
      <c r="Q443" s="365"/>
      <c r="R443" s="365"/>
      <c r="S443" s="365"/>
      <c r="T443" s="365"/>
      <c r="U443" s="365"/>
      <c r="V443" s="365"/>
      <c r="W443" s="365"/>
      <c r="X443" s="365"/>
      <c r="Y443" s="365"/>
      <c r="Z443" s="365"/>
      <c r="AA443" s="365"/>
      <c r="AB443" s="365"/>
      <c r="AC443" s="365"/>
    </row>
    <row r="444" spans="1:29">
      <c r="A444" s="363"/>
      <c r="B444" s="16">
        <f>IFERROR(T_BDD_Références[REFERENCE],"")</f>
        <v>0</v>
      </c>
      <c r="C444" s="16">
        <f>IFERROR(T_BDD_Références[DESIGNATION],"")</f>
        <v>0</v>
      </c>
      <c r="D44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4" s="18">
        <f>SUM(T_STOCKS[[#This Row],[HAY SINAII]:[Colonne2]])</f>
        <v>0</v>
      </c>
      <c r="J444" s="365"/>
      <c r="K444" s="363">
        <f>IF((T_STOCKS[[#This Row],[HAYSINAII]]&gt;=0)*(T_STOCKS[[#This Row],[HAYSINAII]]&lt;=1.5),ROW())</f>
        <v>444</v>
      </c>
      <c r="L444" s="365"/>
      <c r="M444" s="365"/>
      <c r="N444" s="365"/>
      <c r="O444" s="365"/>
      <c r="P444" s="365"/>
      <c r="Q444" s="365"/>
      <c r="R444" s="365"/>
      <c r="S444" s="365"/>
      <c r="T444" s="365"/>
      <c r="U444" s="365"/>
      <c r="V444" s="365"/>
      <c r="W444" s="365"/>
      <c r="X444" s="365"/>
      <c r="Y444" s="365"/>
      <c r="Z444" s="365"/>
      <c r="AA444" s="365"/>
      <c r="AB444" s="365"/>
      <c r="AC444" s="365"/>
    </row>
    <row r="445" spans="1:29">
      <c r="A445" s="363"/>
      <c r="B445" s="16">
        <f>IFERROR(T_BDD_Références[REFERENCE],"")</f>
        <v>0</v>
      </c>
      <c r="C445" s="16">
        <f>IFERROR(T_BDD_Références[DESIGNATION],"")</f>
        <v>0</v>
      </c>
      <c r="D44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5" s="18">
        <f>SUM(T_STOCKS[[#This Row],[HAY SINAII]:[Colonne2]])</f>
        <v>0</v>
      </c>
      <c r="J445" s="365"/>
      <c r="K445" s="363">
        <f>IF((T_STOCKS[[#This Row],[HAYSINAII]]&gt;=0)*(T_STOCKS[[#This Row],[HAYSINAII]]&lt;=1.5),ROW())</f>
        <v>445</v>
      </c>
      <c r="L445" s="365"/>
      <c r="M445" s="365"/>
      <c r="N445" s="365"/>
      <c r="O445" s="365"/>
      <c r="P445" s="365"/>
      <c r="Q445" s="365"/>
      <c r="R445" s="365"/>
      <c r="S445" s="365"/>
      <c r="T445" s="365"/>
      <c r="U445" s="365"/>
      <c r="V445" s="365"/>
      <c r="W445" s="365"/>
      <c r="X445" s="365"/>
      <c r="Y445" s="365"/>
      <c r="Z445" s="365"/>
      <c r="AA445" s="365"/>
      <c r="AB445" s="365"/>
      <c r="AC445" s="365"/>
    </row>
    <row r="446" spans="1:29">
      <c r="A446" s="363"/>
      <c r="B446" s="16">
        <f>IFERROR(T_BDD_Références[REFERENCE],"")</f>
        <v>0</v>
      </c>
      <c r="C446" s="16">
        <f>IFERROR(T_BDD_Références[DESIGNATION],"")</f>
        <v>0</v>
      </c>
      <c r="D44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6" s="18">
        <f>SUM(T_STOCKS[[#This Row],[HAY SINAII]:[Colonne2]])</f>
        <v>0</v>
      </c>
      <c r="J446" s="365"/>
      <c r="K446" s="363">
        <f>IF((T_STOCKS[[#This Row],[HAYSINAII]]&gt;=0)*(T_STOCKS[[#This Row],[HAYSINAII]]&lt;=1.5),ROW())</f>
        <v>446</v>
      </c>
      <c r="L446" s="365"/>
      <c r="M446" s="365"/>
      <c r="N446" s="365"/>
      <c r="O446" s="365"/>
      <c r="P446" s="365"/>
      <c r="Q446" s="365"/>
      <c r="R446" s="365"/>
      <c r="S446" s="365"/>
      <c r="T446" s="365"/>
      <c r="U446" s="365"/>
      <c r="V446" s="365"/>
      <c r="W446" s="365"/>
      <c r="X446" s="365"/>
      <c r="Y446" s="365"/>
      <c r="Z446" s="365"/>
      <c r="AA446" s="365"/>
      <c r="AB446" s="365"/>
      <c r="AC446" s="365"/>
    </row>
    <row r="447" spans="1:29">
      <c r="A447" s="363"/>
      <c r="B447" s="16">
        <f>IFERROR(T_BDD_Références[REFERENCE],"")</f>
        <v>0</v>
      </c>
      <c r="C447" s="16">
        <f>IFERROR(T_BDD_Références[DESIGNATION],"")</f>
        <v>0</v>
      </c>
      <c r="D44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7" s="18">
        <f>SUM(T_STOCKS[[#This Row],[HAY SINAII]:[Colonne2]])</f>
        <v>0</v>
      </c>
      <c r="J447" s="365"/>
      <c r="K447" s="363">
        <f>IF((T_STOCKS[[#This Row],[HAYSINAII]]&gt;=0)*(T_STOCKS[[#This Row],[HAYSINAII]]&lt;=1.5),ROW())</f>
        <v>447</v>
      </c>
      <c r="L447" s="365"/>
      <c r="M447" s="365"/>
      <c r="N447" s="365"/>
      <c r="O447" s="365"/>
      <c r="P447" s="365"/>
      <c r="Q447" s="365"/>
      <c r="R447" s="365"/>
      <c r="S447" s="365"/>
      <c r="T447" s="365"/>
      <c r="U447" s="365"/>
      <c r="V447" s="365"/>
      <c r="W447" s="365"/>
      <c r="X447" s="365"/>
      <c r="Y447" s="365"/>
      <c r="Z447" s="365"/>
      <c r="AA447" s="365"/>
      <c r="AB447" s="365"/>
      <c r="AC447" s="365"/>
    </row>
    <row r="448" spans="1:29">
      <c r="A448" s="363"/>
      <c r="B448" s="16">
        <f>IFERROR(T_BDD_Références[REFERENCE],"")</f>
        <v>0</v>
      </c>
      <c r="C448" s="16">
        <f>IFERROR(T_BDD_Références[DESIGNATION],"")</f>
        <v>0</v>
      </c>
      <c r="D44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8" s="18">
        <f>SUM(T_STOCKS[[#This Row],[HAY SINAII]:[Colonne2]])</f>
        <v>0</v>
      </c>
      <c r="J448" s="365"/>
      <c r="K448" s="363">
        <f>IF((T_STOCKS[[#This Row],[HAYSINAII]]&gt;=0)*(T_STOCKS[[#This Row],[HAYSINAII]]&lt;=1.5),ROW())</f>
        <v>448</v>
      </c>
      <c r="L448" s="365"/>
      <c r="M448" s="365"/>
      <c r="N448" s="365"/>
      <c r="O448" s="365"/>
      <c r="P448" s="365"/>
      <c r="Q448" s="365"/>
      <c r="R448" s="365"/>
      <c r="S448" s="365"/>
      <c r="T448" s="365"/>
      <c r="U448" s="365"/>
      <c r="V448" s="365"/>
      <c r="W448" s="365"/>
      <c r="X448" s="365"/>
      <c r="Y448" s="365"/>
      <c r="Z448" s="365"/>
      <c r="AA448" s="365"/>
      <c r="AB448" s="365"/>
      <c r="AC448" s="365"/>
    </row>
    <row r="449" spans="1:29">
      <c r="A449" s="363"/>
      <c r="B449" s="16">
        <f>IFERROR(T_BDD_Références[REFERENCE],"")</f>
        <v>0</v>
      </c>
      <c r="C449" s="16">
        <f>IFERROR(T_BDD_Références[DESIGNATION],"")</f>
        <v>0</v>
      </c>
      <c r="D44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4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4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4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4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49" s="18">
        <f>SUM(T_STOCKS[[#This Row],[HAY SINAII]:[Colonne2]])</f>
        <v>0</v>
      </c>
      <c r="J449" s="365"/>
      <c r="K449" s="363">
        <f>IF((T_STOCKS[[#This Row],[HAYSINAII]]&gt;=0)*(T_STOCKS[[#This Row],[HAYSINAII]]&lt;=1.5),ROW())</f>
        <v>449</v>
      </c>
      <c r="L449" s="365"/>
      <c r="M449" s="365"/>
      <c r="N449" s="365"/>
      <c r="O449" s="365"/>
      <c r="P449" s="365"/>
      <c r="Q449" s="365"/>
      <c r="R449" s="365"/>
      <c r="S449" s="365"/>
      <c r="T449" s="365"/>
      <c r="U449" s="365"/>
      <c r="V449" s="365"/>
      <c r="W449" s="365"/>
      <c r="X449" s="365"/>
      <c r="Y449" s="365"/>
      <c r="Z449" s="365"/>
      <c r="AA449" s="365"/>
      <c r="AB449" s="365"/>
      <c r="AC449" s="365"/>
    </row>
    <row r="450" spans="1:29">
      <c r="A450" s="363"/>
      <c r="B450" s="16">
        <f>IFERROR(T_BDD_Références[REFERENCE],"")</f>
        <v>0</v>
      </c>
      <c r="C450" s="16">
        <f>IFERROR(T_BDD_Références[DESIGNATION],"")</f>
        <v>0</v>
      </c>
      <c r="D45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0" s="18">
        <f>SUM(T_STOCKS[[#This Row],[HAY SINAII]:[Colonne2]])</f>
        <v>0</v>
      </c>
      <c r="J450" s="365"/>
      <c r="K450" s="363">
        <f>IF((T_STOCKS[[#This Row],[HAYSINAII]]&gt;=0)*(T_STOCKS[[#This Row],[HAYSINAII]]&lt;=1.5),ROW())</f>
        <v>450</v>
      </c>
      <c r="L450" s="365"/>
      <c r="M450" s="365"/>
      <c r="N450" s="365"/>
      <c r="O450" s="365"/>
      <c r="P450" s="365"/>
      <c r="Q450" s="365"/>
      <c r="R450" s="365"/>
      <c r="S450" s="365"/>
      <c r="T450" s="365"/>
      <c r="U450" s="365"/>
      <c r="V450" s="365"/>
      <c r="W450" s="365"/>
      <c r="X450" s="365"/>
      <c r="Y450" s="365"/>
      <c r="Z450" s="365"/>
      <c r="AA450" s="365"/>
      <c r="AB450" s="365"/>
      <c r="AC450" s="365"/>
    </row>
    <row r="451" spans="1:29">
      <c r="A451" s="363"/>
      <c r="B451" s="16">
        <f>IFERROR(T_BDD_Références[REFERENCE],"")</f>
        <v>0</v>
      </c>
      <c r="C451" s="16">
        <f>IFERROR(T_BDD_Références[DESIGNATION],"")</f>
        <v>0</v>
      </c>
      <c r="D45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1" s="18">
        <f>SUM(T_STOCKS[[#This Row],[HAY SINAII]:[Colonne2]])</f>
        <v>0</v>
      </c>
      <c r="J451" s="365"/>
      <c r="K451" s="363">
        <f>IF((T_STOCKS[[#This Row],[HAYSINAII]]&gt;=0)*(T_STOCKS[[#This Row],[HAYSINAII]]&lt;=1.5),ROW())</f>
        <v>451</v>
      </c>
      <c r="L451" s="365"/>
      <c r="M451" s="365"/>
      <c r="N451" s="365"/>
      <c r="O451" s="365"/>
      <c r="P451" s="365"/>
      <c r="Q451" s="365"/>
      <c r="R451" s="365"/>
      <c r="S451" s="365"/>
      <c r="T451" s="365"/>
      <c r="U451" s="365"/>
      <c r="V451" s="365"/>
      <c r="W451" s="365"/>
      <c r="X451" s="365"/>
      <c r="Y451" s="365"/>
      <c r="Z451" s="365"/>
      <c r="AA451" s="365"/>
      <c r="AB451" s="365"/>
      <c r="AC451" s="365"/>
    </row>
    <row r="452" spans="1:29">
      <c r="A452" s="363"/>
      <c r="B452" s="16">
        <f>IFERROR(T_BDD_Références[REFERENCE],"")</f>
        <v>0</v>
      </c>
      <c r="C452" s="16">
        <f>IFERROR(T_BDD_Références[DESIGNATION],"")</f>
        <v>0</v>
      </c>
      <c r="D45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2" s="18">
        <f>SUM(T_STOCKS[[#This Row],[HAY SINAII]:[Colonne2]])</f>
        <v>0</v>
      </c>
      <c r="J452" s="365"/>
      <c r="K452" s="363">
        <f>IF((T_STOCKS[[#This Row],[HAYSINAII]]&gt;=0)*(T_STOCKS[[#This Row],[HAYSINAII]]&lt;=1.5),ROW())</f>
        <v>452</v>
      </c>
      <c r="L452" s="365"/>
      <c r="M452" s="365"/>
      <c r="N452" s="365"/>
      <c r="O452" s="365"/>
      <c r="P452" s="365"/>
      <c r="Q452" s="365"/>
      <c r="R452" s="365"/>
      <c r="S452" s="365"/>
      <c r="T452" s="365"/>
      <c r="U452" s="365"/>
      <c r="V452" s="365"/>
      <c r="W452" s="365"/>
      <c r="X452" s="365"/>
      <c r="Y452" s="365"/>
      <c r="Z452" s="365"/>
      <c r="AA452" s="365"/>
      <c r="AB452" s="365"/>
      <c r="AC452" s="365"/>
    </row>
    <row r="453" spans="1:29">
      <c r="A453" s="363"/>
      <c r="B453" s="16">
        <f>IFERROR(T_BDD_Références[REFERENCE],"")</f>
        <v>0</v>
      </c>
      <c r="C453" s="16">
        <f>IFERROR(T_BDD_Références[DESIGNATION],"")</f>
        <v>0</v>
      </c>
      <c r="D45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3" s="18">
        <f>SUM(T_STOCKS[[#This Row],[HAY SINAII]:[Colonne2]])</f>
        <v>0</v>
      </c>
      <c r="J453" s="365"/>
      <c r="K453" s="363">
        <f>IF((T_STOCKS[[#This Row],[HAYSINAII]]&gt;=0)*(T_STOCKS[[#This Row],[HAYSINAII]]&lt;=1.5),ROW())</f>
        <v>453</v>
      </c>
      <c r="L453" s="365"/>
      <c r="M453" s="365"/>
      <c r="N453" s="365"/>
      <c r="O453" s="365"/>
      <c r="P453" s="365"/>
      <c r="Q453" s="365"/>
      <c r="R453" s="365"/>
      <c r="S453" s="365"/>
      <c r="T453" s="365"/>
      <c r="U453" s="365"/>
      <c r="V453" s="365"/>
      <c r="W453" s="365"/>
      <c r="X453" s="365"/>
      <c r="Y453" s="365"/>
      <c r="Z453" s="365"/>
      <c r="AA453" s="365"/>
      <c r="AB453" s="365"/>
      <c r="AC453" s="365"/>
    </row>
    <row r="454" spans="1:29">
      <c r="A454" s="363"/>
      <c r="B454" s="16">
        <f>IFERROR(T_BDD_Références[REFERENCE],"")</f>
        <v>0</v>
      </c>
      <c r="C454" s="16">
        <f>IFERROR(T_BDD_Références[DESIGNATION],"")</f>
        <v>0</v>
      </c>
      <c r="D45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4" s="18">
        <f>SUM(T_STOCKS[[#This Row],[HAY SINAII]:[Colonne2]])</f>
        <v>0</v>
      </c>
      <c r="J454" s="365"/>
      <c r="K454" s="363">
        <f>IF((T_STOCKS[[#This Row],[HAYSINAII]]&gt;=0)*(T_STOCKS[[#This Row],[HAYSINAII]]&lt;=1.5),ROW())</f>
        <v>454</v>
      </c>
      <c r="L454" s="365"/>
      <c r="M454" s="365"/>
      <c r="N454" s="365"/>
      <c r="O454" s="365"/>
      <c r="P454" s="365"/>
      <c r="Q454" s="365"/>
      <c r="R454" s="365"/>
      <c r="S454" s="365"/>
      <c r="T454" s="365"/>
      <c r="U454" s="365"/>
      <c r="V454" s="365"/>
      <c r="W454" s="365"/>
      <c r="X454" s="365"/>
      <c r="Y454" s="365"/>
      <c r="Z454" s="365"/>
      <c r="AA454" s="365"/>
      <c r="AB454" s="365"/>
      <c r="AC454" s="365"/>
    </row>
    <row r="455" spans="1:29">
      <c r="A455" s="363"/>
      <c r="B455" s="16">
        <f>IFERROR(T_BDD_Références[REFERENCE],"")</f>
        <v>0</v>
      </c>
      <c r="C455" s="16">
        <f>IFERROR(T_BDD_Références[DESIGNATION],"")</f>
        <v>0</v>
      </c>
      <c r="D45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5" s="18">
        <f>SUM(T_STOCKS[[#This Row],[HAY SINAII]:[Colonne2]])</f>
        <v>0</v>
      </c>
      <c r="J455" s="365"/>
      <c r="K455" s="363">
        <f>IF((T_STOCKS[[#This Row],[HAYSINAII]]&gt;=0)*(T_STOCKS[[#This Row],[HAYSINAII]]&lt;=1.5),ROW())</f>
        <v>455</v>
      </c>
      <c r="L455" s="365"/>
      <c r="M455" s="365"/>
      <c r="N455" s="365"/>
      <c r="O455" s="365"/>
      <c r="P455" s="365"/>
      <c r="Q455" s="365"/>
      <c r="R455" s="365"/>
      <c r="S455" s="365"/>
      <c r="T455" s="365"/>
      <c r="U455" s="365"/>
      <c r="V455" s="365"/>
      <c r="W455" s="365"/>
      <c r="X455" s="365"/>
      <c r="Y455" s="365"/>
      <c r="Z455" s="365"/>
      <c r="AA455" s="365"/>
      <c r="AB455" s="365"/>
      <c r="AC455" s="365"/>
    </row>
    <row r="456" spans="1:29">
      <c r="A456" s="363"/>
      <c r="B456" s="16">
        <f>IFERROR(T_BDD_Références[REFERENCE],"")</f>
        <v>0</v>
      </c>
      <c r="C456" s="16">
        <f>IFERROR(T_BDD_Références[DESIGNATION],"")</f>
        <v>0</v>
      </c>
      <c r="D45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6" s="18">
        <f>SUM(T_STOCKS[[#This Row],[HAY SINAII]:[Colonne2]])</f>
        <v>0</v>
      </c>
      <c r="J456" s="365"/>
      <c r="K456" s="363">
        <f>IF((T_STOCKS[[#This Row],[HAYSINAII]]&gt;=0)*(T_STOCKS[[#This Row],[HAYSINAII]]&lt;=1.5),ROW())</f>
        <v>456</v>
      </c>
      <c r="L456" s="365"/>
      <c r="M456" s="365"/>
      <c r="N456" s="365"/>
      <c r="O456" s="365"/>
      <c r="P456" s="365"/>
      <c r="Q456" s="365"/>
      <c r="R456" s="365"/>
      <c r="S456" s="365"/>
      <c r="T456" s="365"/>
      <c r="U456" s="365"/>
      <c r="V456" s="365"/>
      <c r="W456" s="365"/>
      <c r="X456" s="365"/>
      <c r="Y456" s="365"/>
      <c r="Z456" s="365"/>
      <c r="AA456" s="365"/>
      <c r="AB456" s="365"/>
      <c r="AC456" s="365"/>
    </row>
    <row r="457" spans="1:29">
      <c r="A457" s="363"/>
      <c r="B457" s="16">
        <f>IFERROR(T_BDD_Références[REFERENCE],"")</f>
        <v>0</v>
      </c>
      <c r="C457" s="16">
        <f>IFERROR(T_BDD_Références[DESIGNATION],"")</f>
        <v>0</v>
      </c>
      <c r="D45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7" s="18">
        <f>SUM(T_STOCKS[[#This Row],[HAY SINAII]:[Colonne2]])</f>
        <v>0</v>
      </c>
      <c r="J457" s="365"/>
      <c r="K457" s="363">
        <f>IF((T_STOCKS[[#This Row],[HAYSINAII]]&gt;=0)*(T_STOCKS[[#This Row],[HAYSINAII]]&lt;=1.5),ROW())</f>
        <v>457</v>
      </c>
      <c r="L457" s="365"/>
      <c r="M457" s="365"/>
      <c r="N457" s="365"/>
      <c r="O457" s="365"/>
      <c r="P457" s="365"/>
      <c r="Q457" s="365"/>
      <c r="R457" s="365"/>
      <c r="S457" s="365"/>
      <c r="T457" s="365"/>
      <c r="U457" s="365"/>
      <c r="V457" s="365"/>
      <c r="W457" s="365"/>
      <c r="X457" s="365"/>
      <c r="Y457" s="365"/>
      <c r="Z457" s="365"/>
      <c r="AA457" s="365"/>
      <c r="AB457" s="365"/>
      <c r="AC457" s="365"/>
    </row>
    <row r="458" spans="1:29">
      <c r="A458" s="363"/>
      <c r="B458" s="16">
        <f>IFERROR(T_BDD_Références[REFERENCE],"")</f>
        <v>0</v>
      </c>
      <c r="C458" s="16">
        <f>IFERROR(T_BDD_Références[DESIGNATION],"")</f>
        <v>0</v>
      </c>
      <c r="D45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8" s="18">
        <f>SUM(T_STOCKS[[#This Row],[HAY SINAII]:[Colonne2]])</f>
        <v>0</v>
      </c>
      <c r="J458" s="365"/>
      <c r="K458" s="363">
        <f>IF((T_STOCKS[[#This Row],[HAYSINAII]]&gt;=0)*(T_STOCKS[[#This Row],[HAYSINAII]]&lt;=1.5),ROW())</f>
        <v>458</v>
      </c>
      <c r="L458" s="365"/>
      <c r="M458" s="365"/>
      <c r="N458" s="365"/>
      <c r="O458" s="365"/>
      <c r="P458" s="365"/>
      <c r="Q458" s="365"/>
      <c r="R458" s="365"/>
      <c r="S458" s="365"/>
      <c r="T458" s="365"/>
      <c r="U458" s="365"/>
      <c r="V458" s="365"/>
      <c r="W458" s="365"/>
      <c r="X458" s="365"/>
      <c r="Y458" s="365"/>
      <c r="Z458" s="365"/>
      <c r="AA458" s="365"/>
      <c r="AB458" s="365"/>
      <c r="AC458" s="365"/>
    </row>
    <row r="459" spans="1:29">
      <c r="A459" s="363"/>
      <c r="B459" s="16">
        <f>IFERROR(T_BDD_Références[REFERENCE],"")</f>
        <v>0</v>
      </c>
      <c r="C459" s="16">
        <f>IFERROR(T_BDD_Références[DESIGNATION],"")</f>
        <v>0</v>
      </c>
      <c r="D45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5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5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5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5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59" s="18">
        <f>SUM(T_STOCKS[[#This Row],[HAY SINAII]:[Colonne2]])</f>
        <v>0</v>
      </c>
      <c r="J459" s="365"/>
      <c r="K459" s="363">
        <f>IF((T_STOCKS[[#This Row],[HAYSINAII]]&gt;=0)*(T_STOCKS[[#This Row],[HAYSINAII]]&lt;=1.5),ROW())</f>
        <v>459</v>
      </c>
      <c r="L459" s="365"/>
      <c r="M459" s="365"/>
      <c r="N459" s="365"/>
      <c r="O459" s="365"/>
      <c r="P459" s="365"/>
      <c r="Q459" s="365"/>
      <c r="R459" s="365"/>
      <c r="S459" s="365"/>
      <c r="T459" s="365"/>
      <c r="U459" s="365"/>
      <c r="V459" s="365"/>
      <c r="W459" s="365"/>
      <c r="X459" s="365"/>
      <c r="Y459" s="365"/>
      <c r="Z459" s="365"/>
      <c r="AA459" s="365"/>
      <c r="AB459" s="365"/>
      <c r="AC459" s="365"/>
    </row>
    <row r="460" spans="1:29">
      <c r="A460" s="363"/>
      <c r="B460" s="16">
        <f>IFERROR(T_BDD_Références[REFERENCE],"")</f>
        <v>0</v>
      </c>
      <c r="C460" s="16">
        <f>IFERROR(T_BDD_Références[DESIGNATION],"")</f>
        <v>0</v>
      </c>
      <c r="D46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0" s="18">
        <f>SUM(T_STOCKS[[#This Row],[HAY SINAII]:[Colonne2]])</f>
        <v>0</v>
      </c>
      <c r="J460" s="365"/>
      <c r="K460" s="363">
        <f>IF((T_STOCKS[[#This Row],[HAYSINAII]]&gt;=0)*(T_STOCKS[[#This Row],[HAYSINAII]]&lt;=1.5),ROW())</f>
        <v>460</v>
      </c>
      <c r="L460" s="365"/>
      <c r="M460" s="365"/>
      <c r="N460" s="365"/>
      <c r="O460" s="365"/>
      <c r="P460" s="365"/>
      <c r="Q460" s="365"/>
      <c r="R460" s="365"/>
      <c r="S460" s="365"/>
      <c r="T460" s="365"/>
      <c r="U460" s="365"/>
      <c r="V460" s="365"/>
      <c r="W460" s="365"/>
      <c r="X460" s="365"/>
      <c r="Y460" s="365"/>
      <c r="Z460" s="365"/>
      <c r="AA460" s="365"/>
      <c r="AB460" s="365"/>
      <c r="AC460" s="365"/>
    </row>
    <row r="461" spans="1:29">
      <c r="A461" s="363"/>
      <c r="B461" s="16">
        <f>IFERROR(T_BDD_Références[REFERENCE],"")</f>
        <v>0</v>
      </c>
      <c r="C461" s="16">
        <f>IFERROR(T_BDD_Références[DESIGNATION],"")</f>
        <v>0</v>
      </c>
      <c r="D46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1" s="18">
        <f>SUM(T_STOCKS[[#This Row],[HAY SINAII]:[Colonne2]])</f>
        <v>0</v>
      </c>
      <c r="J461" s="365"/>
      <c r="K461" s="363">
        <f>IF((T_STOCKS[[#This Row],[HAYSINAII]]&gt;=0)*(T_STOCKS[[#This Row],[HAYSINAII]]&lt;=1.5),ROW())</f>
        <v>461</v>
      </c>
      <c r="L461" s="365"/>
      <c r="M461" s="365"/>
      <c r="N461" s="365"/>
      <c r="O461" s="365"/>
      <c r="P461" s="365"/>
      <c r="Q461" s="365"/>
      <c r="R461" s="365"/>
      <c r="S461" s="365"/>
      <c r="T461" s="365"/>
      <c r="U461" s="365"/>
      <c r="V461" s="365"/>
      <c r="W461" s="365"/>
      <c r="X461" s="365"/>
      <c r="Y461" s="365"/>
      <c r="Z461" s="365"/>
      <c r="AA461" s="365"/>
      <c r="AB461" s="365"/>
      <c r="AC461" s="365"/>
    </row>
    <row r="462" spans="1:29">
      <c r="A462" s="363"/>
      <c r="B462" s="16">
        <f>IFERROR(T_BDD_Références[REFERENCE],"")</f>
        <v>0</v>
      </c>
      <c r="C462" s="16">
        <f>IFERROR(T_BDD_Références[DESIGNATION],"")</f>
        <v>0</v>
      </c>
      <c r="D46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2" s="18">
        <f>SUM(T_STOCKS[[#This Row],[HAY SINAII]:[Colonne2]])</f>
        <v>0</v>
      </c>
      <c r="J462" s="365"/>
      <c r="K462" s="363">
        <f>IF((T_STOCKS[[#This Row],[HAYSINAII]]&gt;=0)*(T_STOCKS[[#This Row],[HAYSINAII]]&lt;=1.5),ROW())</f>
        <v>462</v>
      </c>
      <c r="L462" s="365"/>
      <c r="M462" s="365"/>
      <c r="N462" s="365"/>
      <c r="O462" s="365"/>
      <c r="P462" s="365"/>
      <c r="Q462" s="365"/>
      <c r="R462" s="365"/>
      <c r="S462" s="365"/>
      <c r="T462" s="365"/>
      <c r="U462" s="365"/>
      <c r="V462" s="365"/>
      <c r="W462" s="365"/>
      <c r="X462" s="365"/>
      <c r="Y462" s="365"/>
      <c r="Z462" s="365"/>
      <c r="AA462" s="365"/>
      <c r="AB462" s="365"/>
      <c r="AC462" s="365"/>
    </row>
    <row r="463" spans="1:29">
      <c r="A463" s="363"/>
      <c r="B463" s="16">
        <f>IFERROR(T_BDD_Références[REFERENCE],"")</f>
        <v>0</v>
      </c>
      <c r="C463" s="16">
        <f>IFERROR(T_BDD_Références[DESIGNATION],"")</f>
        <v>0</v>
      </c>
      <c r="D46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3" s="18">
        <f>SUM(T_STOCKS[[#This Row],[HAY SINAII]:[Colonne2]])</f>
        <v>0</v>
      </c>
      <c r="J463" s="365"/>
      <c r="K463" s="363">
        <f>IF((T_STOCKS[[#This Row],[HAYSINAII]]&gt;=0)*(T_STOCKS[[#This Row],[HAYSINAII]]&lt;=1.5),ROW())</f>
        <v>463</v>
      </c>
      <c r="L463" s="365"/>
      <c r="M463" s="365"/>
      <c r="N463" s="365"/>
      <c r="O463" s="365"/>
      <c r="P463" s="365"/>
      <c r="Q463" s="365"/>
      <c r="R463" s="365"/>
      <c r="S463" s="365"/>
      <c r="T463" s="365"/>
      <c r="U463" s="365"/>
      <c r="V463" s="365"/>
      <c r="W463" s="365"/>
      <c r="X463" s="365"/>
      <c r="Y463" s="365"/>
      <c r="Z463" s="365"/>
      <c r="AA463" s="365"/>
      <c r="AB463" s="365"/>
      <c r="AC463" s="365"/>
    </row>
    <row r="464" spans="1:29">
      <c r="A464" s="363"/>
      <c r="B464" s="16">
        <f>IFERROR(T_BDD_Références[REFERENCE],"")</f>
        <v>0</v>
      </c>
      <c r="C464" s="16">
        <f>IFERROR(T_BDD_Références[DESIGNATION],"")</f>
        <v>0</v>
      </c>
      <c r="D46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4" s="18">
        <f>SUM(T_STOCKS[[#This Row],[HAY SINAII]:[Colonne2]])</f>
        <v>0</v>
      </c>
      <c r="J464" s="365"/>
      <c r="K464" s="363">
        <f>IF((T_STOCKS[[#This Row],[HAYSINAII]]&gt;=0)*(T_STOCKS[[#This Row],[HAYSINAII]]&lt;=1.5),ROW())</f>
        <v>464</v>
      </c>
      <c r="L464" s="365"/>
      <c r="M464" s="365"/>
      <c r="N464" s="365"/>
      <c r="O464" s="365"/>
      <c r="P464" s="365"/>
      <c r="Q464" s="365"/>
      <c r="R464" s="365"/>
      <c r="S464" s="365"/>
      <c r="T464" s="365"/>
      <c r="U464" s="365"/>
      <c r="V464" s="365"/>
      <c r="W464" s="365"/>
      <c r="X464" s="365"/>
      <c r="Y464" s="365"/>
      <c r="Z464" s="365"/>
      <c r="AA464" s="365"/>
      <c r="AB464" s="365"/>
      <c r="AC464" s="365"/>
    </row>
    <row r="465" spans="1:29">
      <c r="A465" s="363"/>
      <c r="B465" s="16">
        <f>IFERROR(T_BDD_Références[REFERENCE],"")</f>
        <v>0</v>
      </c>
      <c r="C465" s="16">
        <f>IFERROR(T_BDD_Références[DESIGNATION],"")</f>
        <v>0</v>
      </c>
      <c r="D46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5" s="18">
        <f>SUM(T_STOCKS[[#This Row],[HAY SINAII]:[Colonne2]])</f>
        <v>0</v>
      </c>
      <c r="J465" s="365"/>
      <c r="K465" s="363">
        <f>IF((T_STOCKS[[#This Row],[HAYSINAII]]&gt;=0)*(T_STOCKS[[#This Row],[HAYSINAII]]&lt;=1.5),ROW())</f>
        <v>465</v>
      </c>
      <c r="L465" s="365"/>
      <c r="M465" s="365"/>
      <c r="N465" s="365"/>
      <c r="O465" s="365"/>
      <c r="P465" s="365"/>
      <c r="Q465" s="365"/>
      <c r="R465" s="365"/>
      <c r="S465" s="365"/>
      <c r="T465" s="365"/>
      <c r="U465" s="365"/>
      <c r="V465" s="365"/>
      <c r="W465" s="365"/>
      <c r="X465" s="365"/>
      <c r="Y465" s="365"/>
      <c r="Z465" s="365"/>
      <c r="AA465" s="365"/>
      <c r="AB465" s="365"/>
      <c r="AC465" s="365"/>
    </row>
    <row r="466" spans="1:29">
      <c r="A466" s="363"/>
      <c r="B466" s="16">
        <f>IFERROR(T_BDD_Références[REFERENCE],"")</f>
        <v>0</v>
      </c>
      <c r="C466" s="16">
        <f>IFERROR(T_BDD_Références[DESIGNATION],"")</f>
        <v>0</v>
      </c>
      <c r="D46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6" s="18">
        <f>SUM(T_STOCKS[[#This Row],[HAY SINAII]:[Colonne2]])</f>
        <v>0</v>
      </c>
      <c r="J466" s="365"/>
      <c r="K466" s="363">
        <f>IF((T_STOCKS[[#This Row],[HAYSINAII]]&gt;=0)*(T_STOCKS[[#This Row],[HAYSINAII]]&lt;=1.5),ROW())</f>
        <v>466</v>
      </c>
      <c r="L466" s="365"/>
      <c r="M466" s="365"/>
      <c r="N466" s="365"/>
      <c r="O466" s="365"/>
      <c r="P466" s="365"/>
      <c r="Q466" s="365"/>
      <c r="R466" s="365"/>
      <c r="S466" s="365"/>
      <c r="T466" s="365"/>
      <c r="U466" s="365"/>
      <c r="V466" s="365"/>
      <c r="W466" s="365"/>
      <c r="X466" s="365"/>
      <c r="Y466" s="365"/>
      <c r="Z466" s="365"/>
      <c r="AA466" s="365"/>
      <c r="AB466" s="365"/>
      <c r="AC466" s="365"/>
    </row>
    <row r="467" spans="1:29">
      <c r="A467" s="363"/>
      <c r="B467" s="16">
        <f>IFERROR(T_BDD_Références[REFERENCE],"")</f>
        <v>0</v>
      </c>
      <c r="C467" s="16">
        <f>IFERROR(T_BDD_Références[DESIGNATION],"")</f>
        <v>0</v>
      </c>
      <c r="D46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7" s="18">
        <f>SUM(T_STOCKS[[#This Row],[HAY SINAII]:[Colonne2]])</f>
        <v>0</v>
      </c>
      <c r="J467" s="365"/>
      <c r="K467" s="363">
        <f>IF((T_STOCKS[[#This Row],[HAYSINAII]]&gt;=0)*(T_STOCKS[[#This Row],[HAYSINAII]]&lt;=1.5),ROW())</f>
        <v>467</v>
      </c>
      <c r="L467" s="365"/>
      <c r="M467" s="365"/>
      <c r="N467" s="365"/>
      <c r="O467" s="365"/>
      <c r="P467" s="365"/>
      <c r="Q467" s="365"/>
      <c r="R467" s="365"/>
      <c r="S467" s="365"/>
      <c r="T467" s="365"/>
      <c r="U467" s="365"/>
      <c r="V467" s="365"/>
      <c r="W467" s="365"/>
      <c r="X467" s="365"/>
      <c r="Y467" s="365"/>
      <c r="Z467" s="365"/>
      <c r="AA467" s="365"/>
      <c r="AB467" s="365"/>
      <c r="AC467" s="365"/>
    </row>
    <row r="468" spans="1:29">
      <c r="A468" s="363"/>
      <c r="B468" s="16">
        <f>IFERROR(T_BDD_Références[REFERENCE],"")</f>
        <v>0</v>
      </c>
      <c r="C468" s="16">
        <f>IFERROR(T_BDD_Références[DESIGNATION],"")</f>
        <v>0</v>
      </c>
      <c r="D46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8" s="18">
        <f>SUM(T_STOCKS[[#This Row],[HAY SINAII]:[Colonne2]])</f>
        <v>0</v>
      </c>
      <c r="J468" s="365"/>
      <c r="K468" s="363">
        <f>IF((T_STOCKS[[#This Row],[HAYSINAII]]&gt;=0)*(T_STOCKS[[#This Row],[HAYSINAII]]&lt;=1.5),ROW())</f>
        <v>468</v>
      </c>
      <c r="L468" s="365"/>
      <c r="M468" s="365"/>
      <c r="N468" s="365"/>
      <c r="O468" s="365"/>
      <c r="P468" s="365"/>
      <c r="Q468" s="365"/>
      <c r="R468" s="365"/>
      <c r="S468" s="365"/>
      <c r="T468" s="365"/>
      <c r="U468" s="365"/>
      <c r="V468" s="365"/>
      <c r="W468" s="365"/>
      <c r="X468" s="365"/>
      <c r="Y468" s="365"/>
      <c r="Z468" s="365"/>
      <c r="AA468" s="365"/>
      <c r="AB468" s="365"/>
      <c r="AC468" s="365"/>
    </row>
    <row r="469" spans="1:29">
      <c r="A469" s="363"/>
      <c r="B469" s="16">
        <f>IFERROR(T_BDD_Références[REFERENCE],"")</f>
        <v>0</v>
      </c>
      <c r="C469" s="16">
        <f>IFERROR(T_BDD_Références[DESIGNATION],"")</f>
        <v>0</v>
      </c>
      <c r="D46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6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6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6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6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69" s="18">
        <f>SUM(T_STOCKS[[#This Row],[HAY SINAII]:[Colonne2]])</f>
        <v>0</v>
      </c>
      <c r="J469" s="365"/>
      <c r="K469" s="363">
        <f>IF((T_STOCKS[[#This Row],[HAYSINAII]]&gt;=0)*(T_STOCKS[[#This Row],[HAYSINAII]]&lt;=1.5),ROW())</f>
        <v>469</v>
      </c>
      <c r="L469" s="365"/>
      <c r="M469" s="365"/>
      <c r="N469" s="365"/>
      <c r="O469" s="365"/>
      <c r="P469" s="365"/>
      <c r="Q469" s="365"/>
      <c r="R469" s="365"/>
      <c r="S469" s="365"/>
      <c r="T469" s="365"/>
      <c r="U469" s="365"/>
      <c r="V469" s="365"/>
      <c r="W469" s="365"/>
      <c r="X469" s="365"/>
      <c r="Y469" s="365"/>
      <c r="Z469" s="365"/>
      <c r="AA469" s="365"/>
      <c r="AB469" s="365"/>
      <c r="AC469" s="365"/>
    </row>
    <row r="470" spans="1:29">
      <c r="A470" s="363"/>
      <c r="B470" s="16">
        <f>IFERROR(T_BDD_Références[REFERENCE],"")</f>
        <v>0</v>
      </c>
      <c r="C470" s="16">
        <f>IFERROR(T_BDD_Références[DESIGNATION],"")</f>
        <v>0</v>
      </c>
      <c r="D47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0" s="18">
        <f>SUM(T_STOCKS[[#This Row],[HAY SINAII]:[Colonne2]])</f>
        <v>0</v>
      </c>
      <c r="J470" s="365"/>
      <c r="K470" s="363">
        <f>IF((T_STOCKS[[#This Row],[HAYSINAII]]&gt;=0)*(T_STOCKS[[#This Row],[HAYSINAII]]&lt;=1.5),ROW())</f>
        <v>470</v>
      </c>
      <c r="L470" s="365"/>
      <c r="M470" s="365"/>
      <c r="N470" s="365"/>
      <c r="O470" s="365"/>
      <c r="P470" s="365"/>
      <c r="Q470" s="365"/>
      <c r="R470" s="365"/>
      <c r="S470" s="365"/>
      <c r="T470" s="365"/>
      <c r="U470" s="365"/>
      <c r="V470" s="365"/>
      <c r="W470" s="365"/>
      <c r="X470" s="365"/>
      <c r="Y470" s="365"/>
      <c r="Z470" s="365"/>
      <c r="AA470" s="365"/>
      <c r="AB470" s="365"/>
      <c r="AC470" s="365"/>
    </row>
    <row r="471" spans="1:29">
      <c r="A471" s="363"/>
      <c r="B471" s="16">
        <f>IFERROR(T_BDD_Références[REFERENCE],"")</f>
        <v>0</v>
      </c>
      <c r="C471" s="16">
        <f>IFERROR(T_BDD_Références[DESIGNATION],"")</f>
        <v>0</v>
      </c>
      <c r="D47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1" s="18">
        <f>SUM(T_STOCKS[[#This Row],[HAY SINAII]:[Colonne2]])</f>
        <v>0</v>
      </c>
      <c r="J471" s="365"/>
      <c r="K471" s="363">
        <f>IF((T_STOCKS[[#This Row],[HAYSINAII]]&gt;=0)*(T_STOCKS[[#This Row],[HAYSINAII]]&lt;=1.5),ROW())</f>
        <v>471</v>
      </c>
      <c r="L471" s="365"/>
      <c r="M471" s="365"/>
      <c r="N471" s="365"/>
      <c r="O471" s="365"/>
      <c r="P471" s="365"/>
      <c r="Q471" s="365"/>
      <c r="R471" s="365"/>
      <c r="S471" s="365"/>
      <c r="T471" s="365"/>
      <c r="U471" s="365"/>
      <c r="V471" s="365"/>
      <c r="W471" s="365"/>
      <c r="X471" s="365"/>
      <c r="Y471" s="365"/>
      <c r="Z471" s="365"/>
      <c r="AA471" s="365"/>
      <c r="AB471" s="365"/>
      <c r="AC471" s="365"/>
    </row>
    <row r="472" spans="1:29">
      <c r="A472" s="363"/>
      <c r="B472" s="16">
        <f>IFERROR(T_BDD_Références[REFERENCE],"")</f>
        <v>0</v>
      </c>
      <c r="C472" s="16">
        <f>IFERROR(T_BDD_Références[DESIGNATION],"")</f>
        <v>0</v>
      </c>
      <c r="D47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2" s="18">
        <f>SUM(T_STOCKS[[#This Row],[HAY SINAII]:[Colonne2]])</f>
        <v>0</v>
      </c>
      <c r="J472" s="365"/>
      <c r="K472" s="363">
        <f>IF((T_STOCKS[[#This Row],[HAYSINAII]]&gt;=0)*(T_STOCKS[[#This Row],[HAYSINAII]]&lt;=1.5),ROW())</f>
        <v>472</v>
      </c>
      <c r="L472" s="365"/>
      <c r="M472" s="365"/>
      <c r="N472" s="365"/>
      <c r="O472" s="365"/>
      <c r="P472" s="365"/>
      <c r="Q472" s="365"/>
      <c r="R472" s="365"/>
      <c r="S472" s="365"/>
      <c r="T472" s="365"/>
      <c r="U472" s="365"/>
      <c r="V472" s="365"/>
      <c r="W472" s="365"/>
      <c r="X472" s="365"/>
      <c r="Y472" s="365"/>
      <c r="Z472" s="365"/>
      <c r="AA472" s="365"/>
      <c r="AB472" s="365"/>
      <c r="AC472" s="365"/>
    </row>
    <row r="473" spans="1:29">
      <c r="A473" s="363"/>
      <c r="B473" s="16">
        <f>IFERROR(T_BDD_Références[REFERENCE],"")</f>
        <v>0</v>
      </c>
      <c r="C473" s="16">
        <f>IFERROR(T_BDD_Références[DESIGNATION],"")</f>
        <v>0</v>
      </c>
      <c r="D47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3" s="18">
        <f>SUM(T_STOCKS[[#This Row],[HAY SINAII]:[Colonne2]])</f>
        <v>0</v>
      </c>
      <c r="J473" s="365"/>
      <c r="K473" s="363">
        <f>IF((T_STOCKS[[#This Row],[HAYSINAII]]&gt;=0)*(T_STOCKS[[#This Row],[HAYSINAII]]&lt;=1.5),ROW())</f>
        <v>473</v>
      </c>
      <c r="L473" s="365"/>
      <c r="M473" s="365"/>
      <c r="N473" s="365"/>
      <c r="O473" s="365"/>
      <c r="P473" s="365"/>
      <c r="Q473" s="365"/>
      <c r="R473" s="365"/>
      <c r="S473" s="365"/>
      <c r="T473" s="365"/>
      <c r="U473" s="365"/>
      <c r="V473" s="365"/>
      <c r="W473" s="365"/>
      <c r="X473" s="365"/>
      <c r="Y473" s="365"/>
      <c r="Z473" s="365"/>
      <c r="AA473" s="365"/>
      <c r="AB473" s="365"/>
      <c r="AC473" s="365"/>
    </row>
    <row r="474" spans="1:29">
      <c r="A474" s="363"/>
      <c r="B474" s="16">
        <f>IFERROR(T_BDD_Références[REFERENCE],"")</f>
        <v>0</v>
      </c>
      <c r="C474" s="16">
        <f>IFERROR(T_BDD_Références[DESIGNATION],"")</f>
        <v>0</v>
      </c>
      <c r="D47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4" s="18">
        <f>SUM(T_STOCKS[[#This Row],[HAY SINAII]:[Colonne2]])</f>
        <v>0</v>
      </c>
      <c r="J474" s="365"/>
      <c r="K474" s="363">
        <f>IF((T_STOCKS[[#This Row],[HAYSINAII]]&gt;=0)*(T_STOCKS[[#This Row],[HAYSINAII]]&lt;=1.5),ROW())</f>
        <v>474</v>
      </c>
      <c r="L474" s="365"/>
      <c r="M474" s="365"/>
      <c r="N474" s="365"/>
      <c r="O474" s="365"/>
      <c r="P474" s="365"/>
      <c r="Q474" s="365"/>
      <c r="R474" s="365"/>
      <c r="S474" s="365"/>
      <c r="T474" s="365"/>
      <c r="U474" s="365"/>
      <c r="V474" s="365"/>
      <c r="W474" s="365"/>
      <c r="X474" s="365"/>
      <c r="Y474" s="365"/>
      <c r="Z474" s="365"/>
      <c r="AA474" s="365"/>
      <c r="AB474" s="365"/>
      <c r="AC474" s="365"/>
    </row>
    <row r="475" spans="1:29">
      <c r="A475" s="363"/>
      <c r="B475" s="16">
        <f>IFERROR(T_BDD_Références[REFERENCE],"")</f>
        <v>0</v>
      </c>
      <c r="C475" s="16">
        <f>IFERROR(T_BDD_Références[DESIGNATION],"")</f>
        <v>0</v>
      </c>
      <c r="D47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5" s="18">
        <f>SUM(T_STOCKS[[#This Row],[HAY SINAII]:[Colonne2]])</f>
        <v>0</v>
      </c>
      <c r="J475" s="365"/>
      <c r="K475" s="363">
        <f>IF((T_STOCKS[[#This Row],[HAYSINAII]]&gt;=0)*(T_STOCKS[[#This Row],[HAYSINAII]]&lt;=1.5),ROW())</f>
        <v>475</v>
      </c>
      <c r="L475" s="365"/>
      <c r="M475" s="365"/>
      <c r="N475" s="365"/>
      <c r="O475" s="365"/>
      <c r="P475" s="365"/>
      <c r="Q475" s="365"/>
      <c r="R475" s="365"/>
      <c r="S475" s="365"/>
      <c r="T475" s="365"/>
      <c r="U475" s="365"/>
      <c r="V475" s="365"/>
      <c r="W475" s="365"/>
      <c r="X475" s="365"/>
      <c r="Y475" s="365"/>
      <c r="Z475" s="365"/>
      <c r="AA475" s="365"/>
      <c r="AB475" s="365"/>
      <c r="AC475" s="365"/>
    </row>
    <row r="476" spans="1:29">
      <c r="A476" s="363"/>
      <c r="B476" s="16">
        <f>IFERROR(T_BDD_Références[REFERENCE],"")</f>
        <v>0</v>
      </c>
      <c r="C476" s="16">
        <f>IFERROR(T_BDD_Références[DESIGNATION],"")</f>
        <v>0</v>
      </c>
      <c r="D47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6" s="18">
        <f>SUM(T_STOCKS[[#This Row],[HAY SINAII]:[Colonne2]])</f>
        <v>0</v>
      </c>
      <c r="J476" s="365"/>
      <c r="K476" s="363">
        <f>IF((T_STOCKS[[#This Row],[HAYSINAII]]&gt;=0)*(T_STOCKS[[#This Row],[HAYSINAII]]&lt;=1.5),ROW())</f>
        <v>476</v>
      </c>
      <c r="L476" s="365"/>
      <c r="M476" s="365"/>
      <c r="N476" s="365"/>
      <c r="O476" s="365"/>
      <c r="P476" s="365"/>
      <c r="Q476" s="365"/>
      <c r="R476" s="365"/>
      <c r="S476" s="365"/>
      <c r="T476" s="365"/>
      <c r="U476" s="365"/>
      <c r="V476" s="365"/>
      <c r="W476" s="365"/>
      <c r="X476" s="365"/>
      <c r="Y476" s="365"/>
      <c r="Z476" s="365"/>
      <c r="AA476" s="365"/>
      <c r="AB476" s="365"/>
      <c r="AC476" s="365"/>
    </row>
    <row r="477" spans="1:29">
      <c r="A477" s="363"/>
      <c r="B477" s="16">
        <f>IFERROR(T_BDD_Références[REFERENCE],"")</f>
        <v>0</v>
      </c>
      <c r="C477" s="16">
        <f>IFERROR(T_BDD_Références[DESIGNATION],"")</f>
        <v>0</v>
      </c>
      <c r="D47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7" s="18">
        <f>SUM(T_STOCKS[[#This Row],[HAY SINAII]:[Colonne2]])</f>
        <v>0</v>
      </c>
      <c r="J477" s="365"/>
      <c r="K477" s="363">
        <f>IF((T_STOCKS[[#This Row],[HAYSINAII]]&gt;=0)*(T_STOCKS[[#This Row],[HAYSINAII]]&lt;=1.5),ROW())</f>
        <v>477</v>
      </c>
      <c r="L477" s="365"/>
      <c r="M477" s="365"/>
      <c r="N477" s="365"/>
      <c r="O477" s="365"/>
      <c r="P477" s="365"/>
      <c r="Q477" s="365"/>
      <c r="R477" s="365"/>
      <c r="S477" s="365"/>
      <c r="T477" s="365"/>
      <c r="U477" s="365"/>
      <c r="V477" s="365"/>
      <c r="W477" s="365"/>
      <c r="X477" s="365"/>
      <c r="Y477" s="365"/>
      <c r="Z477" s="365"/>
      <c r="AA477" s="365"/>
      <c r="AB477" s="365"/>
      <c r="AC477" s="365"/>
    </row>
    <row r="478" spans="1:29">
      <c r="A478" s="363"/>
      <c r="B478" s="16">
        <f>IFERROR(T_BDD_Références[REFERENCE],"")</f>
        <v>0</v>
      </c>
      <c r="C478" s="16">
        <f>IFERROR(T_BDD_Références[DESIGNATION],"")</f>
        <v>0</v>
      </c>
      <c r="D47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8" s="18">
        <f>SUM(T_STOCKS[[#This Row],[HAY SINAII]:[Colonne2]])</f>
        <v>0</v>
      </c>
      <c r="J478" s="365"/>
      <c r="K478" s="363">
        <f>IF((T_STOCKS[[#This Row],[HAYSINAII]]&gt;=0)*(T_STOCKS[[#This Row],[HAYSINAII]]&lt;=1.5),ROW())</f>
        <v>478</v>
      </c>
      <c r="L478" s="365"/>
      <c r="M478" s="365"/>
      <c r="N478" s="365"/>
      <c r="O478" s="365"/>
      <c r="P478" s="365"/>
      <c r="Q478" s="365"/>
      <c r="R478" s="365"/>
      <c r="S478" s="365"/>
      <c r="T478" s="365"/>
      <c r="U478" s="365"/>
      <c r="V478" s="365"/>
      <c r="W478" s="365"/>
      <c r="X478" s="365"/>
      <c r="Y478" s="365"/>
      <c r="Z478" s="365"/>
      <c r="AA478" s="365"/>
      <c r="AB478" s="365"/>
      <c r="AC478" s="365"/>
    </row>
    <row r="479" spans="1:29">
      <c r="A479" s="363"/>
      <c r="B479" s="16">
        <f>IFERROR(T_BDD_Références[REFERENCE],"")</f>
        <v>0</v>
      </c>
      <c r="C479" s="16">
        <f>IFERROR(T_BDD_Références[DESIGNATION],"")</f>
        <v>0</v>
      </c>
      <c r="D47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7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7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7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7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79" s="18">
        <f>SUM(T_STOCKS[[#This Row],[HAY SINAII]:[Colonne2]])</f>
        <v>0</v>
      </c>
      <c r="J479" s="365"/>
      <c r="K479" s="363">
        <f>IF((T_STOCKS[[#This Row],[HAYSINAII]]&gt;=0)*(T_STOCKS[[#This Row],[HAYSINAII]]&lt;=1.5),ROW())</f>
        <v>479</v>
      </c>
      <c r="L479" s="365"/>
      <c r="M479" s="365"/>
      <c r="N479" s="365"/>
      <c r="O479" s="365"/>
      <c r="P479" s="365"/>
      <c r="Q479" s="365"/>
      <c r="R479" s="365"/>
      <c r="S479" s="365"/>
      <c r="T479" s="365"/>
      <c r="U479" s="365"/>
      <c r="V479" s="365"/>
      <c r="W479" s="365"/>
      <c r="X479" s="365"/>
      <c r="Y479" s="365"/>
      <c r="Z479" s="365"/>
      <c r="AA479" s="365"/>
      <c r="AB479" s="365"/>
      <c r="AC479" s="365"/>
    </row>
    <row r="480" spans="1:29">
      <c r="A480" s="363"/>
      <c r="B480" s="16">
        <f>IFERROR(T_BDD_Références[REFERENCE],"")</f>
        <v>0</v>
      </c>
      <c r="C480" s="16">
        <f>IFERROR(T_BDD_Références[DESIGNATION],"")</f>
        <v>0</v>
      </c>
      <c r="D48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0" s="18">
        <f>SUM(T_STOCKS[[#This Row],[HAY SINAII]:[Colonne2]])</f>
        <v>0</v>
      </c>
      <c r="J480" s="365"/>
      <c r="K480" s="363">
        <f>IF((T_STOCKS[[#This Row],[HAYSINAII]]&gt;=0)*(T_STOCKS[[#This Row],[HAYSINAII]]&lt;=1.5),ROW())</f>
        <v>480</v>
      </c>
      <c r="L480" s="365"/>
      <c r="M480" s="365"/>
      <c r="N480" s="365"/>
      <c r="O480" s="365"/>
      <c r="P480" s="365"/>
      <c r="Q480" s="365"/>
      <c r="R480" s="365"/>
      <c r="S480" s="365"/>
      <c r="T480" s="365"/>
      <c r="U480" s="365"/>
      <c r="V480" s="365"/>
      <c r="W480" s="365"/>
      <c r="X480" s="365"/>
      <c r="Y480" s="365"/>
      <c r="Z480" s="365"/>
      <c r="AA480" s="365"/>
      <c r="AB480" s="365"/>
      <c r="AC480" s="365"/>
    </row>
    <row r="481" spans="1:29">
      <c r="A481" s="363"/>
      <c r="B481" s="16">
        <f>IFERROR(T_BDD_Références[REFERENCE],"")</f>
        <v>0</v>
      </c>
      <c r="C481" s="16">
        <f>IFERROR(T_BDD_Références[DESIGNATION],"")</f>
        <v>0</v>
      </c>
      <c r="D48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1" s="18">
        <f>SUM(T_STOCKS[[#This Row],[HAY SINAII]:[Colonne2]])</f>
        <v>0</v>
      </c>
      <c r="J481" s="365"/>
      <c r="K481" s="363">
        <f>IF((T_STOCKS[[#This Row],[HAYSINAII]]&gt;=0)*(T_STOCKS[[#This Row],[HAYSINAII]]&lt;=1.5),ROW())</f>
        <v>481</v>
      </c>
      <c r="L481" s="365"/>
      <c r="M481" s="365"/>
      <c r="N481" s="365"/>
      <c r="O481" s="365"/>
      <c r="P481" s="365"/>
      <c r="Q481" s="365"/>
      <c r="R481" s="365"/>
      <c r="S481" s="365"/>
      <c r="T481" s="365"/>
      <c r="U481" s="365"/>
      <c r="V481" s="365"/>
      <c r="W481" s="365"/>
      <c r="X481" s="365"/>
      <c r="Y481" s="365"/>
      <c r="Z481" s="365"/>
      <c r="AA481" s="365"/>
      <c r="AB481" s="365"/>
      <c r="AC481" s="365"/>
    </row>
    <row r="482" spans="1:29">
      <c r="A482" s="363"/>
      <c r="B482" s="16">
        <f>IFERROR(T_BDD_Références[REFERENCE],"")</f>
        <v>0</v>
      </c>
      <c r="C482" s="16">
        <f>IFERROR(T_BDD_Références[DESIGNATION],"")</f>
        <v>0</v>
      </c>
      <c r="D48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2" s="18">
        <f>SUM(T_STOCKS[[#This Row],[HAY SINAII]:[Colonne2]])</f>
        <v>0</v>
      </c>
      <c r="J482" s="365"/>
      <c r="K482" s="363">
        <f>IF((T_STOCKS[[#This Row],[HAYSINAII]]&gt;=0)*(T_STOCKS[[#This Row],[HAYSINAII]]&lt;=1.5),ROW())</f>
        <v>482</v>
      </c>
      <c r="L482" s="365"/>
      <c r="M482" s="365"/>
      <c r="N482" s="365"/>
      <c r="O482" s="365"/>
      <c r="P482" s="365"/>
      <c r="Q482" s="365"/>
      <c r="R482" s="365"/>
      <c r="S482" s="365"/>
      <c r="T482" s="365"/>
      <c r="U482" s="365"/>
      <c r="V482" s="365"/>
      <c r="W482" s="365"/>
      <c r="X482" s="365"/>
      <c r="Y482" s="365"/>
      <c r="Z482" s="365"/>
      <c r="AA482" s="365"/>
      <c r="AB482" s="365"/>
      <c r="AC482" s="365"/>
    </row>
    <row r="483" spans="1:29">
      <c r="A483" s="363"/>
      <c r="B483" s="16">
        <f>IFERROR(T_BDD_Références[REFERENCE],"")</f>
        <v>0</v>
      </c>
      <c r="C483" s="16">
        <f>IFERROR(T_BDD_Références[DESIGNATION],"")</f>
        <v>0</v>
      </c>
      <c r="D48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3" s="18">
        <f>SUM(T_STOCKS[[#This Row],[HAY SINAII]:[Colonne2]])</f>
        <v>0</v>
      </c>
      <c r="J483" s="365"/>
      <c r="K483" s="363">
        <f>IF((T_STOCKS[[#This Row],[HAYSINAII]]&gt;=0)*(T_STOCKS[[#This Row],[HAYSINAII]]&lt;=1.5),ROW())</f>
        <v>483</v>
      </c>
      <c r="L483" s="365"/>
      <c r="M483" s="365"/>
      <c r="N483" s="365"/>
      <c r="O483" s="365"/>
      <c r="P483" s="365"/>
      <c r="Q483" s="365"/>
      <c r="R483" s="365"/>
      <c r="S483" s="365"/>
      <c r="T483" s="365"/>
      <c r="U483" s="365"/>
      <c r="V483" s="365"/>
      <c r="W483" s="365"/>
      <c r="X483" s="365"/>
      <c r="Y483" s="365"/>
      <c r="Z483" s="365"/>
      <c r="AA483" s="365"/>
      <c r="AB483" s="365"/>
      <c r="AC483" s="365"/>
    </row>
    <row r="484" spans="1:29">
      <c r="A484" s="363"/>
      <c r="B484" s="16">
        <f>IFERROR(T_BDD_Références[REFERENCE],"")</f>
        <v>0</v>
      </c>
      <c r="C484" s="16">
        <f>IFERROR(T_BDD_Références[DESIGNATION],"")</f>
        <v>0</v>
      </c>
      <c r="D48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4" s="18">
        <f>SUM(T_STOCKS[[#This Row],[HAY SINAII]:[Colonne2]])</f>
        <v>0</v>
      </c>
      <c r="J484" s="365"/>
      <c r="K484" s="363">
        <f>IF((T_STOCKS[[#This Row],[HAYSINAII]]&gt;=0)*(T_STOCKS[[#This Row],[HAYSINAII]]&lt;=1.5),ROW())</f>
        <v>484</v>
      </c>
      <c r="L484" s="365"/>
      <c r="M484" s="365"/>
      <c r="N484" s="365"/>
      <c r="O484" s="365"/>
      <c r="P484" s="365"/>
      <c r="Q484" s="365"/>
      <c r="R484" s="365"/>
      <c r="S484" s="365"/>
      <c r="T484" s="365"/>
      <c r="U484" s="365"/>
      <c r="V484" s="365"/>
      <c r="W484" s="365"/>
      <c r="X484" s="365"/>
      <c r="Y484" s="365"/>
      <c r="Z484" s="365"/>
      <c r="AA484" s="365"/>
      <c r="AB484" s="365"/>
      <c r="AC484" s="365"/>
    </row>
    <row r="485" spans="1:29">
      <c r="A485" s="363"/>
      <c r="B485" s="16">
        <f>IFERROR(T_BDD_Références[REFERENCE],"")</f>
        <v>0</v>
      </c>
      <c r="C485" s="16">
        <f>IFERROR(T_BDD_Références[DESIGNATION],"")</f>
        <v>0</v>
      </c>
      <c r="D48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5" s="18">
        <f>SUM(T_STOCKS[[#This Row],[HAY SINAII]:[Colonne2]])</f>
        <v>0</v>
      </c>
      <c r="J485" s="365"/>
      <c r="K485" s="363">
        <f>IF((T_STOCKS[[#This Row],[HAYSINAII]]&gt;=0)*(T_STOCKS[[#This Row],[HAYSINAII]]&lt;=1.5),ROW())</f>
        <v>485</v>
      </c>
      <c r="L485" s="365"/>
      <c r="M485" s="365"/>
      <c r="N485" s="365"/>
      <c r="O485" s="365"/>
      <c r="P485" s="365"/>
      <c r="Q485" s="365"/>
      <c r="R485" s="365"/>
      <c r="S485" s="365"/>
      <c r="T485" s="365"/>
      <c r="U485" s="365"/>
      <c r="V485" s="365"/>
      <c r="W485" s="365"/>
      <c r="X485" s="365"/>
      <c r="Y485" s="365"/>
      <c r="Z485" s="365"/>
      <c r="AA485" s="365"/>
      <c r="AB485" s="365"/>
      <c r="AC485" s="365"/>
    </row>
    <row r="486" spans="1:29">
      <c r="A486" s="363"/>
      <c r="B486" s="16">
        <f>IFERROR(T_BDD_Références[REFERENCE],"")</f>
        <v>0</v>
      </c>
      <c r="C486" s="16">
        <f>IFERROR(T_BDD_Références[DESIGNATION],"")</f>
        <v>0</v>
      </c>
      <c r="D48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6" s="18">
        <f>SUM(T_STOCKS[[#This Row],[HAY SINAII]:[Colonne2]])</f>
        <v>0</v>
      </c>
      <c r="J486" s="365"/>
      <c r="K486" s="363">
        <f>IF((T_STOCKS[[#This Row],[HAYSINAII]]&gt;=0)*(T_STOCKS[[#This Row],[HAYSINAII]]&lt;=1.5),ROW())</f>
        <v>486</v>
      </c>
      <c r="L486" s="365"/>
      <c r="M486" s="365"/>
      <c r="N486" s="365"/>
      <c r="O486" s="365"/>
      <c r="P486" s="365"/>
      <c r="Q486" s="365"/>
      <c r="R486" s="365"/>
      <c r="S486" s="365"/>
      <c r="T486" s="365"/>
      <c r="U486" s="365"/>
      <c r="V486" s="365"/>
      <c r="W486" s="365"/>
      <c r="X486" s="365"/>
      <c r="Y486" s="365"/>
      <c r="Z486" s="365"/>
      <c r="AA486" s="365"/>
      <c r="AB486" s="365"/>
      <c r="AC486" s="365"/>
    </row>
    <row r="487" spans="1:29">
      <c r="A487" s="363"/>
      <c r="B487" s="16">
        <f>IFERROR(T_BDD_Références[REFERENCE],"")</f>
        <v>0</v>
      </c>
      <c r="C487" s="16">
        <f>IFERROR(T_BDD_Références[DESIGNATION],"")</f>
        <v>0</v>
      </c>
      <c r="D48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7" s="18">
        <f>SUM(T_STOCKS[[#This Row],[HAY SINAII]:[Colonne2]])</f>
        <v>0</v>
      </c>
      <c r="J487" s="365"/>
      <c r="K487" s="363">
        <f>IF((T_STOCKS[[#This Row],[HAYSINAII]]&gt;=0)*(T_STOCKS[[#This Row],[HAYSINAII]]&lt;=1.5),ROW())</f>
        <v>487</v>
      </c>
      <c r="L487" s="365"/>
      <c r="M487" s="365"/>
      <c r="N487" s="365"/>
      <c r="O487" s="365"/>
      <c r="P487" s="365"/>
      <c r="Q487" s="365"/>
      <c r="R487" s="365"/>
      <c r="S487" s="365"/>
      <c r="T487" s="365"/>
      <c r="U487" s="365"/>
      <c r="V487" s="365"/>
      <c r="W487" s="365"/>
      <c r="X487" s="365"/>
      <c r="Y487" s="365"/>
      <c r="Z487" s="365"/>
      <c r="AA487" s="365"/>
      <c r="AB487" s="365"/>
      <c r="AC487" s="365"/>
    </row>
    <row r="488" spans="1:29">
      <c r="A488" s="363"/>
      <c r="B488" s="16" t="str">
        <f>IFERROR(T_BDD_Références[REFERENCE],"")</f>
        <v/>
      </c>
      <c r="C488" s="16" t="str">
        <f>IFERROR(T_BDD_Références[DESIGNATION],"")</f>
        <v/>
      </c>
      <c r="D48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8" s="18">
        <f>SUM(T_STOCKS[[#This Row],[HAY SINAII]:[Colonne2]])</f>
        <v>0</v>
      </c>
      <c r="J488" s="365"/>
      <c r="K488" s="363">
        <f>IF((T_STOCKS[[#This Row],[HAYSINAII]]&gt;=0)*(T_STOCKS[[#This Row],[HAYSINAII]]&lt;=1.5),ROW())</f>
        <v>488</v>
      </c>
      <c r="L488" s="365"/>
      <c r="M488" s="365"/>
      <c r="N488" s="365"/>
      <c r="O488" s="365"/>
      <c r="P488" s="365"/>
      <c r="Q488" s="365"/>
      <c r="R488" s="365"/>
      <c r="S488" s="365"/>
      <c r="T488" s="365"/>
      <c r="U488" s="365"/>
      <c r="V488" s="365"/>
      <c r="W488" s="365"/>
      <c r="X488" s="365"/>
      <c r="Y488" s="365"/>
      <c r="Z488" s="365"/>
      <c r="AA488" s="365"/>
      <c r="AB488" s="365"/>
      <c r="AC488" s="365"/>
    </row>
    <row r="489" spans="1:29">
      <c r="A489" s="363"/>
      <c r="B489" s="16" t="str">
        <f>IFERROR(T_BDD_Références[REFERENCE],"")</f>
        <v/>
      </c>
      <c r="C489" s="16" t="str">
        <f>IFERROR(T_BDD_Références[DESIGNATION],"")</f>
        <v/>
      </c>
      <c r="D48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8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8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8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8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89" s="18">
        <f>SUM(T_STOCKS[[#This Row],[HAY SINAII]:[Colonne2]])</f>
        <v>0</v>
      </c>
      <c r="J489" s="365"/>
      <c r="K489" s="363">
        <f>IF((T_STOCKS[[#This Row],[HAYSINAII]]&gt;=0)*(T_STOCKS[[#This Row],[HAYSINAII]]&lt;=1.5),ROW())</f>
        <v>489</v>
      </c>
      <c r="L489" s="365"/>
      <c r="M489" s="365"/>
      <c r="N489" s="365"/>
      <c r="O489" s="365"/>
      <c r="P489" s="365"/>
      <c r="Q489" s="365"/>
      <c r="R489" s="365"/>
      <c r="S489" s="365"/>
      <c r="T489" s="365"/>
      <c r="U489" s="365"/>
      <c r="V489" s="365"/>
      <c r="W489" s="365"/>
      <c r="X489" s="365"/>
      <c r="Y489" s="365"/>
      <c r="Z489" s="365"/>
      <c r="AA489" s="365"/>
      <c r="AB489" s="365"/>
      <c r="AC489" s="365"/>
    </row>
    <row r="490" spans="1:29">
      <c r="A490" s="363"/>
      <c r="B490" s="16" t="str">
        <f>IFERROR(T_BDD_Références[REFERENCE],"")</f>
        <v/>
      </c>
      <c r="C490" s="16" t="str">
        <f>IFERROR(T_BDD_Références[DESIGNATION],"")</f>
        <v/>
      </c>
      <c r="D49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0" s="18">
        <f>SUM(T_STOCKS[[#This Row],[HAY SINAII]:[Colonne2]])</f>
        <v>0</v>
      </c>
      <c r="J490" s="365"/>
      <c r="K490" s="363">
        <f>IF((T_STOCKS[[#This Row],[HAYSINAII]]&gt;=0)*(T_STOCKS[[#This Row],[HAYSINAII]]&lt;=1.5),ROW())</f>
        <v>490</v>
      </c>
      <c r="L490" s="365"/>
      <c r="M490" s="365"/>
      <c r="N490" s="365"/>
      <c r="O490" s="365"/>
      <c r="P490" s="365"/>
      <c r="Q490" s="365"/>
      <c r="R490" s="365"/>
      <c r="S490" s="365"/>
      <c r="T490" s="365"/>
      <c r="U490" s="365"/>
      <c r="V490" s="365"/>
      <c r="W490" s="365"/>
      <c r="X490" s="365"/>
      <c r="Y490" s="365"/>
      <c r="Z490" s="365"/>
      <c r="AA490" s="365"/>
      <c r="AB490" s="365"/>
      <c r="AC490" s="365"/>
    </row>
    <row r="491" spans="1:29">
      <c r="A491" s="363"/>
      <c r="B491" s="16" t="str">
        <f>IFERROR(T_BDD_Références[REFERENCE],"")</f>
        <v/>
      </c>
      <c r="C491" s="16" t="str">
        <f>IFERROR(T_BDD_Références[DESIGNATION],"")</f>
        <v/>
      </c>
      <c r="D49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1" s="18">
        <f>SUM(T_STOCKS[[#This Row],[HAY SINAII]:[Colonne2]])</f>
        <v>0</v>
      </c>
      <c r="J491" s="365"/>
      <c r="K491" s="363">
        <f>IF((T_STOCKS[[#This Row],[HAYSINAII]]&gt;=0)*(T_STOCKS[[#This Row],[HAYSINAII]]&lt;=1.5),ROW())</f>
        <v>491</v>
      </c>
      <c r="L491" s="365"/>
      <c r="M491" s="365"/>
      <c r="N491" s="365"/>
      <c r="O491" s="365"/>
      <c r="P491" s="365"/>
      <c r="Q491" s="365"/>
      <c r="R491" s="365"/>
      <c r="S491" s="365"/>
      <c r="T491" s="365"/>
      <c r="U491" s="365"/>
      <c r="V491" s="365"/>
      <c r="W491" s="365"/>
      <c r="X491" s="365"/>
      <c r="Y491" s="365"/>
      <c r="Z491" s="365"/>
      <c r="AA491" s="365"/>
      <c r="AB491" s="365"/>
      <c r="AC491" s="365"/>
    </row>
    <row r="492" spans="1:29">
      <c r="A492" s="363"/>
      <c r="B492" s="16" t="str">
        <f>IFERROR(T_BDD_Références[REFERENCE],"")</f>
        <v/>
      </c>
      <c r="C492" s="16" t="str">
        <f>IFERROR(T_BDD_Références[DESIGNATION],"")</f>
        <v/>
      </c>
      <c r="D49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2" s="18">
        <f>SUM(T_STOCKS[[#This Row],[HAY SINAII]:[Colonne2]])</f>
        <v>0</v>
      </c>
      <c r="J492" s="365"/>
      <c r="K492" s="363">
        <f>IF((T_STOCKS[[#This Row],[HAYSINAII]]&gt;=0)*(T_STOCKS[[#This Row],[HAYSINAII]]&lt;=1.5),ROW())</f>
        <v>492</v>
      </c>
      <c r="L492" s="365"/>
      <c r="M492" s="365"/>
      <c r="N492" s="365"/>
      <c r="O492" s="365"/>
      <c r="P492" s="365"/>
      <c r="Q492" s="365"/>
      <c r="R492" s="365"/>
      <c r="S492" s="365"/>
      <c r="T492" s="365"/>
      <c r="U492" s="365"/>
      <c r="V492" s="365"/>
      <c r="W492" s="365"/>
      <c r="X492" s="365"/>
      <c r="Y492" s="365"/>
      <c r="Z492" s="365"/>
      <c r="AA492" s="365"/>
      <c r="AB492" s="365"/>
      <c r="AC492" s="365"/>
    </row>
    <row r="493" spans="1:29">
      <c r="A493" s="363"/>
      <c r="B493" s="16" t="str">
        <f>IFERROR(T_BDD_Références[REFERENCE],"")</f>
        <v/>
      </c>
      <c r="C493" s="16" t="str">
        <f>IFERROR(T_BDD_Références[DESIGNATION],"")</f>
        <v/>
      </c>
      <c r="D49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3" s="18">
        <f>SUM(T_STOCKS[[#This Row],[HAY SINAII]:[Colonne2]])</f>
        <v>0</v>
      </c>
      <c r="J493" s="365"/>
      <c r="K493" s="363">
        <f>IF((T_STOCKS[[#This Row],[HAYSINAII]]&gt;=0)*(T_STOCKS[[#This Row],[HAYSINAII]]&lt;=1.5),ROW())</f>
        <v>493</v>
      </c>
      <c r="L493" s="365"/>
      <c r="M493" s="365"/>
      <c r="N493" s="365"/>
      <c r="O493" s="365"/>
      <c r="P493" s="365"/>
      <c r="Q493" s="365"/>
      <c r="R493" s="365"/>
      <c r="S493" s="365"/>
      <c r="T493" s="365"/>
      <c r="U493" s="365"/>
      <c r="V493" s="365"/>
      <c r="W493" s="365"/>
      <c r="X493" s="365"/>
      <c r="Y493" s="365"/>
      <c r="Z493" s="365"/>
      <c r="AA493" s="365"/>
      <c r="AB493" s="365"/>
      <c r="AC493" s="365"/>
    </row>
    <row r="494" spans="1:29">
      <c r="A494" s="363"/>
      <c r="B494" s="16" t="str">
        <f>IFERROR(T_BDD_Références[REFERENCE],"")</f>
        <v/>
      </c>
      <c r="C494" s="16" t="str">
        <f>IFERROR(T_BDD_Références[DESIGNATION],"")</f>
        <v/>
      </c>
      <c r="D494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4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4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4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4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4" s="18">
        <f>SUM(T_STOCKS[[#This Row],[HAY SINAII]:[Colonne2]])</f>
        <v>0</v>
      </c>
      <c r="J494" s="365"/>
      <c r="K494" s="363">
        <f>IF((T_STOCKS[[#This Row],[HAYSINAII]]&gt;=0)*(T_STOCKS[[#This Row],[HAYSINAII]]&lt;=1.5),ROW())</f>
        <v>494</v>
      </c>
      <c r="L494" s="365"/>
      <c r="M494" s="365"/>
      <c r="N494" s="365"/>
      <c r="O494" s="365"/>
      <c r="P494" s="365"/>
      <c r="Q494" s="365"/>
      <c r="R494" s="365"/>
      <c r="S494" s="365"/>
      <c r="T494" s="365"/>
      <c r="U494" s="365"/>
      <c r="V494" s="365"/>
      <c r="W494" s="365"/>
      <c r="X494" s="365"/>
      <c r="Y494" s="365"/>
      <c r="Z494" s="365"/>
      <c r="AA494" s="365"/>
      <c r="AB494" s="365"/>
      <c r="AC494" s="365"/>
    </row>
    <row r="495" spans="1:29">
      <c r="A495" s="363"/>
      <c r="B495" s="16" t="str">
        <f>IFERROR(T_BDD_Références[REFERENCE],"")</f>
        <v/>
      </c>
      <c r="C495" s="16" t="str">
        <f>IFERROR(T_BDD_Références[DESIGNATION],"")</f>
        <v/>
      </c>
      <c r="D495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5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5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5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5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5" s="18">
        <f>SUM(T_STOCKS[[#This Row],[HAY SINAII]:[Colonne2]])</f>
        <v>0</v>
      </c>
      <c r="J495" s="363"/>
      <c r="K495" s="363">
        <f>IF((T_STOCKS[[#This Row],[HAYSINAII]]&gt;=0)*(T_STOCKS[[#This Row],[HAYSINAII]]&lt;=1.5),ROW())</f>
        <v>495</v>
      </c>
      <c r="L495" s="363"/>
      <c r="M495" s="363"/>
      <c r="N495" s="363"/>
      <c r="O495" s="363"/>
      <c r="P495" s="363"/>
      <c r="Q495" s="363"/>
      <c r="R495" s="363"/>
      <c r="S495" s="363"/>
      <c r="T495" s="363"/>
      <c r="U495" s="363"/>
      <c r="V495" s="363"/>
      <c r="W495" s="363"/>
      <c r="X495" s="363"/>
      <c r="Y495" s="363"/>
      <c r="Z495" s="363"/>
      <c r="AA495" s="363"/>
      <c r="AB495" s="363"/>
      <c r="AC495" s="363"/>
    </row>
    <row r="496" spans="1:29">
      <c r="A496" s="363"/>
      <c r="B496" s="16" t="str">
        <f>IFERROR(T_BDD_Références[REFERENCE],"")</f>
        <v/>
      </c>
      <c r="C496" s="16" t="str">
        <f>IFERROR(T_BDD_Références[DESIGNATION],"")</f>
        <v/>
      </c>
      <c r="D496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6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6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6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6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6" s="18">
        <f>SUM(T_STOCKS[[#This Row],[HAY SINAII]:[Colonne2]])</f>
        <v>0</v>
      </c>
      <c r="J496" s="363"/>
      <c r="K496" s="363">
        <f>IF((T_STOCKS[[#This Row],[HAYSINAII]]&gt;=0)*(T_STOCKS[[#This Row],[HAYSINAII]]&lt;=1.5),ROW())</f>
        <v>496</v>
      </c>
      <c r="L496" s="363"/>
      <c r="M496" s="363"/>
      <c r="N496" s="363"/>
      <c r="O496" s="363"/>
      <c r="P496" s="363"/>
      <c r="Q496" s="363"/>
      <c r="R496" s="363"/>
      <c r="S496" s="363"/>
      <c r="T496" s="363"/>
      <c r="U496" s="363"/>
      <c r="V496" s="363"/>
      <c r="W496" s="363"/>
      <c r="X496" s="363"/>
      <c r="Y496" s="363"/>
      <c r="Z496" s="363"/>
      <c r="AA496" s="363"/>
      <c r="AB496" s="363"/>
      <c r="AC496" s="363"/>
    </row>
    <row r="497" spans="1:29">
      <c r="A497" s="363"/>
      <c r="B497" s="16" t="str">
        <f>IFERROR(T_BDD_Références[REFERENCE],"")</f>
        <v/>
      </c>
      <c r="C497" s="16" t="str">
        <f>IFERROR(T_BDD_Références[DESIGNATION],"")</f>
        <v/>
      </c>
      <c r="D497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7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7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7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7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7" s="18">
        <f>SUM(T_STOCKS[[#This Row],[HAY SINAII]:[Colonne2]])</f>
        <v>0</v>
      </c>
      <c r="J497" s="363"/>
      <c r="K497" s="363">
        <f>IF((T_STOCKS[[#This Row],[HAYSINAII]]&gt;=0)*(T_STOCKS[[#This Row],[HAYSINAII]]&lt;=1.5),ROW())</f>
        <v>497</v>
      </c>
      <c r="L497" s="363"/>
      <c r="M497" s="363"/>
      <c r="N497" s="363"/>
      <c r="O497" s="363"/>
      <c r="P497" s="363"/>
      <c r="Q497" s="363"/>
      <c r="R497" s="363"/>
      <c r="S497" s="363"/>
      <c r="T497" s="363"/>
      <c r="U497" s="363"/>
      <c r="V497" s="363"/>
      <c r="W497" s="363"/>
      <c r="X497" s="363"/>
      <c r="Y497" s="363"/>
      <c r="Z497" s="363"/>
      <c r="AA497" s="363"/>
      <c r="AB497" s="363"/>
      <c r="AC497" s="363"/>
    </row>
    <row r="498" spans="1:29">
      <c r="A498" s="363"/>
      <c r="B498" s="16" t="str">
        <f>IFERROR(T_BDD_Références[REFERENCE],"")</f>
        <v/>
      </c>
      <c r="C498" s="16" t="str">
        <f>IFERROR(T_BDD_Références[DESIGNATION],"")</f>
        <v/>
      </c>
      <c r="D498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8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8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8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8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8" s="18">
        <f>SUM(T_STOCKS[[#This Row],[HAY SINAII]:[Colonne2]])</f>
        <v>0</v>
      </c>
      <c r="J498" s="363"/>
      <c r="K498" s="363">
        <f>IF((T_STOCKS[[#This Row],[HAYSINAII]]&gt;=0)*(T_STOCKS[[#This Row],[HAYSINAII]]&lt;=1.5),ROW())</f>
        <v>498</v>
      </c>
      <c r="L498" s="363"/>
      <c r="M498" s="363"/>
      <c r="N498" s="363"/>
      <c r="O498" s="363"/>
      <c r="P498" s="363"/>
      <c r="Q498" s="363"/>
      <c r="R498" s="363"/>
      <c r="S498" s="363"/>
      <c r="T498" s="363"/>
      <c r="U498" s="363"/>
      <c r="V498" s="363"/>
      <c r="W498" s="363"/>
      <c r="X498" s="363"/>
      <c r="Y498" s="363"/>
      <c r="Z498" s="363"/>
      <c r="AA498" s="363"/>
      <c r="AB498" s="363"/>
      <c r="AC498" s="363"/>
    </row>
    <row r="499" spans="1:29">
      <c r="A499" s="363"/>
      <c r="B499" s="16" t="str">
        <f>IFERROR(T_BDD_Références[REFERENCE],"")</f>
        <v/>
      </c>
      <c r="C499" s="16" t="str">
        <f>IFERROR(T_BDD_Références[DESIGNATION],"")</f>
        <v/>
      </c>
      <c r="D499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499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499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499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499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499" s="18">
        <f>SUM(T_STOCKS[[#This Row],[HAY SINAII]:[Colonne2]])</f>
        <v>0</v>
      </c>
      <c r="J499" s="363"/>
      <c r="K499" s="363">
        <f>IF((T_STOCKS[[#This Row],[HAYSINAII]]&gt;=0)*(T_STOCKS[[#This Row],[HAYSINAII]]&lt;=1.5),ROW())</f>
        <v>499</v>
      </c>
      <c r="L499" s="363"/>
      <c r="M499" s="363"/>
      <c r="N499" s="363"/>
      <c r="O499" s="363"/>
      <c r="P499" s="363"/>
      <c r="Q499" s="363"/>
      <c r="R499" s="363"/>
      <c r="S499" s="363"/>
      <c r="T499" s="363"/>
      <c r="U499" s="363"/>
      <c r="V499" s="363"/>
      <c r="W499" s="363"/>
      <c r="X499" s="363"/>
      <c r="Y499" s="363"/>
      <c r="Z499" s="363"/>
      <c r="AA499" s="363"/>
      <c r="AB499" s="363"/>
      <c r="AC499" s="363"/>
    </row>
    <row r="500" spans="1:29">
      <c r="A500" s="363"/>
      <c r="B500" s="16" t="str">
        <f>IFERROR(T_BDD_Références[REFERENCE],"")</f>
        <v/>
      </c>
      <c r="C500" s="16" t="str">
        <f>IFERROR(T_BDD_Références[DESIGNATION],"")</f>
        <v/>
      </c>
      <c r="D500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0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00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00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00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00" s="18">
        <f>SUM(T_STOCKS[[#This Row],[HAY SINAII]:[Colonne2]])</f>
        <v>0</v>
      </c>
      <c r="J500" s="363"/>
      <c r="K500" s="363"/>
      <c r="L500" s="363"/>
      <c r="M500" s="363"/>
      <c r="N500" s="363"/>
      <c r="O500" s="363"/>
      <c r="P500" s="363"/>
      <c r="Q500" s="363"/>
      <c r="R500" s="363"/>
      <c r="S500" s="363"/>
      <c r="T500" s="363"/>
      <c r="U500" s="363"/>
      <c r="V500" s="363"/>
      <c r="W500" s="363"/>
      <c r="X500" s="363"/>
      <c r="Y500" s="363"/>
      <c r="Z500" s="363"/>
      <c r="AA500" s="363"/>
      <c r="AB500" s="363"/>
      <c r="AC500" s="363"/>
    </row>
    <row r="501" spans="1:29">
      <c r="A501" s="363"/>
      <c r="B501" s="16" t="str">
        <f>IFERROR(T_BDD_Références[REFERENCE],"")</f>
        <v/>
      </c>
      <c r="C501" s="16" t="str">
        <f>IFERROR(T_BDD_Références[DESIGNATION],"")</f>
        <v/>
      </c>
      <c r="D501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1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01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01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01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01" s="18">
        <f>SUM(T_STOCKS[[#This Row],[HAY SINAII]:[Colonne2]])</f>
        <v>0</v>
      </c>
      <c r="J501" s="363"/>
      <c r="K501" s="363"/>
      <c r="L501" s="363"/>
      <c r="M501" s="363"/>
      <c r="N501" s="363"/>
      <c r="O501" s="363"/>
      <c r="P501" s="363"/>
      <c r="Q501" s="363"/>
      <c r="R501" s="363"/>
      <c r="S501" s="363"/>
      <c r="T501" s="363"/>
      <c r="U501" s="363"/>
      <c r="V501" s="363"/>
      <c r="W501" s="363"/>
      <c r="X501" s="363"/>
      <c r="Y501" s="363"/>
      <c r="Z501" s="363"/>
      <c r="AA501" s="363"/>
      <c r="AB501" s="363"/>
      <c r="AC501" s="363"/>
    </row>
    <row r="502" spans="1:29">
      <c r="A502" s="363"/>
      <c r="B502" s="16" t="str">
        <f>IFERROR(T_BDD_Références[REFERENCE],"")</f>
        <v/>
      </c>
      <c r="C502" s="16" t="str">
        <f>IFERROR(T_BDD_Références[DESIGNATION],"")</f>
        <v/>
      </c>
      <c r="D502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2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02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02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02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02" s="18">
        <f>SUM(T_STOCKS[[#This Row],[HAY SINAII]:[Colonne2]])</f>
        <v>0</v>
      </c>
      <c r="J502" s="363"/>
      <c r="K502" s="363"/>
      <c r="L502" s="363"/>
      <c r="M502" s="363"/>
      <c r="N502" s="363"/>
      <c r="O502" s="363"/>
      <c r="P502" s="363"/>
      <c r="Q502" s="363"/>
      <c r="R502" s="363"/>
      <c r="S502" s="363"/>
      <c r="T502" s="363"/>
      <c r="U502" s="363"/>
      <c r="V502" s="363"/>
      <c r="W502" s="363"/>
      <c r="X502" s="363"/>
      <c r="Y502" s="363"/>
      <c r="Z502" s="363"/>
      <c r="AA502" s="363"/>
      <c r="AB502" s="363"/>
      <c r="AC502" s="363"/>
    </row>
    <row r="503" spans="1:29">
      <c r="A503" s="363"/>
      <c r="B503" s="16" t="str">
        <f>IFERROR(T_BDD_Références[REFERENCE],"")</f>
        <v/>
      </c>
      <c r="C503" s="16" t="str">
        <f>IFERROR(T_BDD_Références[DESIGNATION],"")</f>
        <v/>
      </c>
      <c r="D503" s="54">
        <f>SUMIFS(T_MOUVEMENTS_Mouvements[Quantite 1],T_MOUVEMENTS_Mouvements[Mouvement],"ENTREE",T_MOUVEMENTS_Mouvements[Reference],T_STOCKS[[#This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 1],T_MOUVEMENTS_Mouvements[Mouvement],"SORTIE",T_MOUVEMENTS_Mouvements[Reference],T_STOCKS[[#This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E503" s="18">
        <f>SUMIFS(T_MOUVEMENTS_Mouvements[Quantite/Pieces],T_MOUVEMENTS_Mouvements[Mouvement],"ENTREE",T_MOUVEMENTS_Mouvements[Reference],T_STOCKS[[#This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SINAII]])+SUMIFS(T_MOUVEMENTS_Mouvements[Quantite/Pieces],T_MOUVEMENTS_Mouvements[Mouvement],"SORTIE",T_MOUVEMENTS_Mouvements[Reference],T_STOCKS[[#This Row],[REFERENCE]],T_MOUVEMENTS_Mouvements[Depot 1],T_STOCKS[[#Headers],[HAY SINAII]])-SUMIFS(T_LIVRAISONS_Livraisons[Quantité],T_LIVRAISONS_Livraisons[Référence],T_STOCKS[[#This Row],[REFERENCE]],T_LIVRAISONS_Livraisons[Dépôt],T_STOCKS[[#Headers],[HAY SINAII]])</f>
        <v>0</v>
      </c>
      <c r="F503" s="18">
        <f>SUMIFS(T_MOUVEMENTS_Mouvements[Quantite 1],T_MOUVEMENTS_Mouvements[Mouvement],"ENTREE",T_MOUVEMENTS_Mouvements[Reference],T_STOCKS[[#This Row],[REFERENCE]],T_MOUVEMENTS_Mouvements[Depot 1],T_STOCKS[[#Headers],[G ALLAL]])+SUMIFS(T_MOUVEMENTS_Mouvements[Colisage],T_MOUVEMENTS_Mouvements[Mouvement],"TRANSFERT",T_MOUVEMENTS_Mouvements[Reference],T_STOCKS[[#This Row],[REFERENCE]],T_MOUVEMENTS_Mouvements[Quantite/Pieces],T_STOCKS[[#Headers],[G ALLAL]])-SUMIFS(T_MOUVEMENTS_Mouvements[Quantite 1],T_MOUVEMENTS_Mouvements[Mouvement],"TRANSFERT",T_MOUVEMENTS_Mouvements[Reference],T_STOCKS[[#This Row],[REFERENCE]],T_MOUVEMENTS_Mouvements[Depot 1],T_STOCKS[[#Headers],[G ALLAL]])-SUMIFS(T_LIVRAISONS_Livraisons[Quantité],T_LIVRAISONS_Livraisons[Référence],T_STOCKS[[#This Row],[REFERENCE]],T_LIVRAISONS_Livraisons[Dépôt],T_STOCKS[[#Headers],[G ALLAL]])</f>
        <v>0</v>
      </c>
      <c r="G503" s="18">
        <f>SUMIFS(T_MOUVEMENTS_Mouvements[Quantite 1],T_MOUVEMENTS_Mouvements[Mouvement],"ENTREE",T_MOUVEMENTS_Mouvements[Reference],T_STOCKS[[#This Row],[REFERENCE]],T_MOUVEMENTS_Mouvements[Depot 1],T_STOCKS[[#Headers],[Colonne1]])+SUMIFS(T_MOUVEMENTS_Mouvements[Colisage],T_MOUVEMENTS_Mouvements[Mouvement],"TRANSFERT",T_MOUVEMENTS_Mouvements[Reference],T_STOCKS[[#This Row],[REFERENCE]],T_MOUVEMENTS_Mouvements[Quantite/Pieces],T_STOCKS[[#Headers],[Colonne1]])-SUMIFS(T_MOUVEMENTS_Mouvements[Quantite 1],T_MOUVEMENTS_Mouvements[Mouvement],"TRANSFERT",T_MOUVEMENTS_Mouvements[Reference],T_STOCKS[[#This Row],[REFERENCE]],T_MOUVEMENTS_Mouvements[Depot 1],T_STOCKS[[#Headers],[Colonne1]])-SUMIFS(T_LIVRAISONS_Livraisons[Quantité],T_LIVRAISONS_Livraisons[Référence],T_STOCKS[[#This Row],[REFERENCE]],T_LIVRAISONS_Livraisons[Dépôt],T_STOCKS[[#Headers],[Colonne1]])</f>
        <v>0</v>
      </c>
      <c r="H503" s="18">
        <f>SUMIFS(T_MOUVEMENTS_Mouvements[Quantite 1],T_MOUVEMENTS_Mouvements[Mouvement],"ENTREE",T_MOUVEMENTS_Mouvements[Reference],T_STOCKS[[#This Row],[REFERENCE]],T_MOUVEMENTS_Mouvements[Depot 1],T_STOCKS[[#Headers],[Colonne2]])+SUMIFS(T_MOUVEMENTS_Mouvements[Colisage],T_MOUVEMENTS_Mouvements[Mouvement],"TRANSFERT",T_MOUVEMENTS_Mouvements[Reference],T_STOCKS[[#This Row],[REFERENCE]],T_MOUVEMENTS_Mouvements[Quantite/Pieces],T_STOCKS[[#Headers],[Colonne2]])-SUMIFS(T_MOUVEMENTS_Mouvements[Quantite 1],T_MOUVEMENTS_Mouvements[Mouvement],"TRANSFERT",T_MOUVEMENTS_Mouvements[Reference],T_STOCKS[[#This Row],[REFERENCE]],T_MOUVEMENTS_Mouvements[Depot 1],T_STOCKS[[#Headers],[Colonne2]])-SUMIFS(T_LIVRAISONS_Livraisons[Quantité],T_LIVRAISONS_Livraisons[Référence],T_STOCKS[[#This Row],[REFERENCE]],T_LIVRAISONS_Livraisons[Dépôt],T_STOCKS[[#Headers],[Colonne2]])</f>
        <v>0</v>
      </c>
      <c r="I503" s="18">
        <f>SUM(T_STOCKS[[#This Row],[HAY SINAII]:[Colonne2]])</f>
        <v>0</v>
      </c>
      <c r="J503" s="363"/>
      <c r="K503" s="363"/>
      <c r="L503" s="363"/>
      <c r="M503" s="363"/>
      <c r="N503" s="363"/>
      <c r="O503" s="363"/>
      <c r="P503" s="363"/>
      <c r="Q503" s="363"/>
      <c r="R503" s="363"/>
      <c r="S503" s="363"/>
      <c r="T503" s="363"/>
      <c r="U503" s="363"/>
      <c r="V503" s="363"/>
      <c r="W503" s="363"/>
      <c r="X503" s="363"/>
      <c r="Y503" s="363"/>
      <c r="Z503" s="363"/>
      <c r="AA503" s="363"/>
      <c r="AB503" s="363"/>
      <c r="AC503" s="363"/>
    </row>
    <row r="504" spans="1:29">
      <c r="A504" s="363"/>
      <c r="B504" s="364"/>
      <c r="C504" s="363"/>
      <c r="D504" s="365"/>
      <c r="E504" s="365"/>
      <c r="F504" s="365"/>
      <c r="G504" s="365"/>
      <c r="H504" s="365"/>
      <c r="I504" s="365"/>
      <c r="J504" s="365"/>
      <c r="K504" s="365"/>
      <c r="L504" s="363"/>
      <c r="M504" s="363"/>
      <c r="N504" s="363"/>
      <c r="O504" s="363"/>
      <c r="P504" s="363"/>
      <c r="Q504" s="363"/>
      <c r="R504" s="363"/>
      <c r="S504" s="363"/>
      <c r="T504" s="363"/>
      <c r="U504" s="363"/>
      <c r="V504" s="363"/>
      <c r="W504" s="363"/>
      <c r="X504" s="363"/>
      <c r="Y504" s="363"/>
      <c r="Z504" s="363"/>
      <c r="AA504" s="363"/>
      <c r="AB504" s="363"/>
      <c r="AC504" s="363"/>
    </row>
  </sheetData>
  <conditionalFormatting sqref="C1:E1">
    <cfRule type="expression" dxfId="20" priority="13">
      <formula>$C$1&lt;&gt;""</formula>
    </cfRule>
  </conditionalFormatting>
  <conditionalFormatting sqref="D4:I503">
    <cfRule type="expression" dxfId="19" priority="11">
      <formula>D4=0</formula>
    </cfRule>
  </conditionalFormatting>
  <conditionalFormatting sqref="D1:I1048576">
    <cfRule type="cellIs" dxfId="18" priority="10" operator="less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B0F0"/>
  </sheetPr>
  <dimension ref="A1:U501"/>
  <sheetViews>
    <sheetView workbookViewId="0">
      <pane ySplit="1" topLeftCell="A2" activePane="bottomLeft" state="frozen"/>
      <selection pane="bottomLeft" activeCell="M7" sqref="M7"/>
    </sheetView>
  </sheetViews>
  <sheetFormatPr baseColWidth="10" defaultRowHeight="15"/>
  <cols>
    <col min="1" max="1" width="0.5703125" customWidth="1"/>
    <col min="2" max="2" width="1.85546875" style="68" bestFit="1" customWidth="1"/>
    <col min="3" max="3" width="18.85546875" customWidth="1"/>
    <col min="4" max="4" width="16.7109375" customWidth="1"/>
    <col min="5" max="5" width="7.28515625" customWidth="1"/>
    <col min="6" max="6" width="7.7109375" bestFit="1" customWidth="1"/>
    <col min="7" max="7" width="6.5703125" style="20" customWidth="1"/>
    <col min="8" max="8" width="13" bestFit="1" customWidth="1"/>
    <col min="9" max="10" width="11.42578125" style="87"/>
    <col min="11" max="11" width="2.85546875" style="87" customWidth="1"/>
    <col min="12" max="16" width="3.5703125" style="87" customWidth="1"/>
    <col min="17" max="17" width="15.85546875" style="87" customWidth="1"/>
    <col min="18" max="18" width="2.42578125" style="87" customWidth="1"/>
    <col min="19" max="19" width="6.28515625" style="87" customWidth="1"/>
    <col min="20" max="20" width="58.42578125" style="87" customWidth="1"/>
    <col min="21" max="21" width="11.28515625" bestFit="1" customWidth="1"/>
  </cols>
  <sheetData>
    <row r="1" spans="1:21" ht="24" customHeight="1">
      <c r="A1" s="121"/>
      <c r="B1" s="122"/>
      <c r="C1" s="121"/>
      <c r="D1" s="121"/>
      <c r="E1" s="121"/>
      <c r="F1" s="121"/>
      <c r="G1" s="123"/>
      <c r="H1" s="121"/>
      <c r="U1" t="s">
        <v>237</v>
      </c>
    </row>
    <row r="2" spans="1:21" ht="4.5" customHeight="1">
      <c r="A2" s="121"/>
      <c r="B2" s="124"/>
      <c r="C2" s="125"/>
      <c r="D2" s="126"/>
      <c r="E2" s="127"/>
      <c r="F2" s="128"/>
      <c r="G2" s="128"/>
      <c r="H2" s="129"/>
    </row>
    <row r="3" spans="1:21" ht="13.5" customHeight="1">
      <c r="A3" s="121"/>
      <c r="B3" s="124"/>
      <c r="C3" s="83" t="s">
        <v>42</v>
      </c>
      <c r="D3" s="70"/>
      <c r="E3" s="84" t="s">
        <v>11</v>
      </c>
      <c r="F3" s="85"/>
      <c r="G3" s="86"/>
      <c r="H3" s="130" t="s">
        <v>54</v>
      </c>
    </row>
    <row r="4" spans="1:21">
      <c r="A4" s="121"/>
      <c r="B4" s="131"/>
      <c r="C4" s="140" t="s">
        <v>82</v>
      </c>
      <c r="D4" s="70"/>
      <c r="E4" s="172" t="e">
        <f>INDEX(LIVRAISONS!B:B,MATCH('Import bon liv'!H4,LIVRAISONS!K:K,0))</f>
        <v>#N/A</v>
      </c>
      <c r="F4" s="69"/>
      <c r="G4" s="71"/>
      <c r="H4" s="141" t="s">
        <v>288</v>
      </c>
      <c r="U4" s="91" t="s">
        <v>255</v>
      </c>
    </row>
    <row r="5" spans="1:21" ht="11.25" customHeight="1">
      <c r="A5" s="132"/>
      <c r="B5" s="133"/>
      <c r="C5" s="134"/>
      <c r="D5" s="135"/>
      <c r="E5" s="136"/>
      <c r="F5" s="137"/>
      <c r="G5" s="138"/>
      <c r="H5" s="139"/>
      <c r="U5" s="91" t="s">
        <v>256</v>
      </c>
    </row>
    <row r="6" spans="1:21">
      <c r="B6" s="116"/>
      <c r="C6" s="117" t="s">
        <v>60</v>
      </c>
      <c r="D6" s="117" t="s">
        <v>0</v>
      </c>
      <c r="E6" s="115" t="s">
        <v>1</v>
      </c>
      <c r="F6" s="118" t="s">
        <v>2</v>
      </c>
      <c r="G6" s="118" t="s">
        <v>233</v>
      </c>
      <c r="H6" s="119" t="s">
        <v>234</v>
      </c>
      <c r="U6" s="91" t="s">
        <v>260</v>
      </c>
    </row>
    <row r="7" spans="1:21" ht="12.75" customHeight="1">
      <c r="B7" s="76">
        <v>1</v>
      </c>
      <c r="C7" s="92" t="str">
        <f>IFERROR(INDEX(T_LIVRAISONS_Livraisons[Référence],SMALL(T_LIVRAISONS_Livraisons[[Colonne1]:[Colonne1]],ROWS($1:1))-1),"")</f>
        <v/>
      </c>
      <c r="D7" s="92" t="str">
        <f>IFERROR(INDEX(T_LIVRAISONS_Livraisons[Désignation],SMALL(T_LIVRAISONS_Livraisons[[Colonne1]:[Colonne1]],ROWS($1:1))-1),"")</f>
        <v/>
      </c>
      <c r="E7" s="93" t="str">
        <f>IFERROR(INDEX(T_LIVRAISONS_Livraisons[Unit],SMALL(T_LIVRAISONS_Livraisons[[Colonne1]:[Colonne1]],ROWS($1:1))-1),"")</f>
        <v/>
      </c>
      <c r="F7" s="94" t="str">
        <f>IFERROR(INDEX(T_LIVRAISONS_Livraisons[Prix],SMALL(T_LIVRAISONS_Livraisons[[Colonne1]:[Colonne1]],ROWS($1:1))-1),"")</f>
        <v/>
      </c>
      <c r="G7" s="93" t="str">
        <f>IFERROR(INDEX(T_LIVRAISONS_Livraisons[Quantité],SMALL(T_LIVRAISONS_Livraisons[[Colonne1]:[Colonne1]],ROWS($1:1))-1),"")</f>
        <v/>
      </c>
      <c r="H7" s="120" t="str">
        <f>IFERROR(INDEX(T_LIVRAISONS_Livraisons[Montant],SMALL(T_LIVRAISONS_Livraisons[[Colonne1]:[Colonne1]],ROWS($1:1))-1),"")</f>
        <v/>
      </c>
      <c r="U7" s="91" t="s">
        <v>261</v>
      </c>
    </row>
    <row r="8" spans="1:21" ht="12.75" customHeight="1">
      <c r="B8" s="76">
        <v>2</v>
      </c>
      <c r="C8" s="92" t="str">
        <f>IFERROR(INDEX(T_LIVRAISONS_Livraisons[Référence],SMALL(T_LIVRAISONS_Livraisons[[Colonne1]:[Colonne1]],ROWS($1:2))-1),"")</f>
        <v/>
      </c>
      <c r="D8" s="92" t="str">
        <f>IFERROR(INDEX(T_LIVRAISONS_Livraisons[Désignation],SMALL(T_LIVRAISONS_Livraisons[[Colonne1]:[Colonne1]],ROWS($1:2))-1),"")</f>
        <v/>
      </c>
      <c r="E8" s="93" t="str">
        <f>IFERROR(INDEX(T_LIVRAISONS_Livraisons[Unit],SMALL(T_LIVRAISONS_Livraisons[[Colonne1]:[Colonne1]],ROWS($1:2))-1),"")</f>
        <v/>
      </c>
      <c r="F8" s="94" t="str">
        <f>IFERROR(INDEX(T_LIVRAISONS_Livraisons[Prix],SMALL(T_LIVRAISONS_Livraisons[[Colonne1]:[Colonne1]],ROWS($1:2))-1),"")</f>
        <v/>
      </c>
      <c r="G8" s="93" t="str">
        <f>IFERROR(INDEX(T_LIVRAISONS_Livraisons[Quantité],SMALL(T_LIVRAISONS_Livraisons[[Colonne1]:[Colonne1]],ROWS($1:2))-1),"")</f>
        <v/>
      </c>
      <c r="H8" s="120" t="str">
        <f>IFERROR(INDEX(T_LIVRAISONS_Livraisons[Montant],SMALL(T_LIVRAISONS_Livraisons[[Colonne1]:[Colonne1]],ROWS($1:2))-1),"")</f>
        <v/>
      </c>
      <c r="U8" s="91" t="s">
        <v>262</v>
      </c>
    </row>
    <row r="9" spans="1:21" ht="12.75" customHeight="1">
      <c r="B9" s="76">
        <v>3</v>
      </c>
      <c r="C9" s="142" t="str">
        <f>IFERROR(INDEX(T_LIVRAISONS_Livraisons[Référence],SMALL(T_LIVRAISONS_Livraisons[[Colonne1]:[Colonne1]],ROWS($1:3))-1),"")</f>
        <v/>
      </c>
      <c r="D9" s="142" t="str">
        <f>IFERROR(INDEX(T_LIVRAISONS_Livraisons[Désignation],SMALL(T_LIVRAISONS_Livraisons[[Colonne1]:[Colonne1]],ROWS($1:3))-1),"")</f>
        <v/>
      </c>
      <c r="E9" s="143" t="str">
        <f>IFERROR(INDEX(T_LIVRAISONS_Livraisons[Unit],SMALL(T_LIVRAISONS_Livraisons[[Colonne1]:[Colonne1]],ROWS($1:3))-1),"")</f>
        <v/>
      </c>
      <c r="F9" s="144" t="str">
        <f>IFERROR(INDEX(T_LIVRAISONS_Livraisons[Prix],SMALL(T_LIVRAISONS_Livraisons[[Colonne1]:[Colonne1]],ROWS($1:3))-1),"")</f>
        <v/>
      </c>
      <c r="G9" s="143" t="str">
        <f>IFERROR(INDEX(T_LIVRAISONS_Livraisons[Quantité],SMALL(T_LIVRAISONS_Livraisons[[Colonne1]:[Colonne1]],ROWS($1:3))-1),"")</f>
        <v/>
      </c>
      <c r="H9" s="145" t="str">
        <f>IFERROR(INDEX(T_LIVRAISONS_Livraisons[Montant],SMALL(T_LIVRAISONS_Livraisons[[Colonne1]:[Colonne1]],ROWS($1:3))-1),"")</f>
        <v/>
      </c>
      <c r="U9" s="91" t="s">
        <v>263</v>
      </c>
    </row>
    <row r="10" spans="1:21" ht="12.75" customHeight="1">
      <c r="B10" s="76">
        <v>4</v>
      </c>
      <c r="C10" s="92" t="str">
        <f>IFERROR(INDEX(T_LIVRAISONS_Livraisons[Référence],SMALL(T_LIVRAISONS_Livraisons[[Colonne1]:[Colonne1]],ROWS($1:4))-1),"")</f>
        <v/>
      </c>
      <c r="D10" s="92" t="str">
        <f>IFERROR(INDEX(T_LIVRAISONS_Livraisons[Désignation],SMALL(T_LIVRAISONS_Livraisons[[Colonne1]:[Colonne1]],ROWS($1:4))-1),"")</f>
        <v/>
      </c>
      <c r="E10" s="93" t="str">
        <f>IFERROR(INDEX(T_LIVRAISONS_Livraisons[Unit],SMALL(T_LIVRAISONS_Livraisons[[Colonne1]:[Colonne1]],ROWS($1:4))-1),"")</f>
        <v/>
      </c>
      <c r="F10" s="94" t="str">
        <f>IFERROR(INDEX(T_LIVRAISONS_Livraisons[Prix],SMALL(T_LIVRAISONS_Livraisons[[Colonne1]:[Colonne1]],ROWS($1:4))-1),"")</f>
        <v/>
      </c>
      <c r="G10" s="93" t="str">
        <f>IFERROR(INDEX(T_LIVRAISONS_Livraisons[Quantité],SMALL(T_LIVRAISONS_Livraisons[[Colonne1]:[Colonne1]],ROWS($1:4))-1),"")</f>
        <v/>
      </c>
      <c r="H10" s="120" t="str">
        <f>IFERROR(INDEX(T_LIVRAISONS_Livraisons[Montant],SMALL(T_LIVRAISONS_Livraisons[[Colonne1]:[Colonne1]],ROWS($1:4))-1),"")</f>
        <v/>
      </c>
      <c r="U10" s="91" t="s">
        <v>264</v>
      </c>
    </row>
    <row r="11" spans="1:21" ht="12.75" customHeight="1">
      <c r="B11" s="76">
        <v>5</v>
      </c>
      <c r="C11" s="92" t="str">
        <f>IFERROR(INDEX(T_LIVRAISONS_Livraisons[Référence],SMALL(T_LIVRAISONS_Livraisons[[Colonne1]:[Colonne1]],ROWS($1:5))-1),"")</f>
        <v/>
      </c>
      <c r="D11" s="92" t="str">
        <f>IFERROR(INDEX(T_LIVRAISONS_Livraisons[Désignation],SMALL(T_LIVRAISONS_Livraisons[[Colonne1]:[Colonne1]],ROWS($1:5))-1),"")</f>
        <v/>
      </c>
      <c r="E11" s="93" t="str">
        <f>IFERROR(INDEX(T_LIVRAISONS_Livraisons[Unit],SMALL(T_LIVRAISONS_Livraisons[[Colonne1]:[Colonne1]],ROWS($1:5))-1),"")</f>
        <v/>
      </c>
      <c r="F11" s="94" t="str">
        <f>IFERROR(INDEX(T_LIVRAISONS_Livraisons[Prix],SMALL(T_LIVRAISONS_Livraisons[[Colonne1]:[Colonne1]],ROWS($1:5))-1),"")</f>
        <v/>
      </c>
      <c r="G11" s="93" t="str">
        <f>IFERROR(INDEX(T_LIVRAISONS_Livraisons[Quantité],SMALL(T_LIVRAISONS_Livraisons[[Colonne1]:[Colonne1]],ROWS($1:5))-1),"")</f>
        <v/>
      </c>
      <c r="H11" s="120" t="str">
        <f>IFERROR(INDEX(T_LIVRAISONS_Livraisons[Montant],SMALL(T_LIVRAISONS_Livraisons[[Colonne1]:[Colonne1]],ROWS($1:5))-1),"")</f>
        <v/>
      </c>
      <c r="U11" s="91" t="s">
        <v>266</v>
      </c>
    </row>
    <row r="12" spans="1:21" ht="12.75" customHeight="1">
      <c r="B12" s="76">
        <v>6</v>
      </c>
      <c r="C12" s="92" t="str">
        <f>IFERROR(INDEX(T_LIVRAISONS_Livraisons[Référence],SMALL(T_LIVRAISONS_Livraisons[[Colonne1]:[Colonne1]],ROWS($1:6))-1),"")</f>
        <v/>
      </c>
      <c r="D12" s="92" t="str">
        <f>IFERROR(INDEX(T_LIVRAISONS_Livraisons[Désignation],SMALL(T_LIVRAISONS_Livraisons[[Colonne1]:[Colonne1]],ROWS($1:6))-1),"")</f>
        <v/>
      </c>
      <c r="E12" s="93" t="str">
        <f>IFERROR(INDEX(T_LIVRAISONS_Livraisons[Unit],SMALL(T_LIVRAISONS_Livraisons[[Colonne1]:[Colonne1]],ROWS($1:6))-1),"")</f>
        <v/>
      </c>
      <c r="F12" s="94" t="str">
        <f>IFERROR(INDEX(T_LIVRAISONS_Livraisons[Prix],SMALL(T_LIVRAISONS_Livraisons[[Colonne1]:[Colonne1]],ROWS($1:6))-1),"")</f>
        <v/>
      </c>
      <c r="G12" s="93" t="str">
        <f>IFERROR(INDEX(T_LIVRAISONS_Livraisons[Quantité],SMALL(T_LIVRAISONS_Livraisons[[Colonne1]:[Colonne1]],ROWS($1:6))-1),"")</f>
        <v/>
      </c>
      <c r="H12" s="120" t="str">
        <f>IFERROR(INDEX(T_LIVRAISONS_Livraisons[Montant],SMALL(T_LIVRAISONS_Livraisons[[Colonne1]:[Colonne1]],ROWS($1:6))-1),"")</f>
        <v/>
      </c>
      <c r="U12" s="91" t="s">
        <v>268</v>
      </c>
    </row>
    <row r="13" spans="1:21" ht="12.75" customHeight="1">
      <c r="B13" s="76">
        <v>7</v>
      </c>
      <c r="C13" s="92" t="str">
        <f>IFERROR(INDEX(T_LIVRAISONS_Livraisons[Référence],SMALL(T_LIVRAISONS_Livraisons[[Colonne1]:[Colonne1]],ROWS($1:7))-1),"")</f>
        <v/>
      </c>
      <c r="D13" s="92" t="str">
        <f>IFERROR(INDEX(T_LIVRAISONS_Livraisons[Désignation],SMALL(T_LIVRAISONS_Livraisons[[Colonne1]:[Colonne1]],ROWS($1:7))-1),"")</f>
        <v/>
      </c>
      <c r="E13" s="93" t="str">
        <f>IFERROR(INDEX(T_LIVRAISONS_Livraisons[Unit],SMALL(T_LIVRAISONS_Livraisons[[Colonne1]:[Colonne1]],ROWS($1:7))-1),"")</f>
        <v/>
      </c>
      <c r="F13" s="94" t="str">
        <f>IFERROR(INDEX(T_LIVRAISONS_Livraisons[Prix],SMALL(T_LIVRAISONS_Livraisons[[Colonne1]:[Colonne1]],ROWS($1:7))-1),"")</f>
        <v/>
      </c>
      <c r="G13" s="93" t="str">
        <f>IFERROR(INDEX(T_LIVRAISONS_Livraisons[Quantité],SMALL(T_LIVRAISONS_Livraisons[[Colonne1]:[Colonne1]],ROWS($1:7))-1),"")</f>
        <v/>
      </c>
      <c r="H13" s="120" t="str">
        <f>IFERROR(INDEX(T_LIVRAISONS_Livraisons[Montant],SMALL(T_LIVRAISONS_Livraisons[[Colonne1]:[Colonne1]],ROWS($1:7))-1),"")</f>
        <v/>
      </c>
      <c r="U13" s="91" t="s">
        <v>270</v>
      </c>
    </row>
    <row r="14" spans="1:21" ht="12.75" customHeight="1">
      <c r="B14" s="76">
        <v>8</v>
      </c>
      <c r="C14" s="92" t="str">
        <f>IFERROR(INDEX(T_LIVRAISONS_Livraisons[Référence],SMALL(T_LIVRAISONS_Livraisons[[Colonne1]:[Colonne1]],ROWS($1:8))-1),"")</f>
        <v/>
      </c>
      <c r="D14" s="92" t="str">
        <f>IFERROR(INDEX(T_LIVRAISONS_Livraisons[Désignation],SMALL(T_LIVRAISONS_Livraisons[[Colonne1]:[Colonne1]],ROWS($1:8))-1),"")</f>
        <v/>
      </c>
      <c r="E14" s="93" t="str">
        <f>IFERROR(INDEX(T_LIVRAISONS_Livraisons[Unit],SMALL(T_LIVRAISONS_Livraisons[[Colonne1]:[Colonne1]],ROWS($1:8))-1),"")</f>
        <v/>
      </c>
      <c r="F14" s="94" t="str">
        <f>IFERROR(INDEX(T_LIVRAISONS_Livraisons[Prix],SMALL(T_LIVRAISONS_Livraisons[[Colonne1]:[Colonne1]],ROWS($1:8))-1),"")</f>
        <v/>
      </c>
      <c r="G14" s="93" t="str">
        <f>IFERROR(INDEX(T_LIVRAISONS_Livraisons[Quantité],SMALL(T_LIVRAISONS_Livraisons[[Colonne1]:[Colonne1]],ROWS($1:8))-1),"")</f>
        <v/>
      </c>
      <c r="H14" s="120" t="str">
        <f>IFERROR(INDEX(T_LIVRAISONS_Livraisons[Montant],SMALL(T_LIVRAISONS_Livraisons[[Colonne1]:[Colonne1]],ROWS($1:8))-1),"")</f>
        <v/>
      </c>
      <c r="U14" s="91" t="s">
        <v>271</v>
      </c>
    </row>
    <row r="15" spans="1:21" ht="12.75" customHeight="1">
      <c r="B15" s="76">
        <v>9</v>
      </c>
      <c r="C15" s="92" t="str">
        <f>IFERROR(INDEX(T_LIVRAISONS_Livraisons[Référence],SMALL(T_LIVRAISONS_Livraisons[[Colonne1]:[Colonne1]],ROWS($1:9))-1),"")</f>
        <v/>
      </c>
      <c r="D15" s="92" t="str">
        <f>IFERROR(INDEX(T_LIVRAISONS_Livraisons[Désignation],SMALL(T_LIVRAISONS_Livraisons[[Colonne1]:[Colonne1]],ROWS($1:9))-1),"")</f>
        <v/>
      </c>
      <c r="E15" s="93" t="str">
        <f>IFERROR(INDEX(T_LIVRAISONS_Livraisons[Unit],SMALL(T_LIVRAISONS_Livraisons[[Colonne1]:[Colonne1]],ROWS($1:9))-1),"")</f>
        <v/>
      </c>
      <c r="F15" s="94" t="str">
        <f>IFERROR(INDEX(T_LIVRAISONS_Livraisons[Prix],SMALL(T_LIVRAISONS_Livraisons[[Colonne1]:[Colonne1]],ROWS($1:9))-1),"")</f>
        <v/>
      </c>
      <c r="G15" s="93" t="str">
        <f>IFERROR(INDEX(T_LIVRAISONS_Livraisons[Quantité],SMALL(T_LIVRAISONS_Livraisons[[Colonne1]:[Colonne1]],ROWS($1:9))-1),"")</f>
        <v/>
      </c>
      <c r="H15" s="120" t="str">
        <f>IFERROR(INDEX(T_LIVRAISONS_Livraisons[Montant],SMALL(T_LIVRAISONS_Livraisons[[Colonne1]:[Colonne1]],ROWS($1:9))-1),"")</f>
        <v/>
      </c>
      <c r="U15" s="91" t="s">
        <v>272</v>
      </c>
    </row>
    <row r="16" spans="1:21" ht="12.75" customHeight="1">
      <c r="B16" s="76">
        <v>10</v>
      </c>
      <c r="C16" s="92" t="str">
        <f>IFERROR(INDEX(T_LIVRAISONS_Livraisons[Référence],SMALL(T_LIVRAISONS_Livraisons[[Colonne1]:[Colonne1]],ROWS($1:10))-1),"")</f>
        <v/>
      </c>
      <c r="D16" s="92" t="str">
        <f>IFERROR(INDEX(T_LIVRAISONS_Livraisons[Désignation],SMALL(T_LIVRAISONS_Livraisons[[Colonne1]:[Colonne1]],ROWS($1:10))-1),"")</f>
        <v/>
      </c>
      <c r="E16" s="93" t="str">
        <f>IFERROR(INDEX(T_LIVRAISONS_Livraisons[Unit],SMALL(T_LIVRAISONS_Livraisons[[Colonne1]:[Colonne1]],ROWS($1:10))-1),"")</f>
        <v/>
      </c>
      <c r="F16" s="94" t="str">
        <f>IFERROR(INDEX(T_LIVRAISONS_Livraisons[Prix],SMALL(T_LIVRAISONS_Livraisons[[Colonne1]:[Colonne1]],ROWS($1:10))-1),"")</f>
        <v/>
      </c>
      <c r="G16" s="93" t="str">
        <f>IFERROR(INDEX(T_LIVRAISONS_Livraisons[Quantité],SMALL(T_LIVRAISONS_Livraisons[[Colonne1]:[Colonne1]],ROWS($1:10))-1),"")</f>
        <v/>
      </c>
      <c r="H16" s="120" t="str">
        <f>IFERROR(INDEX(T_LIVRAISONS_Livraisons[Montant],SMALL(T_LIVRAISONS_Livraisons[[Colonne1]:[Colonne1]],ROWS($1:10))-1),"")</f>
        <v/>
      </c>
      <c r="U16" s="91" t="s">
        <v>274</v>
      </c>
    </row>
    <row r="17" spans="2:21" ht="12.75" customHeight="1">
      <c r="B17" s="76">
        <v>11</v>
      </c>
      <c r="C17" s="92" t="str">
        <f>IFERROR(INDEX(T_LIVRAISONS_Livraisons[Référence],SMALL(T_LIVRAISONS_Livraisons[[Colonne1]:[Colonne1]],ROWS($1:11))-1),"")</f>
        <v/>
      </c>
      <c r="D17" s="92" t="str">
        <f>IFERROR(INDEX(T_LIVRAISONS_Livraisons[Désignation],SMALL(T_LIVRAISONS_Livraisons[[Colonne1]:[Colonne1]],ROWS($1:11))-1),"")</f>
        <v/>
      </c>
      <c r="E17" s="93" t="str">
        <f>IFERROR(INDEX(T_LIVRAISONS_Livraisons[Unit],SMALL(T_LIVRAISONS_Livraisons[[Colonne1]:[Colonne1]],ROWS($1:11))-1),"")</f>
        <v/>
      </c>
      <c r="F17" s="94" t="str">
        <f>IFERROR(INDEX(T_LIVRAISONS_Livraisons[Prix],SMALL(T_LIVRAISONS_Livraisons[[Colonne1]:[Colonne1]],ROWS($1:11))-1),"")</f>
        <v/>
      </c>
      <c r="G17" s="93" t="str">
        <f>IFERROR(INDEX(T_LIVRAISONS_Livraisons[Quantité],SMALL(T_LIVRAISONS_Livraisons[[Colonne1]:[Colonne1]],ROWS($1:11))-1),"")</f>
        <v/>
      </c>
      <c r="H17" s="120" t="str">
        <f>IFERROR(INDEX(T_LIVRAISONS_Livraisons[Montant],SMALL(T_LIVRAISONS_Livraisons[[Colonne1]:[Colonne1]],ROWS($1:11))-1),"")</f>
        <v/>
      </c>
      <c r="U17" s="91" t="s">
        <v>275</v>
      </c>
    </row>
    <row r="18" spans="2:21" ht="12.75" customHeight="1">
      <c r="B18" s="77">
        <v>12</v>
      </c>
      <c r="C18" s="92" t="str">
        <f>IFERROR(INDEX(T_LIVRAISONS_Livraisons[Référence],SMALL(T_LIVRAISONS_Livraisons[[Colonne1]:[Colonne1]],ROWS($1:12))-1),"")</f>
        <v/>
      </c>
      <c r="D18" s="92" t="str">
        <f>IFERROR(INDEX(T_LIVRAISONS_Livraisons[Désignation],SMALL(T_LIVRAISONS_Livraisons[[Colonne1]:[Colonne1]],ROWS($1:12))-1),"")</f>
        <v/>
      </c>
      <c r="E18" s="93" t="str">
        <f>IFERROR(INDEX(T_LIVRAISONS_Livraisons[Unit],SMALL(T_LIVRAISONS_Livraisons[[Colonne1]:[Colonne1]],ROWS($1:12))-1),"")</f>
        <v/>
      </c>
      <c r="F18" s="94" t="str">
        <f>IFERROR(INDEX(T_LIVRAISONS_Livraisons[Prix],SMALL(T_LIVRAISONS_Livraisons[[Colonne1]:[Colonne1]],ROWS($1:12))-1),"")</f>
        <v/>
      </c>
      <c r="G18" s="93" t="str">
        <f>IFERROR(INDEX(T_LIVRAISONS_Livraisons[Quantité],SMALL(T_LIVRAISONS_Livraisons[[Colonne1]:[Colonne1]],ROWS($1:12))-1),"")</f>
        <v/>
      </c>
      <c r="H18" s="120" t="str">
        <f>IFERROR(INDEX(T_LIVRAISONS_Livraisons[Montant],SMALL(T_LIVRAISONS_Livraisons[[Colonne1]:[Colonne1]],ROWS($1:12))-1),"")</f>
        <v/>
      </c>
      <c r="U18" s="91" t="s">
        <v>277</v>
      </c>
    </row>
    <row r="19" spans="2:21" ht="12.75" customHeight="1">
      <c r="B19" s="77">
        <v>13</v>
      </c>
      <c r="C19" s="92" t="str">
        <f>IFERROR(INDEX(T_LIVRAISONS_Livraisons[Référence],SMALL(T_LIVRAISONS_Livraisons[[Colonne1]:[Colonne1]],ROWS($1:13))-1),"")</f>
        <v/>
      </c>
      <c r="D19" s="92" t="str">
        <f>IFERROR(INDEX(T_LIVRAISONS_Livraisons[Désignation],SMALL(T_LIVRAISONS_Livraisons[[Colonne1]:[Colonne1]],ROWS($1:13))-1),"")</f>
        <v/>
      </c>
      <c r="E19" s="93" t="str">
        <f>IFERROR(INDEX(T_LIVRAISONS_Livraisons[Unit],SMALL(T_LIVRAISONS_Livraisons[[Colonne1]:[Colonne1]],ROWS($1:13))-1),"")</f>
        <v/>
      </c>
      <c r="F19" s="94" t="str">
        <f>IFERROR(INDEX(T_LIVRAISONS_Livraisons[Prix],SMALL(T_LIVRAISONS_Livraisons[[Colonne1]:[Colonne1]],ROWS($1:13))-1),"")</f>
        <v/>
      </c>
      <c r="G19" s="93" t="str">
        <f>IFERROR(INDEX(T_LIVRAISONS_Livraisons[Quantité],SMALL(T_LIVRAISONS_Livraisons[[Colonne1]:[Colonne1]],ROWS($1:13))-1),"")</f>
        <v/>
      </c>
      <c r="H19" s="120" t="str">
        <f>IFERROR(INDEX(T_LIVRAISONS_Livraisons[Montant],SMALL(T_LIVRAISONS_Livraisons[[Colonne1]:[Colonne1]],ROWS($1:13))-1),"")</f>
        <v/>
      </c>
      <c r="U19" s="91" t="s">
        <v>280</v>
      </c>
    </row>
    <row r="20" spans="2:21" ht="12.75" customHeight="1">
      <c r="B20" s="77">
        <v>14</v>
      </c>
      <c r="C20" s="92" t="str">
        <f>IFERROR(INDEX(T_LIVRAISONS_Livraisons[Référence],SMALL(T_LIVRAISONS_Livraisons[[Colonne1]:[Colonne1]],ROWS($1:14))-1),"")</f>
        <v/>
      </c>
      <c r="D20" s="92" t="str">
        <f>IFERROR(INDEX(T_LIVRAISONS_Livraisons[Désignation],SMALL(T_LIVRAISONS_Livraisons[[Colonne1]:[Colonne1]],ROWS($1:14))-1),"")</f>
        <v/>
      </c>
      <c r="E20" s="93" t="str">
        <f>IFERROR(INDEX(T_LIVRAISONS_Livraisons[Unit],SMALL(T_LIVRAISONS_Livraisons[[Colonne1]:[Colonne1]],ROWS($1:14))-1),"")</f>
        <v/>
      </c>
      <c r="F20" s="94" t="str">
        <f>IFERROR(INDEX(T_LIVRAISONS_Livraisons[Prix],SMALL(T_LIVRAISONS_Livraisons[[Colonne1]:[Colonne1]],ROWS($1:14))-1),"")</f>
        <v/>
      </c>
      <c r="G20" s="93" t="str">
        <f>IFERROR(INDEX(T_LIVRAISONS_Livraisons[Quantité],SMALL(T_LIVRAISONS_Livraisons[[Colonne1]:[Colonne1]],ROWS($1:14))-1),"")</f>
        <v/>
      </c>
      <c r="H20" s="120" t="str">
        <f>IFERROR(INDEX(T_LIVRAISONS_Livraisons[Montant],SMALL(T_LIVRAISONS_Livraisons[[Colonne1]:[Colonne1]],ROWS($1:14))-1),"")</f>
        <v/>
      </c>
      <c r="M20" s="173"/>
      <c r="U20" s="91" t="s">
        <v>284</v>
      </c>
    </row>
    <row r="21" spans="2:21" ht="12.75" customHeight="1">
      <c r="B21" s="77">
        <v>15</v>
      </c>
      <c r="C21" s="92" t="str">
        <f>IFERROR(INDEX(T_LIVRAISONS_Livraisons[Référence],SMALL(T_LIVRAISONS_Livraisons[[Colonne1]:[Colonne1]],ROWS($1:15))-1),"")</f>
        <v/>
      </c>
      <c r="D21" s="92" t="str">
        <f>IFERROR(INDEX(T_LIVRAISONS_Livraisons[Désignation],SMALL(T_LIVRAISONS_Livraisons[[Colonne1]:[Colonne1]],ROWS($1:15))-1),"")</f>
        <v/>
      </c>
      <c r="E21" s="93" t="str">
        <f>IFERROR(INDEX(T_LIVRAISONS_Livraisons[Unit],SMALL(T_LIVRAISONS_Livraisons[[Colonne1]:[Colonne1]],ROWS($1:15))-1),"")</f>
        <v/>
      </c>
      <c r="F21" s="94" t="str">
        <f>IFERROR(INDEX(T_LIVRAISONS_Livraisons[Prix],SMALL(T_LIVRAISONS_Livraisons[[Colonne1]:[Colonne1]],ROWS($1:15))-1),"")</f>
        <v/>
      </c>
      <c r="G21" s="93" t="str">
        <f>IFERROR(INDEX(T_LIVRAISONS_Livraisons[Quantité],SMALL(T_LIVRAISONS_Livraisons[[Colonne1]:[Colonne1]],ROWS($1:15))-1),"")</f>
        <v/>
      </c>
      <c r="H21" s="120" t="str">
        <f>IFERROR(INDEX(T_LIVRAISONS_Livraisons[Montant],SMALL(T_LIVRAISONS_Livraisons[[Colonne1]:[Colonne1]],ROWS($1:15))-1),"")</f>
        <v/>
      </c>
      <c r="U21" s="91" t="s">
        <v>288</v>
      </c>
    </row>
    <row r="22" spans="2:21" ht="12.75" customHeight="1">
      <c r="B22" s="77">
        <v>16</v>
      </c>
      <c r="C22" s="92" t="str">
        <f>IFERROR(INDEX(T_LIVRAISONS_Livraisons[Référence],SMALL(T_LIVRAISONS_Livraisons[[Colonne1]:[Colonne1]],ROWS($1:16))-1),"")</f>
        <v/>
      </c>
      <c r="D22" s="92" t="str">
        <f>IFERROR(INDEX(T_LIVRAISONS_Livraisons[Désignation],SMALL(T_LIVRAISONS_Livraisons[[Colonne1]:[Colonne1]],ROWS($1:16))-1),"")</f>
        <v/>
      </c>
      <c r="E22" s="93" t="str">
        <f>IFERROR(INDEX(T_LIVRAISONS_Livraisons[Unit],SMALL(T_LIVRAISONS_Livraisons[[Colonne1]:[Colonne1]],ROWS($1:16))-1),"")</f>
        <v/>
      </c>
      <c r="F22" s="94" t="str">
        <f>IFERROR(INDEX(T_LIVRAISONS_Livraisons[Prix],SMALL(T_LIVRAISONS_Livraisons[[Colonne1]:[Colonne1]],ROWS($1:16))-1),"")</f>
        <v/>
      </c>
      <c r="G22" s="93" t="str">
        <f>IFERROR(INDEX(T_LIVRAISONS_Livraisons[Quantité],SMALL(T_LIVRAISONS_Livraisons[[Colonne1]:[Colonne1]],ROWS($1:16))-1),"")</f>
        <v/>
      </c>
      <c r="H22" s="120" t="str">
        <f>IFERROR(INDEX(T_LIVRAISONS_Livraisons[Montant],SMALL(T_LIVRAISONS_Livraisons[[Colonne1]:[Colonne1]],ROWS($1:16))-1),"")</f>
        <v/>
      </c>
      <c r="U22" s="91" t="s">
        <v>289</v>
      </c>
    </row>
    <row r="23" spans="2:21" ht="12.75" customHeight="1">
      <c r="B23" s="77">
        <v>17</v>
      </c>
      <c r="C23" s="92" t="str">
        <f>IFERROR(INDEX(T_LIVRAISONS_Livraisons[Référence],SMALL(T_LIVRAISONS_Livraisons[[Colonne1]:[Colonne1]],ROWS($1:17))-1),"")</f>
        <v/>
      </c>
      <c r="D23" s="92" t="str">
        <f>IFERROR(INDEX(T_LIVRAISONS_Livraisons[Désignation],SMALL(T_LIVRAISONS_Livraisons[[Colonne1]:[Colonne1]],ROWS($1:17))-1),"")</f>
        <v/>
      </c>
      <c r="E23" s="93" t="str">
        <f>IFERROR(INDEX(T_LIVRAISONS_Livraisons[Unit],SMALL(T_LIVRAISONS_Livraisons[[Colonne1]:[Colonne1]],ROWS($1:17))-1),"")</f>
        <v/>
      </c>
      <c r="F23" s="94" t="str">
        <f>IFERROR(INDEX(T_LIVRAISONS_Livraisons[Prix],SMALL(T_LIVRAISONS_Livraisons[[Colonne1]:[Colonne1]],ROWS($1:17))-1),"")</f>
        <v/>
      </c>
      <c r="G23" s="93" t="str">
        <f>IFERROR(INDEX(T_LIVRAISONS_Livraisons[Quantité],SMALL(T_LIVRAISONS_Livraisons[[Colonne1]:[Colonne1]],ROWS($1:17))-1),"")</f>
        <v/>
      </c>
      <c r="H23" s="120" t="str">
        <f>IFERROR(INDEX(T_LIVRAISONS_Livraisons[Montant],SMALL(T_LIVRAISONS_Livraisons[[Colonne1]:[Colonne1]],ROWS($1:17))-1),"")</f>
        <v/>
      </c>
      <c r="U23" s="91" t="s">
        <v>292</v>
      </c>
    </row>
    <row r="24" spans="2:21" ht="12.75" customHeight="1">
      <c r="B24" s="77">
        <v>18</v>
      </c>
      <c r="C24" s="92" t="str">
        <f>IFERROR(INDEX(T_LIVRAISONS_Livraisons[Référence],SMALL(T_LIVRAISONS_Livraisons[[Colonne1]:[Colonne1]],ROWS($1:18))-1),"")</f>
        <v/>
      </c>
      <c r="D24" s="92" t="str">
        <f>IFERROR(INDEX(T_LIVRAISONS_Livraisons[Désignation],SMALL(T_LIVRAISONS_Livraisons[[Colonne1]:[Colonne1]],ROWS($1:18))-1),"")</f>
        <v/>
      </c>
      <c r="E24" s="93" t="str">
        <f>IFERROR(INDEX(T_LIVRAISONS_Livraisons[Unit],SMALL(T_LIVRAISONS_Livraisons[[Colonne1]:[Colonne1]],ROWS($1:18))-1),"")</f>
        <v/>
      </c>
      <c r="F24" s="94" t="str">
        <f>IFERROR(INDEX(T_LIVRAISONS_Livraisons[Prix],SMALL(T_LIVRAISONS_Livraisons[[Colonne1]:[Colonne1]],ROWS($1:18))-1),"")</f>
        <v/>
      </c>
      <c r="G24" s="93" t="str">
        <f>IFERROR(INDEX(T_LIVRAISONS_Livraisons[Quantité],SMALL(T_LIVRAISONS_Livraisons[[Colonne1]:[Colonne1]],ROWS($1:18))-1),"")</f>
        <v/>
      </c>
      <c r="H24" s="120" t="str">
        <f>IFERROR(INDEX(T_LIVRAISONS_Livraisons[Montant],SMALL(T_LIVRAISONS_Livraisons[[Colonne1]:[Colonne1]],ROWS($1:18))-1),"")</f>
        <v/>
      </c>
      <c r="U24" s="91" t="s">
        <v>293</v>
      </c>
    </row>
    <row r="25" spans="2:21" ht="12.75" customHeight="1">
      <c r="B25" s="77">
        <v>19</v>
      </c>
      <c r="C25" s="92" t="str">
        <f>IFERROR(INDEX(T_LIVRAISONS_Livraisons[Référence],SMALL(T_LIVRAISONS_Livraisons[[Colonne1]:[Colonne1]],ROWS($1:19))-1),"")</f>
        <v/>
      </c>
      <c r="D25" s="92" t="str">
        <f>IFERROR(INDEX(T_LIVRAISONS_Livraisons[Désignation],SMALL(T_LIVRAISONS_Livraisons[[Colonne1]:[Colonne1]],ROWS($1:19))-1),"")</f>
        <v/>
      </c>
      <c r="E25" s="93" t="str">
        <f>IFERROR(INDEX(T_LIVRAISONS_Livraisons[Unit],SMALL(T_LIVRAISONS_Livraisons[[Colonne1]:[Colonne1]],ROWS($1:19))-1),"")</f>
        <v/>
      </c>
      <c r="F25" s="94" t="str">
        <f>IFERROR(INDEX(T_LIVRAISONS_Livraisons[Prix],SMALL(T_LIVRAISONS_Livraisons[[Colonne1]:[Colonne1]],ROWS($1:19))-1),"")</f>
        <v/>
      </c>
      <c r="G25" s="93" t="str">
        <f>IFERROR(INDEX(T_LIVRAISONS_Livraisons[Quantité],SMALL(T_LIVRAISONS_Livraisons[[Colonne1]:[Colonne1]],ROWS($1:19))-1),"")</f>
        <v/>
      </c>
      <c r="H25" s="120" t="str">
        <f>IFERROR(INDEX(T_LIVRAISONS_Livraisons[Montant],SMALL(T_LIVRAISONS_Livraisons[[Colonne1]:[Colonne1]],ROWS($1:19))-1),"")</f>
        <v/>
      </c>
      <c r="U25" s="91" t="s">
        <v>294</v>
      </c>
    </row>
    <row r="26" spans="2:21" ht="12.75" customHeight="1">
      <c r="B26" s="77">
        <v>20</v>
      </c>
      <c r="C26" s="92" t="str">
        <f>IFERROR(INDEX(T_LIVRAISONS_Livraisons[Référence],SMALL(T_LIVRAISONS_Livraisons[[Colonne1]:[Colonne1]],ROWS($1:20))-1),"")</f>
        <v/>
      </c>
      <c r="D26" s="92" t="str">
        <f>IFERROR(INDEX(T_LIVRAISONS_Livraisons[Désignation],SMALL(T_LIVRAISONS_Livraisons[[Colonne1]:[Colonne1]],ROWS($1:20))-1),"")</f>
        <v/>
      </c>
      <c r="E26" s="93" t="str">
        <f>IFERROR(INDEX(T_LIVRAISONS_Livraisons[Unit],SMALL(T_LIVRAISONS_Livraisons[[Colonne1]:[Colonne1]],ROWS($1:20))-1),"")</f>
        <v/>
      </c>
      <c r="F26" s="94" t="str">
        <f>IFERROR(INDEX(T_LIVRAISONS_Livraisons[Prix],SMALL(T_LIVRAISONS_Livraisons[[Colonne1]:[Colonne1]],ROWS($1:20))-1),"")</f>
        <v/>
      </c>
      <c r="G26" s="93" t="str">
        <f>IFERROR(INDEX(T_LIVRAISONS_Livraisons[Quantité],SMALL(T_LIVRAISONS_Livraisons[[Colonne1]:[Colonne1]],ROWS($1:20))-1),"")</f>
        <v/>
      </c>
      <c r="H26" s="120" t="str">
        <f>IFERROR(INDEX(T_LIVRAISONS_Livraisons[Montant],SMALL(T_LIVRAISONS_Livraisons[[Colonne1]:[Colonne1]],ROWS($1:20))-1),"")</f>
        <v/>
      </c>
      <c r="U26" s="91"/>
    </row>
    <row r="27" spans="2:21" ht="12.75" customHeight="1">
      <c r="B27" s="77">
        <v>21</v>
      </c>
      <c r="C27" s="92" t="str">
        <f>IFERROR(INDEX(T_LIVRAISONS_Livraisons[Référence],SMALL(T_LIVRAISONS_Livraisons[[Colonne1]:[Colonne1]],ROWS($1:21))-1),"")</f>
        <v/>
      </c>
      <c r="D27" s="92" t="str">
        <f>IFERROR(INDEX(T_LIVRAISONS_Livraisons[Désignation],SMALL(T_LIVRAISONS_Livraisons[[Colonne1]:[Colonne1]],ROWS($1:21))-1),"")</f>
        <v/>
      </c>
      <c r="E27" s="93" t="str">
        <f>IFERROR(INDEX(T_LIVRAISONS_Livraisons[Unit],SMALL(T_LIVRAISONS_Livraisons[[Colonne1]:[Colonne1]],ROWS($1:21))-1),"")</f>
        <v/>
      </c>
      <c r="F27" s="94" t="str">
        <f>IFERROR(INDEX(T_LIVRAISONS_Livraisons[Prix],SMALL(T_LIVRAISONS_Livraisons[[Colonne1]:[Colonne1]],ROWS($1:21))-1),"")</f>
        <v/>
      </c>
      <c r="G27" s="93" t="str">
        <f>IFERROR(INDEX(T_LIVRAISONS_Livraisons[Quantité],SMALL(T_LIVRAISONS_Livraisons[[Colonne1]:[Colonne1]],ROWS($1:21))-1),"")</f>
        <v/>
      </c>
      <c r="H27" s="120" t="str">
        <f>IFERROR(INDEX(T_LIVRAISONS_Livraisons[Montant],SMALL(T_LIVRAISONS_Livraisons[[Colonne1]:[Colonne1]],ROWS($1:21))-1),"")</f>
        <v/>
      </c>
      <c r="U27" s="91"/>
    </row>
    <row r="28" spans="2:21" ht="12.75" customHeight="1">
      <c r="B28" s="77">
        <v>22</v>
      </c>
      <c r="C28" s="92" t="str">
        <f>IFERROR(INDEX(T_LIVRAISONS_Livraisons[Référence],SMALL(T_LIVRAISONS_Livraisons[[Colonne1]:[Colonne1]],ROWS($1:22))-1),"")</f>
        <v/>
      </c>
      <c r="D28" s="92" t="str">
        <f>IFERROR(INDEX(T_LIVRAISONS_Livraisons[Désignation],SMALL(T_LIVRAISONS_Livraisons[[Colonne1]:[Colonne1]],ROWS($1:22))-1),"")</f>
        <v/>
      </c>
      <c r="E28" s="93" t="str">
        <f>IFERROR(INDEX(T_LIVRAISONS_Livraisons[Unit],SMALL(T_LIVRAISONS_Livraisons[[Colonne1]:[Colonne1]],ROWS($1:22))-1),"")</f>
        <v/>
      </c>
      <c r="F28" s="94" t="str">
        <f>IFERROR(INDEX(T_LIVRAISONS_Livraisons[Prix],SMALL(T_LIVRAISONS_Livraisons[[Colonne1]:[Colonne1]],ROWS($1:22))-1),"")</f>
        <v/>
      </c>
      <c r="G28" s="93" t="str">
        <f>IFERROR(INDEX(T_LIVRAISONS_Livraisons[Quantité],SMALL(T_LIVRAISONS_Livraisons[[Colonne1]:[Colonne1]],ROWS($1:22))-1),"")</f>
        <v/>
      </c>
      <c r="H28" s="120" t="str">
        <f>IFERROR(INDEX(T_LIVRAISONS_Livraisons[Montant],SMALL(T_LIVRAISONS_Livraisons[[Colonne1]:[Colonne1]],ROWS($1:22))-1),"")</f>
        <v/>
      </c>
      <c r="U28" s="91"/>
    </row>
    <row r="29" spans="2:21" ht="12.75" customHeight="1">
      <c r="B29" s="77">
        <v>23</v>
      </c>
      <c r="C29" s="92" t="str">
        <f>IFERROR(INDEX(T_LIVRAISONS_Livraisons[Référence],SMALL(T_LIVRAISONS_Livraisons[[Colonne1]:[Colonne1]],ROWS($1:23))-1),"")</f>
        <v/>
      </c>
      <c r="D29" s="92" t="str">
        <f>IFERROR(INDEX(T_LIVRAISONS_Livraisons[Désignation],SMALL(T_LIVRAISONS_Livraisons[[Colonne1]:[Colonne1]],ROWS($1:23))-1),"")</f>
        <v/>
      </c>
      <c r="E29" s="93" t="str">
        <f>IFERROR(INDEX(T_LIVRAISONS_Livraisons[Unit],SMALL(T_LIVRAISONS_Livraisons[[Colonne1]:[Colonne1]],ROWS($1:23))-1),"")</f>
        <v/>
      </c>
      <c r="F29" s="94" t="str">
        <f>IFERROR(INDEX(T_LIVRAISONS_Livraisons[Prix],SMALL(T_LIVRAISONS_Livraisons[[Colonne1]:[Colonne1]],ROWS($1:23))-1),"")</f>
        <v/>
      </c>
      <c r="G29" s="93" t="str">
        <f>IFERROR(INDEX(T_LIVRAISONS_Livraisons[Quantité],SMALL(T_LIVRAISONS_Livraisons[[Colonne1]:[Colonne1]],ROWS($1:23))-1),"")</f>
        <v/>
      </c>
      <c r="H29" s="120" t="str">
        <f>IFERROR(INDEX(T_LIVRAISONS_Livraisons[Montant],SMALL(T_LIVRAISONS_Livraisons[[Colonne1]:[Colonne1]],ROWS($1:23))-1),"")</f>
        <v/>
      </c>
      <c r="U29" s="91"/>
    </row>
    <row r="30" spans="2:21" ht="12.75" customHeight="1">
      <c r="B30" s="77">
        <v>24</v>
      </c>
      <c r="C30" s="92" t="str">
        <f>IFERROR(INDEX(T_LIVRAISONS_Livraisons[Référence],SMALL(T_LIVRAISONS_Livraisons[[Colonne1]:[Colonne1]],ROWS($1:24))-1),"")</f>
        <v/>
      </c>
      <c r="D30" s="92" t="str">
        <f>IFERROR(INDEX(T_LIVRAISONS_Livraisons[Désignation],SMALL(T_LIVRAISONS_Livraisons[[Colonne1]:[Colonne1]],ROWS($1:24))-1),"")</f>
        <v/>
      </c>
      <c r="E30" s="93" t="str">
        <f>IFERROR(INDEX(T_LIVRAISONS_Livraisons[Unit],SMALL(T_LIVRAISONS_Livraisons[[Colonne1]:[Colonne1]],ROWS($1:24))-1),"")</f>
        <v/>
      </c>
      <c r="F30" s="94" t="str">
        <f>IFERROR(INDEX(T_LIVRAISONS_Livraisons[Prix],SMALL(T_LIVRAISONS_Livraisons[[Colonne1]:[Colonne1]],ROWS($1:24))-1),"")</f>
        <v/>
      </c>
      <c r="G30" s="93" t="str">
        <f>IFERROR(INDEX(T_LIVRAISONS_Livraisons[Quantité],SMALL(T_LIVRAISONS_Livraisons[[Colonne1]:[Colonne1]],ROWS($1:24))-1),"")</f>
        <v/>
      </c>
      <c r="H30" s="120" t="str">
        <f>IFERROR(INDEX(T_LIVRAISONS_Livraisons[Montant],SMALL(T_LIVRAISONS_Livraisons[[Colonne1]:[Colonne1]],ROWS($1:24))-1),"")</f>
        <v/>
      </c>
      <c r="U30" s="91"/>
    </row>
    <row r="31" spans="2:21" ht="12.75" customHeight="1">
      <c r="B31" s="77">
        <v>25</v>
      </c>
      <c r="C31" s="92" t="str">
        <f>IFERROR(INDEX(T_LIVRAISONS_Livraisons[Référence],SMALL(T_LIVRAISONS_Livraisons[[Colonne1]:[Colonne1]],ROWS($1:25))-1),"")</f>
        <v/>
      </c>
      <c r="D31" s="92" t="str">
        <f>IFERROR(INDEX(T_LIVRAISONS_Livraisons[Désignation],SMALL(T_LIVRAISONS_Livraisons[[Colonne1]:[Colonne1]],ROWS($1:25))-1),"")</f>
        <v/>
      </c>
      <c r="E31" s="93" t="str">
        <f>IFERROR(INDEX(T_LIVRAISONS_Livraisons[Unit],SMALL(T_LIVRAISONS_Livraisons[[Colonne1]:[Colonne1]],ROWS($1:25))-1),"")</f>
        <v/>
      </c>
      <c r="F31" s="94" t="str">
        <f>IFERROR(INDEX(T_LIVRAISONS_Livraisons[Prix],SMALL(T_LIVRAISONS_Livraisons[[Colonne1]:[Colonne1]],ROWS($1:25))-1),"")</f>
        <v/>
      </c>
      <c r="G31" s="93" t="str">
        <f>IFERROR(INDEX(T_LIVRAISONS_Livraisons[Quantité],SMALL(T_LIVRAISONS_Livraisons[[Colonne1]:[Colonne1]],ROWS($1:25))-1),"")</f>
        <v/>
      </c>
      <c r="H31" s="120" t="str">
        <f>IFERROR(INDEX(T_LIVRAISONS_Livraisons[Montant],SMALL(T_LIVRAISONS_Livraisons[[Colonne1]:[Colonne1]],ROWS($1:25))-1),"")</f>
        <v/>
      </c>
      <c r="U31" s="91"/>
    </row>
    <row r="32" spans="2:21" ht="12.75" customHeight="1">
      <c r="B32" s="77">
        <v>26</v>
      </c>
      <c r="C32" s="92" t="str">
        <f>IFERROR(INDEX(T_LIVRAISONS_Livraisons[Référence],SMALL(T_LIVRAISONS_Livraisons[[Colonne1]:[Colonne1]],ROWS($1:26))-1),"")</f>
        <v/>
      </c>
      <c r="D32" s="92" t="str">
        <f>IFERROR(INDEX(T_LIVRAISONS_Livraisons[Désignation],SMALL(T_LIVRAISONS_Livraisons[[Colonne1]:[Colonne1]],ROWS($1:26))-1),"")</f>
        <v/>
      </c>
      <c r="E32" s="93" t="str">
        <f>IFERROR(INDEX(T_LIVRAISONS_Livraisons[Unit],SMALL(T_LIVRAISONS_Livraisons[[Colonne1]:[Colonne1]],ROWS($1:26))-1),"")</f>
        <v/>
      </c>
      <c r="F32" s="94" t="str">
        <f>IFERROR(INDEX(T_LIVRAISONS_Livraisons[Prix],SMALL(T_LIVRAISONS_Livraisons[[Colonne1]:[Colonne1]],ROWS($1:26))-1),"")</f>
        <v/>
      </c>
      <c r="G32" s="93" t="str">
        <f>IFERROR(INDEX(T_LIVRAISONS_Livraisons[Quantité],SMALL(T_LIVRAISONS_Livraisons[[Colonne1]:[Colonne1]],ROWS($1:26))-1),"")</f>
        <v/>
      </c>
      <c r="H32" s="120" t="str">
        <f>IFERROR(INDEX(T_LIVRAISONS_Livraisons[Montant],SMALL(T_LIVRAISONS_Livraisons[[Colonne1]:[Colonne1]],ROWS($1:26))-1),"")</f>
        <v/>
      </c>
      <c r="U32" s="91"/>
    </row>
    <row r="33" spans="1:21" ht="12.75" customHeight="1">
      <c r="B33" s="77">
        <v>27</v>
      </c>
      <c r="C33" s="92" t="str">
        <f>IFERROR(INDEX(T_LIVRAISONS_Livraisons[Référence],SMALL(T_LIVRAISONS_Livraisons[[Colonne1]:[Colonne1]],ROWS($1:27))-1),"")</f>
        <v/>
      </c>
      <c r="D33" s="92" t="str">
        <f>IFERROR(INDEX(T_LIVRAISONS_Livraisons[Désignation],SMALL(T_LIVRAISONS_Livraisons[[Colonne1]:[Colonne1]],ROWS($1:27))-1),"")</f>
        <v/>
      </c>
      <c r="E33" s="93" t="str">
        <f>IFERROR(INDEX(T_LIVRAISONS_Livraisons[Unit],SMALL(T_LIVRAISONS_Livraisons[[Colonne1]:[Colonne1]],ROWS($1:27))-1),"")</f>
        <v/>
      </c>
      <c r="F33" s="94" t="str">
        <f>IFERROR(INDEX(T_LIVRAISONS_Livraisons[Prix],SMALL(T_LIVRAISONS_Livraisons[[Colonne1]:[Colonne1]],ROWS($1:27))-1),"")</f>
        <v/>
      </c>
      <c r="G33" s="93" t="str">
        <f>IFERROR(INDEX(T_LIVRAISONS_Livraisons[Quantité],SMALL(T_LIVRAISONS_Livraisons[[Colonne1]:[Colonne1]],ROWS($1:27))-1),"")</f>
        <v/>
      </c>
      <c r="H33" s="120" t="str">
        <f>IFERROR(INDEX(T_LIVRAISONS_Livraisons[Montant],SMALL(T_LIVRAISONS_Livraisons[[Colonne1]:[Colonne1]],ROWS($1:27))-1),"")</f>
        <v/>
      </c>
      <c r="U33" s="91"/>
    </row>
    <row r="34" spans="1:21" ht="12.75" customHeight="1">
      <c r="B34" s="77">
        <v>28</v>
      </c>
      <c r="C34" s="92" t="str">
        <f>IFERROR(INDEX(T_LIVRAISONS_Livraisons[Référence],SMALL(T_LIVRAISONS_Livraisons[[Colonne1]:[Colonne1]],ROWS($1:28))-1),"")</f>
        <v/>
      </c>
      <c r="D34" s="92" t="str">
        <f>IFERROR(INDEX(T_LIVRAISONS_Livraisons[Désignation],SMALL(T_LIVRAISONS_Livraisons[[Colonne1]:[Colonne1]],ROWS($1:28))-1),"")</f>
        <v/>
      </c>
      <c r="E34" s="93" t="str">
        <f>IFERROR(INDEX(T_LIVRAISONS_Livraisons[Unit],SMALL(T_LIVRAISONS_Livraisons[[Colonne1]:[Colonne1]],ROWS($1:28))-1),"")</f>
        <v/>
      </c>
      <c r="F34" s="94" t="str">
        <f>IFERROR(INDEX(T_LIVRAISONS_Livraisons[Prix],SMALL(T_LIVRAISONS_Livraisons[[Colonne1]:[Colonne1]],ROWS($1:28))-1),"")</f>
        <v/>
      </c>
      <c r="G34" s="93" t="str">
        <f>IFERROR(INDEX(T_LIVRAISONS_Livraisons[Quantité],SMALL(T_LIVRAISONS_Livraisons[[Colonne1]:[Colonne1]],ROWS($1:28))-1),"")</f>
        <v/>
      </c>
      <c r="H34" s="120" t="str">
        <f>IFERROR(INDEX(T_LIVRAISONS_Livraisons[Montant],SMALL(T_LIVRAISONS_Livraisons[[Colonne1]:[Colonne1]],ROWS($1:28))-1),"")</f>
        <v/>
      </c>
      <c r="U34" s="91"/>
    </row>
    <row r="35" spans="1:21" ht="12.75" customHeight="1">
      <c r="B35" s="77">
        <v>30</v>
      </c>
      <c r="C35" s="92" t="str">
        <f>IFERROR(INDEX(T_LIVRAISONS_Livraisons[Référence],SMALL(T_LIVRAISONS_Livraisons[[Colonne1]:[Colonne1]],ROWS($1:29))-1),"")</f>
        <v/>
      </c>
      <c r="D35" s="92" t="str">
        <f>IFERROR(INDEX(T_LIVRAISONS_Livraisons[Désignation],SMALL(T_LIVRAISONS_Livraisons[[Colonne1]:[Colonne1]],ROWS($1:29))-1),"")</f>
        <v/>
      </c>
      <c r="E35" s="92" t="str">
        <f>IFERROR(INDEX(T_LIVRAISONS_Livraisons[Unit],SMALL(T_LIVRAISONS_Livraisons[[Colonne1]:[Colonne1]],ROWS($1:29))-1),"")</f>
        <v/>
      </c>
      <c r="F35" s="95" t="str">
        <f>IFERROR(INDEX(T_LIVRAISONS_Livraisons[Prix],SMALL(T_LIVRAISONS_Livraisons[[Colonne1]:[Colonne1]],ROWS($1:29))-1),"")</f>
        <v/>
      </c>
      <c r="G35" s="93" t="str">
        <f>IFERROR(INDEX(T_LIVRAISONS_Livraisons[Quantité],SMALL(T_LIVRAISONS_Livraisons[[Colonne1]:[Colonne1]],ROWS($1:29))-1),"")</f>
        <v/>
      </c>
      <c r="H35" s="120" t="str">
        <f>IFERROR(INDEX(T_LIVRAISONS_Livraisons[Montant],SMALL(T_LIVRAISONS_Livraisons[[Colonne1]:[Colonne1]],ROWS($1:29))-1),"")</f>
        <v/>
      </c>
      <c r="U35" s="91"/>
    </row>
    <row r="36" spans="1:21">
      <c r="B36" s="78"/>
      <c r="C36" s="79"/>
      <c r="D36" s="80"/>
      <c r="E36" s="81"/>
      <c r="F36" s="81"/>
      <c r="G36" s="114">
        <f>SUM(G7:G35)</f>
        <v>0</v>
      </c>
      <c r="H36" s="82">
        <f>SUM(H7:H35)</f>
        <v>0</v>
      </c>
      <c r="U36" s="91"/>
    </row>
    <row r="37" spans="1:21" ht="7.5" customHeight="1">
      <c r="B37" s="108"/>
      <c r="C37" s="109"/>
      <c r="D37" s="110"/>
      <c r="E37" s="111"/>
      <c r="F37" s="106"/>
      <c r="G37" s="106"/>
      <c r="H37" s="107"/>
      <c r="U37" s="91"/>
    </row>
    <row r="38" spans="1:21">
      <c r="A38" s="96"/>
      <c r="B38" s="112"/>
      <c r="C38" s="113"/>
      <c r="D38" s="113"/>
      <c r="E38" s="113"/>
      <c r="F38" s="413" t="s">
        <v>19</v>
      </c>
      <c r="G38" s="413"/>
      <c r="H38" s="105"/>
      <c r="U38" s="91"/>
    </row>
    <row r="39" spans="1:21" ht="15" customHeight="1">
      <c r="A39" s="96"/>
      <c r="B39" s="97"/>
      <c r="C39" s="98"/>
      <c r="D39" s="415" t="s">
        <v>70</v>
      </c>
      <c r="E39" s="416"/>
      <c r="F39" s="413" t="s">
        <v>238</v>
      </c>
      <c r="G39" s="413"/>
      <c r="H39" s="105"/>
      <c r="U39" s="91"/>
    </row>
    <row r="40" spans="1:21" ht="19.5" customHeight="1">
      <c r="A40" s="96"/>
      <c r="B40" s="99"/>
      <c r="C40" s="100"/>
      <c r="D40" s="101"/>
      <c r="E40" s="102"/>
      <c r="F40" s="417" t="s">
        <v>71</v>
      </c>
      <c r="G40" s="417"/>
      <c r="H40" s="417"/>
      <c r="U40" s="91"/>
    </row>
    <row r="41" spans="1:21" ht="15.75">
      <c r="A41" s="96"/>
      <c r="B41" s="99"/>
      <c r="C41" s="100"/>
      <c r="D41" s="101"/>
      <c r="E41" s="102"/>
      <c r="F41" s="417" t="s">
        <v>72</v>
      </c>
      <c r="G41" s="417"/>
      <c r="H41" s="417"/>
      <c r="U41" s="91"/>
    </row>
    <row r="42" spans="1:21" ht="15.75">
      <c r="A42" s="96"/>
      <c r="B42" s="99"/>
      <c r="C42" s="100"/>
      <c r="D42" s="101"/>
      <c r="E42" s="103" t="s">
        <v>231</v>
      </c>
      <c r="F42" s="417" t="s">
        <v>73</v>
      </c>
      <c r="G42" s="417"/>
      <c r="H42" s="417"/>
      <c r="U42" s="91"/>
    </row>
    <row r="43" spans="1:21" ht="6" customHeight="1">
      <c r="A43" s="96"/>
      <c r="B43" s="99"/>
      <c r="C43" s="100"/>
      <c r="D43" s="101"/>
      <c r="E43" s="104"/>
      <c r="F43" s="414"/>
      <c r="G43" s="414"/>
      <c r="H43" s="414"/>
      <c r="U43" s="91"/>
    </row>
    <row r="44" spans="1:21" ht="3" customHeight="1">
      <c r="B44" s="72"/>
      <c r="C44" s="73"/>
      <c r="D44" s="74"/>
      <c r="E44" s="75"/>
      <c r="U44" s="91"/>
    </row>
    <row r="45" spans="1:21" s="87" customFormat="1">
      <c r="U45" s="91"/>
    </row>
    <row r="46" spans="1:21" s="87" customFormat="1">
      <c r="U46" s="91"/>
    </row>
    <row r="47" spans="1:21" s="87" customFormat="1">
      <c r="U47" s="91"/>
    </row>
    <row r="48" spans="1:21" s="87" customFormat="1">
      <c r="U48" s="91"/>
    </row>
    <row r="49" spans="2:21" s="87" customFormat="1">
      <c r="U49" s="91"/>
    </row>
    <row r="50" spans="2:21" s="87" customFormat="1">
      <c r="U50" s="91"/>
    </row>
    <row r="51" spans="2:21" s="87" customFormat="1">
      <c r="U51" s="91"/>
    </row>
    <row r="52" spans="2:21" s="87" customFormat="1">
      <c r="U52" s="91"/>
    </row>
    <row r="53" spans="2:21" s="87" customFormat="1">
      <c r="U53" s="91"/>
    </row>
    <row r="54" spans="2:21" s="87" customFormat="1">
      <c r="U54" s="91"/>
    </row>
    <row r="55" spans="2:21" s="87" customFormat="1">
      <c r="U55" s="91"/>
    </row>
    <row r="56" spans="2:21" s="87" customFormat="1">
      <c r="B56" s="88"/>
      <c r="G56" s="89"/>
      <c r="U56" s="91"/>
    </row>
    <row r="57" spans="2:21" s="87" customFormat="1">
      <c r="B57" s="88"/>
      <c r="G57" s="89"/>
      <c r="U57" s="91"/>
    </row>
    <row r="58" spans="2:21" s="87" customFormat="1">
      <c r="B58" s="88"/>
      <c r="G58" s="89"/>
      <c r="U58" s="91"/>
    </row>
    <row r="59" spans="2:21" s="87" customFormat="1">
      <c r="B59" s="88"/>
      <c r="G59" s="89"/>
      <c r="U59" s="91"/>
    </row>
    <row r="60" spans="2:21" s="87" customFormat="1">
      <c r="B60" s="88"/>
      <c r="G60" s="89"/>
      <c r="U60" s="91"/>
    </row>
    <row r="61" spans="2:21" s="87" customFormat="1">
      <c r="B61" s="88"/>
      <c r="G61" s="89"/>
      <c r="U61" s="91"/>
    </row>
    <row r="62" spans="2:21" s="87" customFormat="1">
      <c r="B62" s="88"/>
      <c r="G62" s="89"/>
      <c r="U62" s="91"/>
    </row>
    <row r="63" spans="2:21" s="87" customFormat="1">
      <c r="B63" s="88"/>
      <c r="G63" s="89"/>
      <c r="U63" s="91"/>
    </row>
    <row r="64" spans="2:21">
      <c r="U64" s="91"/>
    </row>
    <row r="65" spans="21:21">
      <c r="U65" s="91"/>
    </row>
    <row r="66" spans="21:21">
      <c r="U66" s="91"/>
    </row>
    <row r="67" spans="21:21">
      <c r="U67" s="91"/>
    </row>
    <row r="68" spans="21:21">
      <c r="U68" s="91"/>
    </row>
    <row r="69" spans="21:21">
      <c r="U69" s="91"/>
    </row>
    <row r="70" spans="21:21">
      <c r="U70" s="91"/>
    </row>
    <row r="71" spans="21:21">
      <c r="U71" s="91"/>
    </row>
    <row r="72" spans="21:21">
      <c r="U72" s="91"/>
    </row>
    <row r="73" spans="21:21">
      <c r="U73" s="91"/>
    </row>
    <row r="74" spans="21:21">
      <c r="U74" s="91"/>
    </row>
    <row r="75" spans="21:21">
      <c r="U75" s="91"/>
    </row>
    <row r="76" spans="21:21">
      <c r="U76" s="91"/>
    </row>
    <row r="77" spans="21:21">
      <c r="U77" s="91"/>
    </row>
    <row r="78" spans="21:21">
      <c r="U78" s="91"/>
    </row>
    <row r="79" spans="21:21">
      <c r="U79" s="91"/>
    </row>
    <row r="80" spans="21:21">
      <c r="U80" s="91"/>
    </row>
    <row r="81" spans="21:21">
      <c r="U81" s="91"/>
    </row>
    <row r="82" spans="21:21">
      <c r="U82" s="91"/>
    </row>
    <row r="83" spans="21:21">
      <c r="U83" s="91"/>
    </row>
    <row r="84" spans="21:21">
      <c r="U84" s="91"/>
    </row>
    <row r="85" spans="21:21">
      <c r="U85" s="91"/>
    </row>
    <row r="86" spans="21:21">
      <c r="U86" s="91"/>
    </row>
    <row r="87" spans="21:21">
      <c r="U87" s="91"/>
    </row>
    <row r="88" spans="21:21">
      <c r="U88" s="91"/>
    </row>
    <row r="89" spans="21:21">
      <c r="U89" s="91"/>
    </row>
    <row r="90" spans="21:21">
      <c r="U90" s="91"/>
    </row>
    <row r="91" spans="21:21">
      <c r="U91" s="91"/>
    </row>
    <row r="92" spans="21:21">
      <c r="U92" s="91"/>
    </row>
    <row r="93" spans="21:21">
      <c r="U93" s="91"/>
    </row>
    <row r="94" spans="21:21">
      <c r="U94" s="91"/>
    </row>
    <row r="95" spans="21:21">
      <c r="U95" s="91"/>
    </row>
    <row r="96" spans="21:21">
      <c r="U96" s="91"/>
    </row>
    <row r="97" spans="21:21">
      <c r="U97" s="91"/>
    </row>
    <row r="98" spans="21:21">
      <c r="U98" s="91"/>
    </row>
    <row r="99" spans="21:21">
      <c r="U99" s="91"/>
    </row>
    <row r="100" spans="21:21">
      <c r="U100" s="91"/>
    </row>
    <row r="101" spans="21:21">
      <c r="U101" s="91"/>
    </row>
    <row r="102" spans="21:21">
      <c r="U102" s="91"/>
    </row>
    <row r="103" spans="21:21">
      <c r="U103" s="91"/>
    </row>
    <row r="104" spans="21:21">
      <c r="U104" s="91"/>
    </row>
    <row r="105" spans="21:21">
      <c r="U105" s="91"/>
    </row>
    <row r="106" spans="21:21">
      <c r="U106" s="91"/>
    </row>
    <row r="107" spans="21:21">
      <c r="U107" s="91"/>
    </row>
    <row r="108" spans="21:21">
      <c r="U108" s="91"/>
    </row>
    <row r="109" spans="21:21">
      <c r="U109" s="91"/>
    </row>
    <row r="110" spans="21:21">
      <c r="U110" s="91"/>
    </row>
    <row r="111" spans="21:21">
      <c r="U111" s="91"/>
    </row>
    <row r="112" spans="21:21">
      <c r="U112" s="91"/>
    </row>
    <row r="113" spans="21:21">
      <c r="U113" s="91"/>
    </row>
    <row r="114" spans="21:21">
      <c r="U114" s="91"/>
    </row>
    <row r="115" spans="21:21">
      <c r="U115" s="91"/>
    </row>
    <row r="116" spans="21:21">
      <c r="U116" s="91"/>
    </row>
    <row r="117" spans="21:21">
      <c r="U117" s="91"/>
    </row>
    <row r="118" spans="21:21">
      <c r="U118" s="91"/>
    </row>
    <row r="119" spans="21:21">
      <c r="U119" s="91"/>
    </row>
    <row r="120" spans="21:21">
      <c r="U120" s="91"/>
    </row>
    <row r="121" spans="21:21">
      <c r="U121" s="91"/>
    </row>
    <row r="122" spans="21:21">
      <c r="U122" s="91"/>
    </row>
    <row r="123" spans="21:21">
      <c r="U123" s="91"/>
    </row>
    <row r="124" spans="21:21">
      <c r="U124" s="91"/>
    </row>
    <row r="125" spans="21:21">
      <c r="U125" s="91"/>
    </row>
    <row r="126" spans="21:21">
      <c r="U126" s="91"/>
    </row>
    <row r="127" spans="21:21">
      <c r="U127" s="91"/>
    </row>
    <row r="128" spans="21:21">
      <c r="U128" s="91"/>
    </row>
    <row r="129" spans="21:21">
      <c r="U129" s="91"/>
    </row>
    <row r="130" spans="21:21">
      <c r="U130" s="91"/>
    </row>
    <row r="131" spans="21:21">
      <c r="U131" s="91"/>
    </row>
    <row r="132" spans="21:21">
      <c r="U132" s="91"/>
    </row>
    <row r="133" spans="21:21">
      <c r="U133" s="91"/>
    </row>
    <row r="134" spans="21:21">
      <c r="U134" s="91"/>
    </row>
    <row r="135" spans="21:21">
      <c r="U135" s="91"/>
    </row>
    <row r="136" spans="21:21">
      <c r="U136" s="91"/>
    </row>
    <row r="137" spans="21:21">
      <c r="U137" s="91"/>
    </row>
    <row r="138" spans="21:21">
      <c r="U138" s="91"/>
    </row>
    <row r="139" spans="21:21">
      <c r="U139" s="91"/>
    </row>
    <row r="140" spans="21:21">
      <c r="U140" s="91"/>
    </row>
    <row r="141" spans="21:21">
      <c r="U141" s="91"/>
    </row>
    <row r="142" spans="21:21">
      <c r="U142" s="91"/>
    </row>
    <row r="143" spans="21:21">
      <c r="U143" s="91"/>
    </row>
    <row r="144" spans="21:21">
      <c r="U144" s="91"/>
    </row>
    <row r="145" spans="21:21">
      <c r="U145" s="91"/>
    </row>
    <row r="146" spans="21:21">
      <c r="U146" s="91"/>
    </row>
    <row r="147" spans="21:21">
      <c r="U147" s="91"/>
    </row>
    <row r="148" spans="21:21">
      <c r="U148" s="91"/>
    </row>
    <row r="149" spans="21:21">
      <c r="U149" s="91"/>
    </row>
    <row r="150" spans="21:21">
      <c r="U150" s="91"/>
    </row>
    <row r="151" spans="21:21">
      <c r="U151" s="91"/>
    </row>
    <row r="152" spans="21:21">
      <c r="U152" s="91"/>
    </row>
    <row r="153" spans="21:21">
      <c r="U153" s="91"/>
    </row>
    <row r="154" spans="21:21">
      <c r="U154" s="91"/>
    </row>
    <row r="155" spans="21:21">
      <c r="U155" s="91"/>
    </row>
    <row r="156" spans="21:21">
      <c r="U156" s="91"/>
    </row>
    <row r="157" spans="21:21">
      <c r="U157" s="91"/>
    </row>
    <row r="158" spans="21:21">
      <c r="U158" s="91"/>
    </row>
    <row r="159" spans="21:21">
      <c r="U159" s="91"/>
    </row>
    <row r="160" spans="21:21">
      <c r="U160" s="91"/>
    </row>
    <row r="161" spans="21:21">
      <c r="U161" s="91"/>
    </row>
    <row r="162" spans="21:21">
      <c r="U162" s="91"/>
    </row>
    <row r="163" spans="21:21">
      <c r="U163" s="91"/>
    </row>
    <row r="164" spans="21:21">
      <c r="U164" s="91"/>
    </row>
    <row r="165" spans="21:21">
      <c r="U165" s="91"/>
    </row>
    <row r="166" spans="21:21">
      <c r="U166" s="91"/>
    </row>
    <row r="167" spans="21:21">
      <c r="U167" s="91"/>
    </row>
    <row r="168" spans="21:21">
      <c r="U168" s="91"/>
    </row>
    <row r="169" spans="21:21">
      <c r="U169" s="91"/>
    </row>
    <row r="170" spans="21:21">
      <c r="U170" s="91"/>
    </row>
    <row r="171" spans="21:21">
      <c r="U171" s="91"/>
    </row>
    <row r="172" spans="21:21">
      <c r="U172" s="91"/>
    </row>
    <row r="173" spans="21:21">
      <c r="U173" s="91"/>
    </row>
    <row r="174" spans="21:21">
      <c r="U174" s="91"/>
    </row>
    <row r="175" spans="21:21">
      <c r="U175" s="91"/>
    </row>
    <row r="176" spans="21:21">
      <c r="U176" s="91"/>
    </row>
    <row r="177" spans="21:21">
      <c r="U177" s="91"/>
    </row>
    <row r="178" spans="21:21">
      <c r="U178" s="91"/>
    </row>
    <row r="179" spans="21:21">
      <c r="U179" s="91"/>
    </row>
    <row r="180" spans="21:21">
      <c r="U180" s="91"/>
    </row>
    <row r="181" spans="21:21">
      <c r="U181" s="91"/>
    </row>
    <row r="182" spans="21:21">
      <c r="U182" s="91"/>
    </row>
    <row r="183" spans="21:21">
      <c r="U183" s="91"/>
    </row>
    <row r="184" spans="21:21">
      <c r="U184" s="91"/>
    </row>
    <row r="185" spans="21:21">
      <c r="U185" s="91"/>
    </row>
    <row r="186" spans="21:21">
      <c r="U186" s="91"/>
    </row>
    <row r="187" spans="21:21">
      <c r="U187" s="91"/>
    </row>
    <row r="188" spans="21:21">
      <c r="U188" s="91"/>
    </row>
    <row r="189" spans="21:21">
      <c r="U189" s="91"/>
    </row>
    <row r="190" spans="21:21">
      <c r="U190" s="91"/>
    </row>
    <row r="191" spans="21:21">
      <c r="U191" s="91"/>
    </row>
    <row r="192" spans="21:21">
      <c r="U192" s="91"/>
    </row>
    <row r="193" spans="21:21">
      <c r="U193" s="91"/>
    </row>
    <row r="194" spans="21:21">
      <c r="U194" s="91"/>
    </row>
    <row r="195" spans="21:21">
      <c r="U195" s="91"/>
    </row>
    <row r="196" spans="21:21">
      <c r="U196" s="91"/>
    </row>
    <row r="197" spans="21:21">
      <c r="U197" s="91"/>
    </row>
    <row r="198" spans="21:21">
      <c r="U198" s="91"/>
    </row>
    <row r="199" spans="21:21">
      <c r="U199" s="91"/>
    </row>
    <row r="200" spans="21:21">
      <c r="U200" s="91"/>
    </row>
    <row r="201" spans="21:21">
      <c r="U201" s="91"/>
    </row>
    <row r="202" spans="21:21">
      <c r="U202" s="91"/>
    </row>
    <row r="203" spans="21:21">
      <c r="U203" s="91"/>
    </row>
    <row r="204" spans="21:21">
      <c r="U204" s="91"/>
    </row>
    <row r="205" spans="21:21">
      <c r="U205" s="91"/>
    </row>
    <row r="206" spans="21:21">
      <c r="U206" s="91"/>
    </row>
    <row r="207" spans="21:21">
      <c r="U207" s="91"/>
    </row>
    <row r="208" spans="21:21">
      <c r="U208" s="91"/>
    </row>
    <row r="209" spans="21:21">
      <c r="U209" s="91"/>
    </row>
    <row r="210" spans="21:21">
      <c r="U210" s="91"/>
    </row>
    <row r="211" spans="21:21">
      <c r="U211" s="91"/>
    </row>
    <row r="212" spans="21:21">
      <c r="U212" s="91"/>
    </row>
    <row r="213" spans="21:21">
      <c r="U213" s="91"/>
    </row>
    <row r="214" spans="21:21">
      <c r="U214" s="91"/>
    </row>
    <row r="215" spans="21:21">
      <c r="U215" s="91"/>
    </row>
    <row r="216" spans="21:21">
      <c r="U216" s="91"/>
    </row>
    <row r="217" spans="21:21">
      <c r="U217" s="91"/>
    </row>
    <row r="218" spans="21:21">
      <c r="U218" s="91"/>
    </row>
    <row r="219" spans="21:21">
      <c r="U219" s="91"/>
    </row>
    <row r="220" spans="21:21">
      <c r="U220" s="91"/>
    </row>
    <row r="221" spans="21:21">
      <c r="U221" s="91"/>
    </row>
    <row r="222" spans="21:21">
      <c r="U222" s="91"/>
    </row>
    <row r="223" spans="21:21">
      <c r="U223" s="91"/>
    </row>
    <row r="224" spans="21:21">
      <c r="U224" s="91"/>
    </row>
    <row r="225" spans="21:21">
      <c r="U225" s="91"/>
    </row>
    <row r="226" spans="21:21">
      <c r="U226" s="91"/>
    </row>
    <row r="227" spans="21:21">
      <c r="U227" s="91"/>
    </row>
    <row r="228" spans="21:21">
      <c r="U228" s="91"/>
    </row>
    <row r="229" spans="21:21">
      <c r="U229" s="91"/>
    </row>
    <row r="230" spans="21:21">
      <c r="U230" s="91"/>
    </row>
    <row r="231" spans="21:21">
      <c r="U231" s="91"/>
    </row>
    <row r="232" spans="21:21">
      <c r="U232" s="91"/>
    </row>
    <row r="233" spans="21:21">
      <c r="U233" s="91"/>
    </row>
    <row r="234" spans="21:21">
      <c r="U234" s="91"/>
    </row>
    <row r="235" spans="21:21">
      <c r="U235" s="91"/>
    </row>
    <row r="236" spans="21:21">
      <c r="U236" s="91"/>
    </row>
    <row r="237" spans="21:21">
      <c r="U237" s="91"/>
    </row>
    <row r="238" spans="21:21">
      <c r="U238" s="91"/>
    </row>
    <row r="239" spans="21:21">
      <c r="U239" s="91"/>
    </row>
    <row r="240" spans="21:21">
      <c r="U240" s="91"/>
    </row>
    <row r="241" spans="21:21">
      <c r="U241" s="91"/>
    </row>
    <row r="242" spans="21:21">
      <c r="U242" s="91"/>
    </row>
    <row r="243" spans="21:21">
      <c r="U243" s="91"/>
    </row>
    <row r="244" spans="21:21">
      <c r="U244" s="91"/>
    </row>
    <row r="245" spans="21:21">
      <c r="U245" s="91"/>
    </row>
    <row r="246" spans="21:21">
      <c r="U246" s="91"/>
    </row>
    <row r="247" spans="21:21">
      <c r="U247" s="91"/>
    </row>
    <row r="248" spans="21:21">
      <c r="U248" s="91"/>
    </row>
    <row r="249" spans="21:21">
      <c r="U249" s="91"/>
    </row>
    <row r="250" spans="21:21">
      <c r="U250" s="91"/>
    </row>
    <row r="251" spans="21:21">
      <c r="U251" s="91"/>
    </row>
    <row r="252" spans="21:21">
      <c r="U252" s="91"/>
    </row>
    <row r="253" spans="21:21">
      <c r="U253" s="91"/>
    </row>
    <row r="254" spans="21:21">
      <c r="U254" s="91"/>
    </row>
    <row r="255" spans="21:21">
      <c r="U255" s="91"/>
    </row>
    <row r="256" spans="21:21">
      <c r="U256" s="91"/>
    </row>
    <row r="257" spans="21:21">
      <c r="U257" s="91"/>
    </row>
    <row r="258" spans="21:21">
      <c r="U258" s="91"/>
    </row>
    <row r="259" spans="21:21">
      <c r="U259" s="91"/>
    </row>
    <row r="260" spans="21:21">
      <c r="U260" s="91"/>
    </row>
    <row r="261" spans="21:21">
      <c r="U261" s="91"/>
    </row>
    <row r="262" spans="21:21">
      <c r="U262" s="91"/>
    </row>
    <row r="263" spans="21:21">
      <c r="U263" s="91"/>
    </row>
    <row r="264" spans="21:21">
      <c r="U264" s="91"/>
    </row>
    <row r="265" spans="21:21">
      <c r="U265" s="91"/>
    </row>
    <row r="266" spans="21:21">
      <c r="U266" s="91"/>
    </row>
    <row r="267" spans="21:21">
      <c r="U267" s="91"/>
    </row>
    <row r="268" spans="21:21">
      <c r="U268" s="91"/>
    </row>
    <row r="269" spans="21:21">
      <c r="U269" s="91"/>
    </row>
    <row r="270" spans="21:21">
      <c r="U270" s="91"/>
    </row>
    <row r="271" spans="21:21">
      <c r="U271" s="91"/>
    </row>
    <row r="272" spans="21:21">
      <c r="U272" s="91"/>
    </row>
    <row r="273" spans="21:21">
      <c r="U273" s="91"/>
    </row>
    <row r="274" spans="21:21">
      <c r="U274" s="91"/>
    </row>
    <row r="275" spans="21:21">
      <c r="U275" s="91"/>
    </row>
    <row r="276" spans="21:21">
      <c r="U276" s="91"/>
    </row>
    <row r="277" spans="21:21">
      <c r="U277" s="91"/>
    </row>
    <row r="278" spans="21:21">
      <c r="U278" s="91"/>
    </row>
    <row r="279" spans="21:21">
      <c r="U279" s="91"/>
    </row>
    <row r="280" spans="21:21">
      <c r="U280" s="91"/>
    </row>
    <row r="281" spans="21:21">
      <c r="U281" s="91"/>
    </row>
    <row r="282" spans="21:21">
      <c r="U282" s="91"/>
    </row>
    <row r="283" spans="21:21">
      <c r="U283" s="91"/>
    </row>
    <row r="284" spans="21:21">
      <c r="U284" s="91"/>
    </row>
    <row r="285" spans="21:21">
      <c r="U285" s="91"/>
    </row>
    <row r="286" spans="21:21">
      <c r="U286" s="91"/>
    </row>
    <row r="287" spans="21:21">
      <c r="U287" s="91"/>
    </row>
    <row r="288" spans="21:21">
      <c r="U288" s="91"/>
    </row>
    <row r="289" spans="21:21">
      <c r="U289" s="91"/>
    </row>
    <row r="290" spans="21:21">
      <c r="U290" s="91"/>
    </row>
    <row r="291" spans="21:21">
      <c r="U291" s="91"/>
    </row>
    <row r="292" spans="21:21">
      <c r="U292" s="91"/>
    </row>
    <row r="293" spans="21:21">
      <c r="U293" s="91"/>
    </row>
    <row r="294" spans="21:21">
      <c r="U294" s="91"/>
    </row>
    <row r="295" spans="21:21">
      <c r="U295" s="91"/>
    </row>
    <row r="296" spans="21:21">
      <c r="U296" s="91"/>
    </row>
    <row r="297" spans="21:21">
      <c r="U297" s="91"/>
    </row>
    <row r="298" spans="21:21">
      <c r="U298" s="91"/>
    </row>
    <row r="299" spans="21:21">
      <c r="U299" s="91"/>
    </row>
    <row r="300" spans="21:21">
      <c r="U300" s="91"/>
    </row>
    <row r="301" spans="21:21">
      <c r="U301" s="91"/>
    </row>
    <row r="302" spans="21:21">
      <c r="U302" s="91"/>
    </row>
    <row r="303" spans="21:21">
      <c r="U303" s="91"/>
    </row>
    <row r="304" spans="21:21">
      <c r="U304" s="91"/>
    </row>
    <row r="305" spans="21:21">
      <c r="U305" s="91"/>
    </row>
    <row r="306" spans="21:21">
      <c r="U306" s="91"/>
    </row>
    <row r="307" spans="21:21">
      <c r="U307" s="91"/>
    </row>
    <row r="308" spans="21:21">
      <c r="U308" s="91"/>
    </row>
    <row r="309" spans="21:21">
      <c r="U309" s="91"/>
    </row>
    <row r="310" spans="21:21">
      <c r="U310" s="91"/>
    </row>
    <row r="311" spans="21:21">
      <c r="U311" s="91"/>
    </row>
    <row r="312" spans="21:21">
      <c r="U312" s="91"/>
    </row>
    <row r="313" spans="21:21">
      <c r="U313" s="91"/>
    </row>
    <row r="314" spans="21:21">
      <c r="U314" s="91"/>
    </row>
    <row r="315" spans="21:21">
      <c r="U315" s="91"/>
    </row>
    <row r="316" spans="21:21">
      <c r="U316" s="91"/>
    </row>
    <row r="317" spans="21:21">
      <c r="U317" s="91"/>
    </row>
    <row r="318" spans="21:21">
      <c r="U318" s="91"/>
    </row>
    <row r="319" spans="21:21">
      <c r="U319" s="91"/>
    </row>
    <row r="320" spans="21:21">
      <c r="U320" s="91"/>
    </row>
    <row r="321" spans="21:21">
      <c r="U321" s="91"/>
    </row>
    <row r="322" spans="21:21">
      <c r="U322" s="91"/>
    </row>
    <row r="323" spans="21:21">
      <c r="U323" s="91"/>
    </row>
    <row r="324" spans="21:21">
      <c r="U324" s="91"/>
    </row>
    <row r="325" spans="21:21">
      <c r="U325" s="91"/>
    </row>
    <row r="326" spans="21:21">
      <c r="U326" s="91"/>
    </row>
    <row r="327" spans="21:21">
      <c r="U327" s="91"/>
    </row>
    <row r="328" spans="21:21">
      <c r="U328" s="91"/>
    </row>
    <row r="329" spans="21:21">
      <c r="U329" s="91"/>
    </row>
    <row r="330" spans="21:21">
      <c r="U330" s="91"/>
    </row>
    <row r="331" spans="21:21">
      <c r="U331" s="91"/>
    </row>
    <row r="332" spans="21:21">
      <c r="U332" s="91"/>
    </row>
    <row r="333" spans="21:21">
      <c r="U333" s="91"/>
    </row>
    <row r="334" spans="21:21">
      <c r="U334" s="91"/>
    </row>
    <row r="335" spans="21:21">
      <c r="U335" s="91"/>
    </row>
    <row r="336" spans="21:21">
      <c r="U336" s="91"/>
    </row>
    <row r="337" spans="21:21">
      <c r="U337" s="91"/>
    </row>
    <row r="338" spans="21:21">
      <c r="U338" s="91"/>
    </row>
    <row r="339" spans="21:21">
      <c r="U339" s="91"/>
    </row>
    <row r="340" spans="21:21">
      <c r="U340" s="91"/>
    </row>
    <row r="341" spans="21:21">
      <c r="U341" s="91"/>
    </row>
    <row r="342" spans="21:21">
      <c r="U342" s="91"/>
    </row>
    <row r="343" spans="21:21">
      <c r="U343" s="91"/>
    </row>
    <row r="344" spans="21:21">
      <c r="U344" s="91"/>
    </row>
    <row r="345" spans="21:21">
      <c r="U345" s="91"/>
    </row>
    <row r="346" spans="21:21">
      <c r="U346" s="91"/>
    </row>
    <row r="347" spans="21:21">
      <c r="U347" s="91"/>
    </row>
    <row r="348" spans="21:21">
      <c r="U348" s="91"/>
    </row>
    <row r="349" spans="21:21">
      <c r="U349" s="91"/>
    </row>
    <row r="350" spans="21:21">
      <c r="U350" s="91"/>
    </row>
    <row r="351" spans="21:21">
      <c r="U351" s="91"/>
    </row>
    <row r="352" spans="21:21">
      <c r="U352" s="91"/>
    </row>
    <row r="353" spans="21:21">
      <c r="U353" s="91"/>
    </row>
    <row r="354" spans="21:21">
      <c r="U354" s="91"/>
    </row>
    <row r="355" spans="21:21">
      <c r="U355" s="91"/>
    </row>
    <row r="356" spans="21:21">
      <c r="U356" s="91"/>
    </row>
    <row r="357" spans="21:21">
      <c r="U357" s="91"/>
    </row>
    <row r="358" spans="21:21">
      <c r="U358" s="91"/>
    </row>
    <row r="359" spans="21:21">
      <c r="U359" s="91"/>
    </row>
    <row r="360" spans="21:21">
      <c r="U360" s="91"/>
    </row>
    <row r="361" spans="21:21">
      <c r="U361" s="91"/>
    </row>
    <row r="362" spans="21:21">
      <c r="U362" s="91"/>
    </row>
    <row r="363" spans="21:21">
      <c r="U363" s="91"/>
    </row>
    <row r="364" spans="21:21">
      <c r="U364" s="91"/>
    </row>
    <row r="365" spans="21:21">
      <c r="U365" s="91"/>
    </row>
    <row r="366" spans="21:21">
      <c r="U366" s="91"/>
    </row>
    <row r="367" spans="21:21">
      <c r="U367" s="91"/>
    </row>
    <row r="368" spans="21:21">
      <c r="U368" s="91"/>
    </row>
    <row r="369" spans="21:21">
      <c r="U369" s="91"/>
    </row>
    <row r="370" spans="21:21">
      <c r="U370" s="91"/>
    </row>
    <row r="371" spans="21:21">
      <c r="U371" s="91"/>
    </row>
    <row r="372" spans="21:21">
      <c r="U372" s="91"/>
    </row>
    <row r="373" spans="21:21">
      <c r="U373" s="91"/>
    </row>
    <row r="374" spans="21:21">
      <c r="U374" s="91"/>
    </row>
    <row r="375" spans="21:21">
      <c r="U375" s="91"/>
    </row>
    <row r="376" spans="21:21">
      <c r="U376" s="91"/>
    </row>
    <row r="377" spans="21:21">
      <c r="U377" s="91"/>
    </row>
    <row r="378" spans="21:21">
      <c r="U378" s="91"/>
    </row>
    <row r="379" spans="21:21">
      <c r="U379" s="91"/>
    </row>
    <row r="380" spans="21:21">
      <c r="U380" s="91"/>
    </row>
    <row r="381" spans="21:21">
      <c r="U381" s="91"/>
    </row>
    <row r="382" spans="21:21">
      <c r="U382" s="91"/>
    </row>
    <row r="383" spans="21:21">
      <c r="U383" s="91"/>
    </row>
    <row r="384" spans="21:21">
      <c r="U384" s="91"/>
    </row>
    <row r="385" spans="21:21">
      <c r="U385" s="91"/>
    </row>
    <row r="386" spans="21:21">
      <c r="U386" s="91"/>
    </row>
    <row r="387" spans="21:21">
      <c r="U387" s="91"/>
    </row>
    <row r="388" spans="21:21">
      <c r="U388" s="91"/>
    </row>
    <row r="389" spans="21:21">
      <c r="U389" s="91"/>
    </row>
    <row r="390" spans="21:21">
      <c r="U390" s="91"/>
    </row>
    <row r="391" spans="21:21">
      <c r="U391" s="91"/>
    </row>
    <row r="392" spans="21:21">
      <c r="U392" s="91"/>
    </row>
    <row r="393" spans="21:21">
      <c r="U393" s="91"/>
    </row>
    <row r="394" spans="21:21">
      <c r="U394" s="91"/>
    </row>
    <row r="395" spans="21:21">
      <c r="U395" s="91"/>
    </row>
    <row r="396" spans="21:21">
      <c r="U396" s="91"/>
    </row>
    <row r="397" spans="21:21">
      <c r="U397" s="91"/>
    </row>
    <row r="398" spans="21:21">
      <c r="U398" s="91"/>
    </row>
    <row r="399" spans="21:21">
      <c r="U399" s="91"/>
    </row>
    <row r="400" spans="21:21">
      <c r="U400" s="91"/>
    </row>
    <row r="401" spans="21:21">
      <c r="U401" s="91"/>
    </row>
    <row r="402" spans="21:21">
      <c r="U402" s="91"/>
    </row>
    <row r="403" spans="21:21">
      <c r="U403" s="91"/>
    </row>
    <row r="404" spans="21:21">
      <c r="U404" s="91"/>
    </row>
    <row r="405" spans="21:21">
      <c r="U405" s="91"/>
    </row>
    <row r="406" spans="21:21">
      <c r="U406" s="91"/>
    </row>
    <row r="407" spans="21:21">
      <c r="U407" s="91"/>
    </row>
    <row r="408" spans="21:21">
      <c r="U408" s="91"/>
    </row>
    <row r="409" spans="21:21">
      <c r="U409" s="91"/>
    </row>
    <row r="410" spans="21:21">
      <c r="U410" s="91"/>
    </row>
    <row r="411" spans="21:21">
      <c r="U411" s="91"/>
    </row>
    <row r="412" spans="21:21">
      <c r="U412" s="91"/>
    </row>
    <row r="413" spans="21:21">
      <c r="U413" s="91"/>
    </row>
    <row r="414" spans="21:21">
      <c r="U414" s="91"/>
    </row>
    <row r="415" spans="21:21">
      <c r="U415" s="91"/>
    </row>
    <row r="416" spans="21:21">
      <c r="U416" s="91"/>
    </row>
    <row r="417" spans="21:21">
      <c r="U417" s="91"/>
    </row>
    <row r="418" spans="21:21">
      <c r="U418" s="91"/>
    </row>
    <row r="419" spans="21:21">
      <c r="U419" s="91"/>
    </row>
    <row r="420" spans="21:21">
      <c r="U420" s="91"/>
    </row>
    <row r="421" spans="21:21">
      <c r="U421" s="91"/>
    </row>
    <row r="422" spans="21:21">
      <c r="U422" s="91"/>
    </row>
    <row r="423" spans="21:21">
      <c r="U423" s="91"/>
    </row>
    <row r="424" spans="21:21">
      <c r="U424" s="91"/>
    </row>
    <row r="425" spans="21:21">
      <c r="U425" s="91"/>
    </row>
    <row r="426" spans="21:21">
      <c r="U426" s="91"/>
    </row>
    <row r="427" spans="21:21">
      <c r="U427" s="91"/>
    </row>
    <row r="428" spans="21:21">
      <c r="U428" s="91"/>
    </row>
    <row r="429" spans="21:21">
      <c r="U429" s="91"/>
    </row>
    <row r="430" spans="21:21">
      <c r="U430" s="91"/>
    </row>
    <row r="431" spans="21:21">
      <c r="U431" s="91"/>
    </row>
    <row r="432" spans="21:21">
      <c r="U432" s="91"/>
    </row>
    <row r="433" spans="21:21">
      <c r="U433" s="91"/>
    </row>
    <row r="434" spans="21:21">
      <c r="U434" s="91"/>
    </row>
    <row r="435" spans="21:21">
      <c r="U435" s="91"/>
    </row>
    <row r="436" spans="21:21">
      <c r="U436" s="91"/>
    </row>
    <row r="437" spans="21:21">
      <c r="U437" s="91"/>
    </row>
    <row r="438" spans="21:21">
      <c r="U438" s="91"/>
    </row>
    <row r="439" spans="21:21">
      <c r="U439" s="91"/>
    </row>
    <row r="440" spans="21:21">
      <c r="U440" s="91"/>
    </row>
    <row r="441" spans="21:21">
      <c r="U441" s="91"/>
    </row>
    <row r="442" spans="21:21">
      <c r="U442" s="91"/>
    </row>
    <row r="443" spans="21:21">
      <c r="U443" s="91"/>
    </row>
    <row r="444" spans="21:21">
      <c r="U444" s="91"/>
    </row>
    <row r="445" spans="21:21">
      <c r="U445" s="91"/>
    </row>
    <row r="446" spans="21:21">
      <c r="U446" s="91"/>
    </row>
    <row r="447" spans="21:21">
      <c r="U447" s="91"/>
    </row>
    <row r="448" spans="21:21">
      <c r="U448" s="91"/>
    </row>
    <row r="449" spans="21:21">
      <c r="U449" s="91"/>
    </row>
    <row r="450" spans="21:21">
      <c r="U450" s="91"/>
    </row>
    <row r="451" spans="21:21">
      <c r="U451" s="91"/>
    </row>
    <row r="452" spans="21:21">
      <c r="U452" s="91"/>
    </row>
    <row r="453" spans="21:21">
      <c r="U453" s="91"/>
    </row>
    <row r="454" spans="21:21">
      <c r="U454" s="91"/>
    </row>
    <row r="455" spans="21:21">
      <c r="U455" s="91"/>
    </row>
    <row r="456" spans="21:21">
      <c r="U456" s="91"/>
    </row>
    <row r="457" spans="21:21">
      <c r="U457" s="91"/>
    </row>
    <row r="458" spans="21:21">
      <c r="U458" s="91"/>
    </row>
    <row r="459" spans="21:21">
      <c r="U459" s="91"/>
    </row>
    <row r="460" spans="21:21">
      <c r="U460" s="91"/>
    </row>
    <row r="461" spans="21:21">
      <c r="U461" s="91"/>
    </row>
    <row r="462" spans="21:21">
      <c r="U462" s="91"/>
    </row>
    <row r="463" spans="21:21">
      <c r="U463" s="91"/>
    </row>
    <row r="464" spans="21:21">
      <c r="U464" s="91"/>
    </row>
    <row r="465" spans="21:21">
      <c r="U465" s="91"/>
    </row>
    <row r="466" spans="21:21">
      <c r="U466" s="91"/>
    </row>
    <row r="467" spans="21:21">
      <c r="U467" s="91"/>
    </row>
    <row r="468" spans="21:21">
      <c r="U468" s="91"/>
    </row>
    <row r="469" spans="21:21">
      <c r="U469" s="91"/>
    </row>
    <row r="470" spans="21:21">
      <c r="U470" s="91"/>
    </row>
    <row r="471" spans="21:21">
      <c r="U471" s="91"/>
    </row>
    <row r="472" spans="21:21">
      <c r="U472" s="91"/>
    </row>
    <row r="473" spans="21:21">
      <c r="U473" s="91"/>
    </row>
    <row r="474" spans="21:21">
      <c r="U474" s="91"/>
    </row>
    <row r="475" spans="21:21">
      <c r="U475" s="91"/>
    </row>
    <row r="476" spans="21:21">
      <c r="U476" s="91"/>
    </row>
    <row r="477" spans="21:21">
      <c r="U477" s="91"/>
    </row>
    <row r="478" spans="21:21">
      <c r="U478" s="91"/>
    </row>
    <row r="479" spans="21:21">
      <c r="U479" s="91"/>
    </row>
    <row r="480" spans="21:21">
      <c r="U480" s="91"/>
    </row>
    <row r="481" spans="21:21">
      <c r="U481" s="91"/>
    </row>
    <row r="482" spans="21:21">
      <c r="U482" s="91"/>
    </row>
    <row r="483" spans="21:21">
      <c r="U483" s="91"/>
    </row>
    <row r="484" spans="21:21">
      <c r="U484" s="91"/>
    </row>
    <row r="485" spans="21:21">
      <c r="U485" s="91"/>
    </row>
    <row r="486" spans="21:21">
      <c r="U486" s="91"/>
    </row>
    <row r="487" spans="21:21">
      <c r="U487" s="91"/>
    </row>
    <row r="488" spans="21:21">
      <c r="U488" s="91"/>
    </row>
    <row r="489" spans="21:21">
      <c r="U489" s="91"/>
    </row>
    <row r="490" spans="21:21">
      <c r="U490" s="91"/>
    </row>
    <row r="491" spans="21:21">
      <c r="U491" s="91"/>
    </row>
    <row r="492" spans="21:21">
      <c r="U492" s="91"/>
    </row>
    <row r="493" spans="21:21">
      <c r="U493" s="91"/>
    </row>
    <row r="494" spans="21:21">
      <c r="U494" s="91"/>
    </row>
    <row r="495" spans="21:21">
      <c r="U495" s="91"/>
    </row>
    <row r="496" spans="21:21">
      <c r="U496" s="91"/>
    </row>
    <row r="497" spans="21:21">
      <c r="U497" s="91"/>
    </row>
    <row r="498" spans="21:21">
      <c r="U498" s="91"/>
    </row>
    <row r="499" spans="21:21">
      <c r="U499" s="91"/>
    </row>
    <row r="500" spans="21:21">
      <c r="U500" s="91"/>
    </row>
    <row r="501" spans="21:21">
      <c r="U501" s="91"/>
    </row>
  </sheetData>
  <mergeCells count="7">
    <mergeCell ref="F38:G38"/>
    <mergeCell ref="F39:G39"/>
    <mergeCell ref="F43:H43"/>
    <mergeCell ref="D39:E39"/>
    <mergeCell ref="F40:H40"/>
    <mergeCell ref="F41:H41"/>
    <mergeCell ref="F42:H42"/>
  </mergeCells>
  <dataValidations count="2">
    <dataValidation type="list" allowBlank="1" showInputMessage="1" showErrorMessage="1" errorTitle="attention" error="ATTENTION" sqref="H4" xr:uid="{00000000-0002-0000-0700-000000000000}">
      <formula1>Importation_liste_bon</formula1>
    </dataValidation>
    <dataValidation type="list" allowBlank="1" showInputMessage="1" showErrorMessage="1" sqref="C4" xr:uid="{00000000-0002-0000-0700-000001000000}">
      <formula1>IF(C4&lt;&gt;"",OFFSET(F_CLIENTS,MATCH(C4&amp;"*",F_CLIENTS,0)-1,,COUNTIF(F_CLIENTS,C4&amp;"*"),1),F_CLIENTS)</formula1>
    </dataValidation>
  </dataValidations>
  <pageMargins left="0" right="0" top="0" bottom="0" header="0.31496062992125984" footer="0.31496062992125984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tabColor rgb="FFFFFF00"/>
  </sheetPr>
  <dimension ref="A1:J21"/>
  <sheetViews>
    <sheetView showGridLines="0" workbookViewId="0">
      <pane xSplit="7" ySplit="7" topLeftCell="H8" activePane="bottomRight" state="frozen"/>
      <selection pane="topRight" activeCell="H1" sqref="H1"/>
      <selection pane="bottomLeft" activeCell="A8" sqref="A8"/>
      <selection pane="bottomRight"/>
    </sheetView>
  </sheetViews>
  <sheetFormatPr baseColWidth="10" defaultRowHeight="15"/>
  <cols>
    <col min="1" max="1" width="14.28515625" bestFit="1" customWidth="1"/>
    <col min="2" max="2" width="24.7109375" customWidth="1"/>
    <col min="3" max="3" width="10.7109375" bestFit="1" customWidth="1"/>
    <col min="4" max="7" width="15.7109375" customWidth="1"/>
  </cols>
  <sheetData>
    <row r="1" spans="1:7">
      <c r="A1" t="s">
        <v>290</v>
      </c>
    </row>
    <row r="4" spans="1:7">
      <c r="A4" s="36" t="s">
        <v>254</v>
      </c>
      <c r="B4" t="s">
        <v>59</v>
      </c>
    </row>
    <row r="6" spans="1:7">
      <c r="D6" s="36" t="s">
        <v>44</v>
      </c>
    </row>
    <row r="7" spans="1:7">
      <c r="A7" s="36" t="s">
        <v>62</v>
      </c>
      <c r="B7" s="36" t="s">
        <v>56</v>
      </c>
      <c r="C7" s="36" t="s">
        <v>57</v>
      </c>
      <c r="D7" s="146" t="s">
        <v>248</v>
      </c>
      <c r="E7" s="147" t="s">
        <v>61</v>
      </c>
      <c r="F7" s="147" t="s">
        <v>249</v>
      </c>
      <c r="G7" s="146" t="s">
        <v>250</v>
      </c>
    </row>
    <row r="8" spans="1:7">
      <c r="A8" s="405">
        <v>44005</v>
      </c>
      <c r="B8" t="s">
        <v>310</v>
      </c>
      <c r="C8" s="362">
        <v>43862</v>
      </c>
      <c r="D8" s="148">
        <v>0</v>
      </c>
      <c r="E8" s="149"/>
      <c r="F8" s="149"/>
      <c r="G8" s="148">
        <v>0</v>
      </c>
    </row>
    <row r="9" spans="1:7">
      <c r="A9" s="406"/>
      <c r="C9" s="362">
        <v>43891</v>
      </c>
      <c r="D9" s="148">
        <v>0</v>
      </c>
      <c r="E9" s="149"/>
      <c r="F9" s="149"/>
      <c r="G9" s="148">
        <v>0</v>
      </c>
    </row>
    <row r="10" spans="1:7">
      <c r="A10" t="s">
        <v>43</v>
      </c>
      <c r="D10" s="148">
        <v>0</v>
      </c>
      <c r="E10" s="149"/>
      <c r="F10" s="149"/>
      <c r="G10" s="148">
        <v>0</v>
      </c>
    </row>
    <row r="21" spans="10:10">
      <c r="J21" s="150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ABLEAU_DYNAMIQUE">
                <anchor moveWithCells="1" sizeWithCells="1">
                  <from>
                    <xdr:col>7</xdr:col>
                    <xdr:colOff>542925</xdr:colOff>
                    <xdr:row>1</xdr:row>
                    <xdr:rowOff>95250</xdr:rowOff>
                  </from>
                  <to>
                    <xdr:col>9</xdr:col>
                    <xdr:colOff>123825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28</vt:i4>
      </vt:variant>
    </vt:vector>
  </HeadingPairs>
  <TitlesOfParts>
    <vt:vector size="37" baseType="lpstr">
      <vt:lpstr>MENU</vt:lpstr>
      <vt:lpstr>LIVRAISON</vt:lpstr>
      <vt:lpstr>LIVRAISONS</vt:lpstr>
      <vt:lpstr>MOUVEMENT</vt:lpstr>
      <vt:lpstr>MOUVEMENTS</vt:lpstr>
      <vt:lpstr>BDD</vt:lpstr>
      <vt:lpstr>STOCKS</vt:lpstr>
      <vt:lpstr>Import bon liv</vt:lpstr>
      <vt:lpstr>Statistique B LIV</vt:lpstr>
      <vt:lpstr>BDD_LISTE_CLIENTS</vt:lpstr>
      <vt:lpstr>BDD_REFERENCE</vt:lpstr>
      <vt:lpstr>BDD_Unite</vt:lpstr>
      <vt:lpstr>CopieM</vt:lpstr>
      <vt:lpstr>Importation_liste_bon</vt:lpstr>
      <vt:lpstr>Liste</vt:lpstr>
      <vt:lpstr>LISTE_DEPOTS</vt:lpstr>
      <vt:lpstr>liste_depots_bon_livraison</vt:lpstr>
      <vt:lpstr>LIVRAISONS_CLIENTS</vt:lpstr>
      <vt:lpstr>LIVRAISONS_DATA_BASE</vt:lpstr>
      <vt:lpstr>LIVRAISONS_DATE</vt:lpstr>
      <vt:lpstr>LIVRAISONS_DESIGNATION</vt:lpstr>
      <vt:lpstr>LIVRAISONS_MONTANT</vt:lpstr>
      <vt:lpstr>LIVRAISONS_N°BON</vt:lpstr>
      <vt:lpstr>LIVRAISONS_PRIX</vt:lpstr>
      <vt:lpstr>LIVRAISONS_QUANTITE</vt:lpstr>
      <vt:lpstr>LIVRAISONS_REFERENCES</vt:lpstr>
      <vt:lpstr>LIVRAISONS_UNITE</vt:lpstr>
      <vt:lpstr>LV_Clients</vt:lpstr>
      <vt:lpstr>LV_Dépots</vt:lpstr>
      <vt:lpstr>LV_Mouvement</vt:lpstr>
      <vt:lpstr>LV_References</vt:lpstr>
      <vt:lpstr>LV_Reglement</vt:lpstr>
      <vt:lpstr>M_derArt</vt:lpstr>
      <vt:lpstr>p_CLIENTS</vt:lpstr>
      <vt:lpstr>STOCKS_CONSULTE</vt:lpstr>
      <vt:lpstr>tableaux_base_de_donnees</vt:lpstr>
      <vt:lpstr>LIVRAISON!Zone_d_impression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bennis</dc:creator>
  <cp:lastModifiedBy>Dany</cp:lastModifiedBy>
  <cp:lastPrinted>2020-06-23T11:16:18Z</cp:lastPrinted>
  <dcterms:created xsi:type="dcterms:W3CDTF">2014-04-16T16:02:07Z</dcterms:created>
  <dcterms:modified xsi:type="dcterms:W3CDTF">2020-06-25T11:24:00Z</dcterms:modified>
</cp:coreProperties>
</file>