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eli\Desktop\"/>
    </mc:Choice>
  </mc:AlternateContent>
  <xr:revisionPtr revIDLastSave="0" documentId="13_ncr:1_{DD6443B4-72C3-4035-988E-3F7F8FC4E36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ccueil" sheetId="6" r:id="rId1"/>
    <sheet name="Base de Données" sheetId="2" r:id="rId2"/>
    <sheet name="Listes" sheetId="3" r:id="rId3"/>
    <sheet name="Indicateurs" sheetId="9" r:id="rId4"/>
    <sheet name="Archives" sheetId="7" r:id="rId5"/>
    <sheet name="Feuil1" sheetId="5" r:id="rId6"/>
    <sheet name="Modif" sheetId="8" r:id="rId7"/>
  </sheets>
  <definedNames>
    <definedName name="_xlnm._FilterDatabase" localSheetId="4" hidden="1">Archives!$B$1:$F$49</definedName>
    <definedName name="_xlnm._FilterDatabase" localSheetId="1" hidden="1">'Base de Données'!$B$1:$R$50</definedName>
    <definedName name="Actif" localSheetId="4">Tableau4[[#All],[Actif]]</definedName>
    <definedName name="Actif">Tableau4[[#All],[Actif]]</definedName>
    <definedName name="Listecategorie" localSheetId="4">Categorie[Catégorie Adhérents]</definedName>
    <definedName name="Listecategorie">Categorie[Catégorie Adhérents]</definedName>
    <definedName name="Listecotisations" localSheetId="4">cotisations[Cotisations]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5" l="1"/>
  <c r="D8" i="6"/>
  <c r="D9" i="9" l="1"/>
  <c r="E9" i="9"/>
  <c r="F9" i="9"/>
  <c r="G9" i="9"/>
  <c r="H9" i="9"/>
  <c r="I9" i="9"/>
  <c r="J9" i="9"/>
  <c r="K9" i="9"/>
  <c r="C9" i="9"/>
  <c r="I11" i="9"/>
  <c r="H11" i="9"/>
  <c r="J11" i="9"/>
  <c r="E11" i="9"/>
  <c r="D10" i="9"/>
  <c r="K10" i="9"/>
  <c r="C11" i="9"/>
  <c r="F11" i="9"/>
  <c r="G11" i="9"/>
  <c r="B9" i="9" l="1"/>
  <c r="A15" i="9"/>
  <c r="B2" i="9"/>
  <c r="J10" i="9"/>
  <c r="A18" i="9"/>
  <c r="D11" i="9"/>
  <c r="C10" i="9"/>
  <c r="K11" i="9"/>
  <c r="E10" i="9"/>
  <c r="I10" i="9"/>
  <c r="G10" i="9"/>
  <c r="B11" i="9"/>
  <c r="H10" i="9"/>
  <c r="F10" i="9"/>
  <c r="B15" i="9" l="1"/>
  <c r="N7" i="9"/>
  <c r="C2" i="9"/>
  <c r="S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B10" i="9"/>
  <c r="B16" i="9"/>
  <c r="A16" i="9"/>
  <c r="C15" i="9" l="1"/>
  <c r="D2" i="9"/>
  <c r="D15" i="9" l="1"/>
  <c r="E2" i="9"/>
  <c r="A179" i="2"/>
  <c r="A180" i="2" s="1"/>
  <c r="A181" i="2" s="1"/>
  <c r="A182" i="2" s="1"/>
  <c r="A183" i="2" s="1"/>
  <c r="A184" i="2" s="1"/>
  <c r="A185" i="2" s="1"/>
  <c r="A186" i="2" s="1"/>
  <c r="A187" i="2" s="1"/>
  <c r="A188" i="2" s="1"/>
  <c r="I177" i="2"/>
  <c r="I176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1" i="2"/>
  <c r="I140" i="2"/>
  <c r="I139" i="2"/>
  <c r="I138" i="2"/>
  <c r="I137" i="2"/>
  <c r="I136" i="2"/>
  <c r="I135" i="2"/>
  <c r="I134" i="2"/>
  <c r="I133" i="2"/>
  <c r="I128" i="2"/>
  <c r="I127" i="2"/>
  <c r="I126" i="2"/>
  <c r="I125" i="2"/>
  <c r="I124" i="2"/>
  <c r="I123" i="2"/>
  <c r="I122" i="2"/>
  <c r="I121" i="2"/>
  <c r="I120" i="2"/>
  <c r="I119" i="2"/>
  <c r="I118" i="2"/>
  <c r="I116" i="2"/>
  <c r="I115" i="2"/>
  <c r="I114" i="2"/>
  <c r="I112" i="2"/>
  <c r="I111" i="2"/>
  <c r="I110" i="2"/>
  <c r="I109" i="2"/>
  <c r="I108" i="2"/>
  <c r="I107" i="2"/>
  <c r="I106" i="2"/>
  <c r="I105" i="2"/>
  <c r="I104" i="2"/>
  <c r="I100" i="2"/>
  <c r="I99" i="2"/>
  <c r="I97" i="2"/>
  <c r="I96" i="2"/>
  <c r="I95" i="2"/>
  <c r="I94" i="2"/>
  <c r="I93" i="2"/>
  <c r="I92" i="2"/>
  <c r="I91" i="2"/>
  <c r="I90" i="2"/>
  <c r="I87" i="2"/>
  <c r="I85" i="2"/>
  <c r="I84" i="2"/>
  <c r="I82" i="2"/>
  <c r="I81" i="2"/>
  <c r="I80" i="2"/>
  <c r="I79" i="2"/>
  <c r="I77" i="2"/>
  <c r="I76" i="2"/>
  <c r="I75" i="2"/>
  <c r="I74" i="2"/>
  <c r="I73" i="2"/>
  <c r="I71" i="2"/>
  <c r="I70" i="2"/>
  <c r="I69" i="2"/>
  <c r="I68" i="2"/>
  <c r="I67" i="2"/>
  <c r="I66" i="2"/>
  <c r="I65" i="2"/>
  <c r="I64" i="2"/>
  <c r="I62" i="2"/>
  <c r="I61" i="2"/>
  <c r="I60" i="2"/>
  <c r="I53" i="2"/>
  <c r="I52" i="2"/>
  <c r="I51" i="2"/>
  <c r="I49" i="2"/>
  <c r="I48" i="2"/>
  <c r="I47" i="2"/>
  <c r="I46" i="2"/>
  <c r="I45" i="2"/>
  <c r="I44" i="2"/>
  <c r="I42" i="2"/>
  <c r="I41" i="2"/>
  <c r="I38" i="2"/>
  <c r="I36" i="2"/>
  <c r="I33" i="2"/>
  <c r="I32" i="2"/>
  <c r="I31" i="2"/>
  <c r="I30" i="2"/>
  <c r="I28" i="2"/>
  <c r="I27" i="2"/>
  <c r="I26" i="2"/>
  <c r="I25" i="2"/>
  <c r="I24" i="2"/>
  <c r="I23" i="2"/>
  <c r="I22" i="2"/>
  <c r="I21" i="2"/>
  <c r="I20" i="2"/>
  <c r="I19" i="2"/>
  <c r="I18" i="2"/>
  <c r="I16" i="2"/>
  <c r="I15" i="2"/>
  <c r="I14" i="2"/>
  <c r="I13" i="2"/>
  <c r="I10" i="2"/>
  <c r="I9" i="2"/>
  <c r="I8" i="2"/>
  <c r="I7" i="2"/>
  <c r="I6" i="2"/>
  <c r="I5" i="2"/>
  <c r="I3" i="2"/>
  <c r="C16" i="9"/>
  <c r="D16" i="9"/>
  <c r="F2" i="9" l="1"/>
  <c r="E15" i="9"/>
  <c r="C4" i="9"/>
  <c r="K4" i="9"/>
  <c r="J3" i="9"/>
  <c r="J4" i="9"/>
  <c r="D4" i="9"/>
  <c r="B4" i="9"/>
  <c r="K3" i="9"/>
  <c r="E4" i="9"/>
  <c r="D3" i="9"/>
  <c r="B3" i="9"/>
  <c r="F4" i="9"/>
  <c r="E3" i="9"/>
  <c r="C3" i="9"/>
  <c r="I3" i="9"/>
  <c r="G4" i="9"/>
  <c r="F3" i="9"/>
  <c r="H4" i="9"/>
  <c r="G3" i="9"/>
  <c r="I4" i="9"/>
  <c r="H3" i="9"/>
  <c r="E16" i="9"/>
  <c r="G2" i="9" l="1"/>
  <c r="F15" i="9"/>
  <c r="D5" i="9"/>
  <c r="G5" i="9"/>
  <c r="E5" i="9"/>
  <c r="C5" i="9"/>
  <c r="B5" i="9"/>
  <c r="J5" i="9"/>
  <c r="K5" i="9"/>
  <c r="H5" i="9"/>
  <c r="F5" i="9"/>
  <c r="I5" i="9"/>
  <c r="D6" i="6"/>
  <c r="F16" i="9"/>
  <c r="G15" i="9" l="1"/>
  <c r="H2" i="9"/>
  <c r="A2" i="5"/>
  <c r="D2" i="5"/>
  <c r="B2" i="5"/>
  <c r="G16" i="9"/>
  <c r="I2" i="9" l="1"/>
  <c r="H15" i="9"/>
  <c r="C2" i="5"/>
  <c r="E2" i="5"/>
  <c r="G2" i="5"/>
  <c r="I2" i="5"/>
  <c r="F2" i="5"/>
  <c r="H16" i="9"/>
  <c r="J2" i="9" l="1"/>
  <c r="I15" i="9"/>
  <c r="H2" i="5"/>
  <c r="J2" i="5"/>
  <c r="P4" i="9"/>
  <c r="I16" i="9"/>
  <c r="J15" i="9" l="1"/>
  <c r="K2" i="9"/>
  <c r="J16" i="9"/>
  <c r="K16" i="9" l="1"/>
  <c r="P6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Jorissen Daniel</author>
  </authors>
  <commentList>
    <comment ref="G2" authorId="0" shapeId="0" xr:uid="{DB798249-BB6B-428C-882E-82951C8D486F}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 xr:uid="{756A2602-3174-4E0D-AE22-D941A7FC651E}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 xr:uid="{FAE6B582-AE80-49C6-93B7-2E65A547C7CC}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 xr:uid="{0FB1EBFE-AF2B-451F-8AE6-6BE58EBEC141}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<sst xmlns="http://schemas.openxmlformats.org/spreadsheetml/2006/main" count="1998" uniqueCount="929">
  <si>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</si>
  <si>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</si>
  <si>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</si>
  <si>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</si>
  <si>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</si>
  <si>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</si>
  <si>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</si>
  <si>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</si>
  <si>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</si>
  <si>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</si>
  <si>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</si>
  <si>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</si>
  <si>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</si>
  <si>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</si>
  <si>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</si>
  <si>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</si>
  <si>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</si>
  <si>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</si>
  <si>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</si>
  <si>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</si>
  <si>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</si>
  <si>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</si>
  <si>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</si>
  <si>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</si>
  <si>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</si>
  <si>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</si>
  <si>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</si>
  <si>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</si>
  <si>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</si>
  <si>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</si>
  <si>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</si>
  <si>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</si>
  <si>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</si>
  <si>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</si>
  <si>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</si>
  <si>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</si>
  <si>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</si>
  <si>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</si>
  <si>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</si>
  <si>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</si>
  <si>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</si>
  <si>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</si>
  <si>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</si>
  <si>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</si>
  <si>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</si>
  <si>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</si>
  <si>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</si>
  <si>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</si>
  <si>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</si>
  <si>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</si>
  <si>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</si>
  <si>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</si>
  <si>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</si>
  <si>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</si>
  <si>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</si>
  <si>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</si>
  <si>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</si>
  <si>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</si>
  <si>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</si>
  <si>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</si>
  <si>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</si>
  <si>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</si>
  <si>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</si>
  <si>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</si>
  <si>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</si>
  <si>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</si>
  <si>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</si>
  <si>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</si>
  <si>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</si>
  <si>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</si>
  <si>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</si>
  <si>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</si>
  <si>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</si>
  <si>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</si>
  <si>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</si>
  <si>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</si>
  <si>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</si>
  <si>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</si>
  <si>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</si>
  <si>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</si>
  <si>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</si>
  <si>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</si>
  <si>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</si>
  <si>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</si>
  <si>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</si>
  <si>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</si>
  <si>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</si>
  <si>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</si>
  <si>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</si>
  <si>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</si>
  <si>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</si>
  <si>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</si>
  <si>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</si>
  <si>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</si>
  <si>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</si>
  <si>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</si>
  <si>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</si>
  <si>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</si>
  <si>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</si>
  <si>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</si>
  <si>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</si>
  <si>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</si>
  <si>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</si>
  <si>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</si>
  <si>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</si>
  <si>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</si>
  <si>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</si>
  <si>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</si>
  <si>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</si>
  <si>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</si>
  <si>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</si>
  <si>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</si>
  <si>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</si>
  <si>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</si>
  <si>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</si>
  <si>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</si>
  <si>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</si>
  <si>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</si>
  <si>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</si>
  <si>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</si>
  <si>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</si>
  <si>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</si>
  <si>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</si>
  <si>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</si>
  <si>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</si>
  <si>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</si>
  <si>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</si>
  <si>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</si>
  <si>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</si>
  <si>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</si>
  <si>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</si>
  <si>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</si>
  <si>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</si>
  <si>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</si>
  <si>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</si>
  <si>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</si>
  <si>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</si>
  <si>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</si>
  <si>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</si>
  <si>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</si>
  <si>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</si>
  <si>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</si>
  <si>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</si>
  <si>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</si>
  <si>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</si>
  <si>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</si>
  <si>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</si>
  <si>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</si>
  <si>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</si>
  <si>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</si>
  <si>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</si>
  <si>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</si>
  <si>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</si>
  <si>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</si>
  <si>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</si>
  <si>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</si>
  <si>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</si>
  <si>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</si>
  <si>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</si>
  <si>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</si>
  <si>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</si>
  <si>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</si>
  <si>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</si>
  <si>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</si>
  <si>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</si>
  <si>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</si>
  <si>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</si>
  <si>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</si>
  <si>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</si>
  <si>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</si>
  <si>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</si>
  <si>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</si>
  <si>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</si>
  <si>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</si>
  <si>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</si>
  <si>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</si>
  <si>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</si>
  <si>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</si>
  <si>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</si>
  <si>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</si>
  <si>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</si>
  <si>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</si>
  <si>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</si>
  <si>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</si>
  <si>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</si>
  <si>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</si>
  <si>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</si>
  <si>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</si>
  <si>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</si>
  <si>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</si>
  <si>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</si>
  <si>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</si>
  <si>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</si>
  <si>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</si>
  <si>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</si>
  <si>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</si>
  <si>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</si>
  <si>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</si>
  <si>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</si>
  <si>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</si>
  <si>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</si>
  <si>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</si>
  <si>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</si>
  <si>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</si>
  <si>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</si>
  <si>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</si>
  <si>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</si>
  <si>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</si>
  <si>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</si>
  <si>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</si>
  <si>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</si>
  <si>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</si>
  <si>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</si>
  <si>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</si>
  <si>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</si>
  <si>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</si>
  <si>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</si>
  <si>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</si>
  <si>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</si>
  <si>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</si>
  <si>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</si>
  <si>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</si>
  <si>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</si>
  <si>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</si>
  <si>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</si>
  <si>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</si>
  <si>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</si>
  <si>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</si>
  <si>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</si>
  <si>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</si>
  <si>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</si>
  <si>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</si>
  <si>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</si>
  <si>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</si>
  <si>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</si>
  <si>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</si>
  <si>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</si>
  <si>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</si>
  <si>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</si>
  <si>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</si>
  <si>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</si>
  <si>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</si>
  <si>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</si>
  <si>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</si>
  <si>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</si>
  <si>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>Tresorerie mensuelle</t>
  </si>
  <si>
    <t>Tresorerie Annuelle</t>
  </si>
  <si>
    <t>Prenom</t>
  </si>
  <si>
    <t>Adhérent - Cotisation impayée</t>
  </si>
  <si>
    <t>N° Adherent</t>
  </si>
  <si>
    <t>OUI</t>
  </si>
  <si>
    <t>Date payé</t>
  </si>
  <si>
    <t>Échéance</t>
  </si>
  <si>
    <t>5 rue Henri Durre</t>
  </si>
  <si>
    <t xml:space="preserve">Abscon </t>
  </si>
  <si>
    <t>06 12 62 75 53</t>
  </si>
  <si>
    <t>karine.knapik@sfr.fr</t>
  </si>
  <si>
    <t>28 rue Emile Zola</t>
  </si>
  <si>
    <t>Somain</t>
  </si>
  <si>
    <t>06 51 04 94 85</t>
  </si>
  <si>
    <t>stephane.beaudoin@orange.fr</t>
  </si>
  <si>
    <t>16 rue Guy Naturel Appt 7</t>
  </si>
  <si>
    <t>Denain</t>
  </si>
  <si>
    <t>samira.belkhamkham@sfr.fr</t>
  </si>
  <si>
    <t>15 rue dessandrouins</t>
  </si>
  <si>
    <t>Fenain</t>
  </si>
  <si>
    <t>06 22 23 35 78</t>
  </si>
  <si>
    <t>didier.bertin@live.fr</t>
  </si>
  <si>
    <t>29 rue Pierre Mathieu</t>
  </si>
  <si>
    <t>06 95 75 17 35</t>
  </si>
  <si>
    <t>21 rue Marinette Roch Dubois</t>
  </si>
  <si>
    <t>06 50 57 55 86</t>
  </si>
  <si>
    <t>06 10 30 79 11</t>
  </si>
  <si>
    <t>45 rue Léo Lagrange</t>
  </si>
  <si>
    <t>Aniche</t>
  </si>
  <si>
    <t>06 17 54 49 26</t>
  </si>
  <si>
    <t xml:space="preserve">20  rue Sainte Marie </t>
  </si>
  <si>
    <t>Auberchicourt</t>
  </si>
  <si>
    <t>06 69 72 89 91</t>
  </si>
  <si>
    <t>melissa59580@hotmail.fr</t>
  </si>
  <si>
    <t>64 rue Ghesquière</t>
  </si>
  <si>
    <t>emelineboez@gmail.com</t>
  </si>
  <si>
    <t>philippe.boez@nordnet.fr</t>
  </si>
  <si>
    <t>138 rue Alfred Dorvillers</t>
  </si>
  <si>
    <t>Erre</t>
  </si>
  <si>
    <t>06 47 46 47 57</t>
  </si>
  <si>
    <t>loicbolek@gmx.fr</t>
  </si>
  <si>
    <t>06 46 84 39 41</t>
  </si>
  <si>
    <t>25 rue de nos Déportés</t>
  </si>
  <si>
    <t>06 28 91 23 98</t>
  </si>
  <si>
    <t>caroline.consil@sfr.fr</t>
  </si>
  <si>
    <t>14 rue du 14 Juillet</t>
  </si>
  <si>
    <t>07 71 73 23 16</t>
  </si>
  <si>
    <t>bonnetmarion2002@gmail.com</t>
  </si>
  <si>
    <t>161 rue Henri Barbusse</t>
  </si>
  <si>
    <t>Avesnes- les aubert</t>
  </si>
  <si>
    <t>samuelboulange@gmail.com</t>
  </si>
  <si>
    <t>34 rue Henri Barbusse</t>
  </si>
  <si>
    <t>06 10 59 70 98</t>
  </si>
  <si>
    <t>vanessa_bm@hotmail.fr</t>
  </si>
  <si>
    <t>162 rue Pierre Semard</t>
  </si>
  <si>
    <t>06 85 98 65 85</t>
  </si>
  <si>
    <t>namours.du.59@hotmail.fr</t>
  </si>
  <si>
    <t>2 C rue Marcel Cachin</t>
  </si>
  <si>
    <t>07 88 34 63 92</t>
  </si>
  <si>
    <t>karine.bouriez@orange.fr</t>
  </si>
  <si>
    <t>18 rue de Carnoules</t>
  </si>
  <si>
    <t>06 15 59 55 53</t>
  </si>
  <si>
    <t>24 rue Danièle Casanova</t>
  </si>
  <si>
    <t>06 27 24 24 68</t>
  </si>
  <si>
    <t>elodie-batien@orange.fr</t>
  </si>
  <si>
    <t>42 rue Emile Zola</t>
  </si>
  <si>
    <t>06 81 15 73 35</t>
  </si>
  <si>
    <t>brice.valerie2307@gmail.com</t>
  </si>
  <si>
    <t>42, rue Emile Zola</t>
  </si>
  <si>
    <t>06 34 70 30 59</t>
  </si>
  <si>
    <t>cindy.brc@outlook.fr</t>
  </si>
  <si>
    <t>36 rue Pasteur</t>
  </si>
  <si>
    <t>06 27 54 59 84</t>
  </si>
  <si>
    <t>titi2184@hotmail.com</t>
  </si>
  <si>
    <t>6 rue Paul Eluard</t>
  </si>
  <si>
    <t>06 51 30 30 08</t>
  </si>
  <si>
    <t>11 allée des Bosquets</t>
  </si>
  <si>
    <t>Escaudain</t>
  </si>
  <si>
    <t>06 65 07 92 94</t>
  </si>
  <si>
    <t>9 RUE LENINE</t>
  </si>
  <si>
    <t>francoise100761@hotmail.fr</t>
  </si>
  <si>
    <t>3 rue de la Paix</t>
  </si>
  <si>
    <t>06 76 06 08 14</t>
  </si>
  <si>
    <t>m-o.lefebvre@orange.fr</t>
  </si>
  <si>
    <t>323 rue Jean Muraton</t>
  </si>
  <si>
    <t>Wandignies-Hamage</t>
  </si>
  <si>
    <t>06 51 56 33 08</t>
  </si>
  <si>
    <t>consilludovic@gmail.com</t>
  </si>
  <si>
    <t>07 70 31 89 64</t>
  </si>
  <si>
    <t>36 A rue Emile Zola</t>
  </si>
  <si>
    <t>06 46 10 19 31</t>
  </si>
  <si>
    <t>10 rue Emile Zola</t>
  </si>
  <si>
    <t>elisa2bais@orange.fr</t>
  </si>
  <si>
    <t>23 rue Henri Barbusse</t>
  </si>
  <si>
    <t>raphaelle.decloquement@gmail.com</t>
  </si>
  <si>
    <t>13 rue Gabriel Péri</t>
  </si>
  <si>
    <t>06 64 64 85 51</t>
  </si>
  <si>
    <t>valerie59179@hotmail.fr</t>
  </si>
  <si>
    <t>30 RUE MAURICE THOREZ</t>
  </si>
  <si>
    <t>37 rue du 19 Mars 1962</t>
  </si>
  <si>
    <t>06 42 24 30 80</t>
  </si>
  <si>
    <t xml:space="preserve">8 rue Jean Jaurès </t>
  </si>
  <si>
    <t>n.delbouille@orange.fr</t>
  </si>
  <si>
    <t>23 rue Marinette Roch Dubois</t>
  </si>
  <si>
    <t>matthias.delcambre@gmail.com</t>
  </si>
  <si>
    <t>9 rue Cuvinot</t>
  </si>
  <si>
    <t>06 03 58 92 38</t>
  </si>
  <si>
    <t>06 12 91 57 59</t>
  </si>
  <si>
    <t>17 rue Lénine</t>
  </si>
  <si>
    <t>07 70 30 49 16</t>
  </si>
  <si>
    <t>romain.delhors@outlook.com</t>
  </si>
  <si>
    <t>42 rue Jean Jaurès</t>
  </si>
  <si>
    <t>06 29 43 39 04</t>
  </si>
  <si>
    <t>30 rue Jules Guesdes</t>
  </si>
  <si>
    <t>8 rue du 2 septembre 1944</t>
  </si>
  <si>
    <t>06 31 81 30 27</t>
  </si>
  <si>
    <t>vincent.demarchi1@gmail.com</t>
  </si>
  <si>
    <t>42 rue Castellane</t>
  </si>
  <si>
    <t>06 98 85 84 97</t>
  </si>
  <si>
    <t>demarecaux.eliane@orange.fr</t>
  </si>
  <si>
    <t>52 A, rue Henri Ghesquière</t>
  </si>
  <si>
    <t>07 77 38 29 21</t>
  </si>
  <si>
    <t>2 rue Suzanne Lannoy</t>
  </si>
  <si>
    <t>06 37 74 85 27</t>
  </si>
  <si>
    <t>18 rue G. Delory</t>
  </si>
  <si>
    <t>06 41 89 49 00</t>
  </si>
  <si>
    <t>val.dhinaut@outlook.fr</t>
  </si>
  <si>
    <t xml:space="preserve">22 rue Arthur Brunet </t>
  </si>
  <si>
    <t>07 70 41 88 56</t>
  </si>
  <si>
    <t>07 60 08 31 07</t>
  </si>
  <si>
    <t>dtganthea@outlook.fr</t>
  </si>
  <si>
    <t>30, rue Jules Guesde</t>
  </si>
  <si>
    <t>06 51 70 07 29</t>
  </si>
  <si>
    <t>jc-059@hotmail.com</t>
  </si>
  <si>
    <t xml:space="preserve">10 rue 14 juillet </t>
  </si>
  <si>
    <t>emilie.59490@hotmail.fr</t>
  </si>
  <si>
    <t>34 rue Jules Ferray</t>
  </si>
  <si>
    <t>06 43 39 29 97</t>
  </si>
  <si>
    <t>busin.arlette@hotmail.fr</t>
  </si>
  <si>
    <t>59 rue Suzanne Lanoy</t>
  </si>
  <si>
    <t>DUPRIEZ</t>
  </si>
  <si>
    <t>74 rue Danièle Casanova</t>
  </si>
  <si>
    <t>claudine.duvent@orange.fr</t>
  </si>
  <si>
    <t>90 rue des capucines</t>
  </si>
  <si>
    <t>adm59171@gmail.com</t>
  </si>
  <si>
    <t>07 71 13 95 58</t>
  </si>
  <si>
    <t>meg.duv@hotmail.com</t>
  </si>
  <si>
    <t>30 rue de manosque</t>
  </si>
  <si>
    <t>06 10 77 10 01</t>
  </si>
  <si>
    <t>cecilechodduyn@orange.fr</t>
  </si>
  <si>
    <t>34 rue de nos déportés</t>
  </si>
  <si>
    <t>07 66 06 02 91</t>
  </si>
  <si>
    <t>41 rue des Lilas</t>
  </si>
  <si>
    <t>fatras.amelie@outlook.fr</t>
  </si>
  <si>
    <t xml:space="preserve">50 rue Lesage </t>
  </si>
  <si>
    <t>Bruille-lez-Marchiennes</t>
  </si>
  <si>
    <t>03 27 86 25 84</t>
  </si>
  <si>
    <t>fatras.nellina@gmail.com</t>
  </si>
  <si>
    <t>10 rue du 14 juillet</t>
  </si>
  <si>
    <t>06 68 22 18 98</t>
  </si>
  <si>
    <t>antoine.fenain@hotmail.fr</t>
  </si>
  <si>
    <t>15 rue Emile Zola</t>
  </si>
  <si>
    <t>03 27 86 79 06</t>
  </si>
  <si>
    <t>07 67 85 34 04</t>
  </si>
  <si>
    <t>anaisdu59146@icloud.com</t>
  </si>
  <si>
    <t>65, bd Louise Michel</t>
  </si>
  <si>
    <t>06 80 73 51 70</t>
  </si>
  <si>
    <t>jo1903@orange.fr</t>
  </si>
  <si>
    <t>9 rue René Descartes</t>
  </si>
  <si>
    <t>06 33 75 82 04</t>
  </si>
  <si>
    <t>caroline.gremillier@wanadoo.fr</t>
  </si>
  <si>
    <t>23 rue Desandrouins</t>
  </si>
  <si>
    <t>06 82 73 13 62</t>
  </si>
  <si>
    <t>2 bis rue Irène Joliot Curie</t>
  </si>
  <si>
    <t>07 82 61 67 43</t>
  </si>
  <si>
    <t>26 rue Danièle Casanova</t>
  </si>
  <si>
    <t>jouanbrigitte@gmail.com</t>
  </si>
  <si>
    <t>100 Bis rue Elie Fendalie</t>
  </si>
  <si>
    <t>06 44 90 07 05</t>
  </si>
  <si>
    <t>jrnt.anais@gmail.com</t>
  </si>
  <si>
    <t>20 rue Louis Pasteur</t>
  </si>
  <si>
    <t>06 27 18 92 99</t>
  </si>
  <si>
    <t>cathykarolewicz@aol.com</t>
  </si>
  <si>
    <t>34 rue Pasteur</t>
  </si>
  <si>
    <t>06 83 03 97 83</t>
  </si>
  <si>
    <t>boez.chantal@neuf.fr</t>
  </si>
  <si>
    <t>17 rue du 14 juillet</t>
  </si>
  <si>
    <t>06 46 60 40 79</t>
  </si>
  <si>
    <t>34 rue Jules Mousseron</t>
  </si>
  <si>
    <t>06 49 93 91 69</t>
  </si>
  <si>
    <t>alexkl@hotmail.fr</t>
  </si>
  <si>
    <t xml:space="preserve">3 rue White </t>
  </si>
  <si>
    <t>Wallers</t>
  </si>
  <si>
    <t>chantale.koziol@neuf.fr</t>
  </si>
  <si>
    <t xml:space="preserve">6 rue Adolphe Thiers </t>
  </si>
  <si>
    <t>06 75 17 15 76</t>
  </si>
  <si>
    <t>jmbruss@hotmail.fr</t>
  </si>
  <si>
    <t>33 rue Youri Gagarine</t>
  </si>
  <si>
    <t>03 27 95 06 60</t>
  </si>
  <si>
    <t>LE LETTY</t>
  </si>
  <si>
    <t>MAËLLE</t>
  </si>
  <si>
    <t>18 rue des Bleuets</t>
  </si>
  <si>
    <t>03 27 86 33 50</t>
  </si>
  <si>
    <t>noe.karine@orange.fr</t>
  </si>
  <si>
    <t>45 rue Marcel Cachin</t>
  </si>
  <si>
    <t>anouklemeur@gmail.com</t>
  </si>
  <si>
    <t>5A, rue Henri Barbusse</t>
  </si>
  <si>
    <t>06 60 15 82 11</t>
  </si>
  <si>
    <t>03 27 86 16 34</t>
  </si>
  <si>
    <t>jose.leclercq@bbox.fr</t>
  </si>
  <si>
    <t>27 rue Léon Delfosse</t>
  </si>
  <si>
    <t>fred59124@live.fr</t>
  </si>
  <si>
    <t>LEGLAND</t>
  </si>
  <si>
    <t>57 A rue Victor Hugo</t>
  </si>
  <si>
    <t>59179</t>
  </si>
  <si>
    <t>06 81 79 17 85</t>
  </si>
  <si>
    <t>26 rue Marcel Cachin</t>
  </si>
  <si>
    <t>42 rue Jean - Jaurès</t>
  </si>
  <si>
    <t>31 rue Jules Guesdes</t>
  </si>
  <si>
    <t>07 83 61 69 27</t>
  </si>
  <si>
    <t>leroyflorentin6@gmail.com</t>
  </si>
  <si>
    <t>54C rue Henri Ghesquière</t>
  </si>
  <si>
    <t>03 27 86 46 17</t>
  </si>
  <si>
    <t>07 66 37 34 40</t>
  </si>
  <si>
    <t>LETENEUR</t>
  </si>
  <si>
    <t>SANDRINE</t>
  </si>
  <si>
    <t>36 B rue Fernand</t>
  </si>
  <si>
    <t>06 31 80 43 05</t>
  </si>
  <si>
    <t>LEVECQ</t>
  </si>
  <si>
    <t>RACHEL</t>
  </si>
  <si>
    <t>4 rue du Marais</t>
  </si>
  <si>
    <t>06 83 39 06 06</t>
  </si>
  <si>
    <t>LINCK</t>
  </si>
  <si>
    <t>RAPHAËL</t>
  </si>
  <si>
    <t>46 rue Gustave Moreau</t>
  </si>
  <si>
    <t>06 79 02 19 95</t>
  </si>
  <si>
    <t>rafadrine@gmail.com</t>
  </si>
  <si>
    <t>75 rue Danièle Casanova</t>
  </si>
  <si>
    <t>christopheloock@laposte.net</t>
  </si>
  <si>
    <t>2 rue Danièle Casanova</t>
  </si>
  <si>
    <t xml:space="preserve">06 82 64 15 88 </t>
  </si>
  <si>
    <t>cecile.loustalet@orange.fr</t>
  </si>
  <si>
    <t>06 18 28 27 86</t>
  </si>
  <si>
    <t>12 rue des Bleuets</t>
  </si>
  <si>
    <t>06/35/19/22/64</t>
  </si>
  <si>
    <t xml:space="preserve">571, rue Edouard Vaillant </t>
  </si>
  <si>
    <t>patricia59171@gmail.com</t>
  </si>
  <si>
    <t xml:space="preserve">35 rue ghesquière </t>
  </si>
  <si>
    <t>06 46 84 29 36</t>
  </si>
  <si>
    <t>sylvielansiauxmarasco@gmail.com</t>
  </si>
  <si>
    <t>16 place de nos Fusillés</t>
  </si>
  <si>
    <t>06 11 04 94 73</t>
  </si>
  <si>
    <t>zazamous59179@hotmail.fr</t>
  </si>
  <si>
    <t>MEDJIR</t>
  </si>
  <si>
    <t>LAURYN</t>
  </si>
  <si>
    <t>10 rue des Bleuets</t>
  </si>
  <si>
    <t>06 27 01 83 89</t>
  </si>
  <si>
    <t>MENDOZA</t>
  </si>
  <si>
    <t>15 rue Wilson</t>
  </si>
  <si>
    <t>Hornaing</t>
  </si>
  <si>
    <t>06 29 53 63 51</t>
  </si>
  <si>
    <t>MARIE</t>
  </si>
  <si>
    <t>06 59 02 85 80</t>
  </si>
  <si>
    <t>marie.mendozamatin@gmail.com</t>
  </si>
  <si>
    <t>MENET</t>
  </si>
  <si>
    <t>51 rue Ghesquière</t>
  </si>
  <si>
    <t>06 60 81 85 92</t>
  </si>
  <si>
    <t xml:space="preserve">MERCIER </t>
  </si>
  <si>
    <t>NELLY</t>
  </si>
  <si>
    <t>11 rue de donzère</t>
  </si>
  <si>
    <t>07 51 64 60 43</t>
  </si>
  <si>
    <t>MIALANE</t>
  </si>
  <si>
    <t>LAURENT</t>
  </si>
  <si>
    <t>29 rue Irène Joliot Curie</t>
  </si>
  <si>
    <t>06 83 90 54 43</t>
  </si>
  <si>
    <t>85 rue Henri Barbusse</t>
  </si>
  <si>
    <t>06 19 85 41 32</t>
  </si>
  <si>
    <t>MOLIN</t>
  </si>
  <si>
    <t>8 rue Henri Dunant</t>
  </si>
  <si>
    <t>07 70 35 68 26</t>
  </si>
  <si>
    <t>molin59490@gmail.com</t>
  </si>
  <si>
    <t xml:space="preserve">12 Rue du Progrès </t>
  </si>
  <si>
    <t>06 64 86 47 07</t>
  </si>
  <si>
    <t>montury.jeanmarie@neuf.fr</t>
  </si>
  <si>
    <t>32 rue Marcel Cachin</t>
  </si>
  <si>
    <t>06 49 92 00 38</t>
  </si>
  <si>
    <t>mathilde.moreau070500@gmail.com</t>
  </si>
  <si>
    <t>48 Bis rue Fernand Rombeau</t>
  </si>
  <si>
    <t>Marchiennes</t>
  </si>
  <si>
    <t>06 12 18 33 06</t>
  </si>
  <si>
    <t>beafmt7@gmail.com</t>
  </si>
  <si>
    <t>07 82 91 40 46</t>
  </si>
  <si>
    <t>margotmuller@outlook.fr</t>
  </si>
  <si>
    <t>NICOLAS</t>
  </si>
  <si>
    <t>10 rue Gustave Delory</t>
  </si>
  <si>
    <t>OBAROWSKI</t>
  </si>
  <si>
    <t>NATHALIE</t>
  </si>
  <si>
    <t>14 A rue Henri Barbusse</t>
  </si>
  <si>
    <t>03 27 88 06 12</t>
  </si>
  <si>
    <t>PAGNIEZ</t>
  </si>
  <si>
    <t>DANIELLE</t>
  </si>
  <si>
    <t>9 rue Loiselet</t>
  </si>
  <si>
    <t>06 10 40 59 38</t>
  </si>
  <si>
    <t>PAPIN</t>
  </si>
  <si>
    <t>NICOLE</t>
  </si>
  <si>
    <t xml:space="preserve">4 rue du 14 Juillet </t>
  </si>
  <si>
    <t>06 81 44 82 13</t>
  </si>
  <si>
    <t>10 rue Marinette Roch Dubois</t>
  </si>
  <si>
    <t>06 50 17 55 95</t>
  </si>
  <si>
    <t>eloy-59@hotmail.fr</t>
  </si>
  <si>
    <t>MYRIAM</t>
  </si>
  <si>
    <t>39 rue du 19 Mars 1962</t>
  </si>
  <si>
    <t>06 22 74 41 59</t>
  </si>
  <si>
    <t>myriam.pepet@hotmail.fr</t>
  </si>
  <si>
    <t>38 rue Alexandre Ansaldi</t>
  </si>
  <si>
    <t>Perpignan</t>
  </si>
  <si>
    <t>06 14 12 39 81</t>
  </si>
  <si>
    <t>perhaps1@outlook.fr</t>
  </si>
  <si>
    <t xml:space="preserve">PICART </t>
  </si>
  <si>
    <t>ANTOINETTE</t>
  </si>
  <si>
    <t>45 rue des Sarts</t>
  </si>
  <si>
    <t>Rieulay</t>
  </si>
  <si>
    <t>06 72 03 23 52</t>
  </si>
  <si>
    <t>antoinette.picart@orange.fr</t>
  </si>
  <si>
    <t>Rés. Villers Campeau, Bâtiment 2, Appart 8</t>
  </si>
  <si>
    <t>06 73 49 71 07</t>
  </si>
  <si>
    <t>PINON</t>
  </si>
  <si>
    <t>HUGO</t>
  </si>
  <si>
    <t>86 route de Somain</t>
  </si>
  <si>
    <t>06 61 10 82 70</t>
  </si>
  <si>
    <t>hugo.pinon@orange.fr</t>
  </si>
  <si>
    <t>MICHAËLE</t>
  </si>
  <si>
    <t>06 67 27 34 29</t>
  </si>
  <si>
    <t>toiturespinon@orange.fr</t>
  </si>
  <si>
    <t>21 rue Emile Zola</t>
  </si>
  <si>
    <t>06 28 80 08 86</t>
  </si>
  <si>
    <t>270 rue Victor Hugo</t>
  </si>
  <si>
    <t>12A rue Gustave Delory</t>
  </si>
  <si>
    <t>eric-pot@hotmail.fr</t>
  </si>
  <si>
    <t>9 rue du 1er Mai</t>
  </si>
  <si>
    <t>06 84 40 89 97</t>
  </si>
  <si>
    <t>cpruvost35@gmail.com</t>
  </si>
  <si>
    <t>78 rue Emile Zola</t>
  </si>
  <si>
    <t>06 15 88 47 31</t>
  </si>
  <si>
    <t>francois.quesnoy@neuf.fr</t>
  </si>
  <si>
    <t>QUINTARD</t>
  </si>
  <si>
    <t>SANDRA</t>
  </si>
  <si>
    <t>9 rue Adolphe Thiers</t>
  </si>
  <si>
    <t>06 15 08 54 53</t>
  </si>
  <si>
    <t>37E rue du Masy</t>
  </si>
  <si>
    <t>06 21 94 08 86</t>
  </si>
  <si>
    <t>ratajczyk.geoffrey@outlook.com</t>
  </si>
  <si>
    <t>REGLAIN</t>
  </si>
  <si>
    <t>12 rue Rocard</t>
  </si>
  <si>
    <t>06 61 76 51 26</t>
  </si>
  <si>
    <t xml:space="preserve">REGNIER </t>
  </si>
  <si>
    <t>06 49 24 50 20</t>
  </si>
  <si>
    <t>val.pat.lola@hotmail.com</t>
  </si>
  <si>
    <t>13 rue Antonin François</t>
  </si>
  <si>
    <t>03 27 80 52 06</t>
  </si>
  <si>
    <t>ringeval.romuald@neuf.fr</t>
  </si>
  <si>
    <t>ROBBESYN</t>
  </si>
  <si>
    <t>30 rue du 19 Mars</t>
  </si>
  <si>
    <t>06 13 76 84 72</t>
  </si>
  <si>
    <t>LOUIS</t>
  </si>
  <si>
    <t>06 68 97 08 83</t>
  </si>
  <si>
    <t>rlouis@bbox.fr</t>
  </si>
  <si>
    <t>ROBERT</t>
  </si>
  <si>
    <t>AURELIE</t>
  </si>
  <si>
    <t>31 rue de nos Déportés</t>
  </si>
  <si>
    <t>07 82 59 87 18</t>
  </si>
  <si>
    <t>aurelie59179@hotmail.fr</t>
  </si>
  <si>
    <t>92 rue du Prétolu</t>
  </si>
  <si>
    <t>22B rue Jean Jaurès</t>
  </si>
  <si>
    <t>06 72 84 06 16</t>
  </si>
  <si>
    <t>lolitt.mick@hotmail.fr</t>
  </si>
  <si>
    <t>16a rue Paul Langevin</t>
  </si>
  <si>
    <t>06 21 36 23 53</t>
  </si>
  <si>
    <t>theo.rotthier@hotmail.fr</t>
  </si>
  <si>
    <t>8 rue des coquelicots</t>
  </si>
  <si>
    <t>06 26 17 33 85</t>
  </si>
  <si>
    <t>53Bbis rue Gabriel Péri</t>
  </si>
  <si>
    <t>06 60 18 12 34</t>
  </si>
  <si>
    <t>sebastien.salon@numericable.fr</t>
  </si>
  <si>
    <t>SCHULZ</t>
  </si>
  <si>
    <t>SADIA</t>
  </si>
  <si>
    <t>52C rue Marcel Cachin</t>
  </si>
  <si>
    <t>06 14 24 10 14</t>
  </si>
  <si>
    <t>sadsch@my.com</t>
  </si>
  <si>
    <t>Céline</t>
  </si>
  <si>
    <t>Eve</t>
  </si>
  <si>
    <t>125 rue George Dhenaut</t>
  </si>
  <si>
    <t>06 98 76 89 87</t>
  </si>
  <si>
    <t>emeline.serririer@hotmail.fr</t>
  </si>
  <si>
    <t>46 Rue Gustave Delory</t>
  </si>
  <si>
    <t>06 51 81 21 45</t>
  </si>
  <si>
    <t>geraldine59101@gmail.com</t>
  </si>
  <si>
    <t>12 rue Taffin</t>
  </si>
  <si>
    <t>06 58 26 89 48</t>
  </si>
  <si>
    <t>maureentison@outlook.fr</t>
  </si>
  <si>
    <t>48 rue Gino Ferrari</t>
  </si>
  <si>
    <t xml:space="preserve">06 24 06 68 11 </t>
  </si>
  <si>
    <t>amandine40689@hotmail.fr</t>
  </si>
  <si>
    <t>7 place Jean Jaurès</t>
  </si>
  <si>
    <t>06 62 49 97 89</t>
  </si>
  <si>
    <t>candice.vaneste@sfr.fr</t>
  </si>
  <si>
    <t>40 rue Marinette Roch Dubois</t>
  </si>
  <si>
    <t>06 51 54 07 25</t>
  </si>
  <si>
    <t>12bis place Victor Hugo</t>
  </si>
  <si>
    <t>53b rue Gabriel Péri</t>
  </si>
  <si>
    <t>06 37 86 84 56</t>
  </si>
  <si>
    <t>venant.cathy@orange.fr</t>
  </si>
  <si>
    <t>VERBEKE</t>
  </si>
  <si>
    <t>16 rue Jean-Jaurès</t>
  </si>
  <si>
    <t>verbekeclaude90@gmail.com</t>
  </si>
  <si>
    <t>5 rue du 19 mars</t>
  </si>
  <si>
    <t>06 50 16 08 25</t>
  </si>
  <si>
    <t>leletty.isabelle@gmail.com</t>
  </si>
  <si>
    <t>5 rue Fayence</t>
  </si>
  <si>
    <t>06 03 76 04 98</t>
  </si>
  <si>
    <t>mississa@hotmail.fr</t>
  </si>
  <si>
    <t>38 rue Porquerolles</t>
  </si>
  <si>
    <t>06 31 67 67 17</t>
  </si>
  <si>
    <t>poupala@yahoo.fr</t>
  </si>
  <si>
    <t>SZMIDT</t>
  </si>
  <si>
    <t>VIRGINIE</t>
  </si>
  <si>
    <t>17 rue G. Delory</t>
  </si>
  <si>
    <t>06 01 92 01 62</t>
  </si>
  <si>
    <t>miniedabscon@hotmail.fr</t>
  </si>
  <si>
    <t>SMITH</t>
  </si>
  <si>
    <t>PIERRE</t>
  </si>
  <si>
    <t>46A rue Lénine</t>
  </si>
  <si>
    <t>06 70 02 48 97</t>
  </si>
  <si>
    <t>pierrot59179@orange.fr</t>
  </si>
  <si>
    <t>06 30 32 48 99</t>
  </si>
  <si>
    <t>chantal59179@orange.fr</t>
  </si>
  <si>
    <t xml:space="preserve">TAHON </t>
  </si>
  <si>
    <t>CASSANDRA</t>
  </si>
  <si>
    <t>33 rue castellanne</t>
  </si>
  <si>
    <t>06 59 74 77 62</t>
  </si>
  <si>
    <t>tahouche@hotmail.fr</t>
  </si>
  <si>
    <t>TASSIN</t>
  </si>
  <si>
    <t>BRANDON</t>
  </si>
  <si>
    <t>10 rue J. Baptiste Lebas</t>
  </si>
  <si>
    <t>TURLURE</t>
  </si>
  <si>
    <t>ROMANE</t>
  </si>
  <si>
    <t>40 rue A.Calmette</t>
  </si>
  <si>
    <t>03 27 86 43 00</t>
  </si>
  <si>
    <t>VAESKEN</t>
  </si>
  <si>
    <t>JOHAN</t>
  </si>
  <si>
    <t>40 rue du 1er mai</t>
  </si>
  <si>
    <t>06 60 82 39 37</t>
  </si>
  <si>
    <t>johan.vaesken@gmail.com</t>
  </si>
  <si>
    <t>VAILLE</t>
  </si>
  <si>
    <t>79 rue J. Jaurès</t>
  </si>
  <si>
    <t>c.vaille@laposte.net</t>
  </si>
  <si>
    <t>VANDENBOGAERDE</t>
  </si>
  <si>
    <t>CLEMENT</t>
  </si>
  <si>
    <t>51 rue G.Péri</t>
  </si>
  <si>
    <t>06 23 07 92 28</t>
  </si>
  <si>
    <t>rosema59@hotmail.fr</t>
  </si>
  <si>
    <t>CAMILLE</t>
  </si>
  <si>
    <t>VANDENGHOOTE</t>
  </si>
  <si>
    <t>NANCY</t>
  </si>
  <si>
    <t>VERRIEZ</t>
  </si>
  <si>
    <t>CATHERINE</t>
  </si>
  <si>
    <t>2 résidence Cœur du Village</t>
  </si>
  <si>
    <t>03 27 96 60 13</t>
  </si>
  <si>
    <t>catherine.lourd@orange.fr</t>
  </si>
  <si>
    <t>VILAIN</t>
  </si>
  <si>
    <t xml:space="preserve">211 rue P.Semard </t>
  </si>
  <si>
    <t>06 62 91 99 61</t>
  </si>
  <si>
    <t>vilain.priscillia@laposte.net</t>
  </si>
  <si>
    <t>ZBOROWSKI</t>
  </si>
  <si>
    <t>KYLLIAN</t>
  </si>
  <si>
    <t>12 rue A. François</t>
  </si>
  <si>
    <t>07 83 16 43 33</t>
  </si>
  <si>
    <t>nono59179@hotmail.fr</t>
  </si>
  <si>
    <t>ZERROUKI</t>
  </si>
  <si>
    <t>ADAM</t>
  </si>
  <si>
    <t>8 rue M.Thorez</t>
  </si>
  <si>
    <t>06 21 51 44 64</t>
  </si>
  <si>
    <t>Oscar</t>
  </si>
  <si>
    <t>20 rue de poligny</t>
  </si>
  <si>
    <t>pecquencourt</t>
  </si>
  <si>
    <t>DAMART</t>
  </si>
  <si>
    <t>KELLY</t>
  </si>
  <si>
    <t>16 RUE DE DIXMUDE</t>
  </si>
  <si>
    <t>ESCAUDAIN</t>
  </si>
  <si>
    <t>DEVENDEVILLE</t>
  </si>
  <si>
    <t>ADELINE</t>
  </si>
  <si>
    <t>50 RUE LESAGE</t>
  </si>
  <si>
    <t>BRUILLE- LES-MARCHIENNES</t>
  </si>
  <si>
    <t xml:space="preserve">KOLACINSKI </t>
  </si>
  <si>
    <t>MESTDAG</t>
  </si>
  <si>
    <t>RUE G. PERI</t>
  </si>
  <si>
    <t>MARASCO</t>
  </si>
  <si>
    <t>YOANN</t>
  </si>
  <si>
    <t>35 RUE GHESQUIERE</t>
  </si>
  <si>
    <t>06 11 68 21 71</t>
  </si>
  <si>
    <t xml:space="preserve">JOUAN </t>
  </si>
  <si>
    <t>GUY</t>
  </si>
  <si>
    <t>RUE CASANOVA</t>
  </si>
  <si>
    <t>26 RUE MARCEL CACHIN</t>
  </si>
  <si>
    <t>03 27 89 76 98</t>
  </si>
  <si>
    <t xml:space="preserve">CHOTEAU </t>
  </si>
  <si>
    <t>SAMANTHA</t>
  </si>
  <si>
    <t>ROBILLARD</t>
  </si>
  <si>
    <t>FLORIE</t>
  </si>
  <si>
    <t>668 RUE E.VAILLANT</t>
  </si>
  <si>
    <t>ERRE</t>
  </si>
  <si>
    <t>07 87 86 28 11</t>
  </si>
  <si>
    <t>BOCQUILLON</t>
  </si>
  <si>
    <t>SYLVIANE</t>
  </si>
  <si>
    <t>112 RUE PIERRE SEMARD</t>
  </si>
  <si>
    <t>SOMAIN</t>
  </si>
  <si>
    <t>ALLAN</t>
  </si>
  <si>
    <t>35 RUE JEAN ANTOINE WATTEAU</t>
  </si>
  <si>
    <t>ABSCON</t>
  </si>
  <si>
    <t>BAUDUIN</t>
  </si>
  <si>
    <t xml:space="preserve">27 BIS RUE DE LA FONTAINE </t>
  </si>
  <si>
    <t>HELESMES</t>
  </si>
  <si>
    <t>06 31 69 33 18</t>
  </si>
  <si>
    <t>HUGUES- BAUDUIN</t>
  </si>
  <si>
    <t>FAUSTINE</t>
  </si>
  <si>
    <t>27 BIS RUE DE LA FONTAINE</t>
  </si>
  <si>
    <t>07 82 60 18 55</t>
  </si>
  <si>
    <t>BARGHIACCHI</t>
  </si>
  <si>
    <t>36 RUE MARCEL CACHIN</t>
  </si>
  <si>
    <t>06 75 19 60 71</t>
  </si>
  <si>
    <t xml:space="preserve">KUS </t>
  </si>
  <si>
    <t>66 C RUE GHESQUIERE</t>
  </si>
  <si>
    <t>06 98 97 73 24</t>
  </si>
  <si>
    <t>MORET</t>
  </si>
  <si>
    <t>70 RUE JEAN JAURES</t>
  </si>
  <si>
    <t>07 83 01 91 24</t>
  </si>
  <si>
    <t>RAMEZ</t>
  </si>
  <si>
    <t>LUCAS</t>
  </si>
  <si>
    <t>50 RUE LENINE</t>
  </si>
  <si>
    <t>06 03 66 54 14</t>
  </si>
  <si>
    <t>KOLAR</t>
  </si>
  <si>
    <t>06 77 98 26 66</t>
  </si>
  <si>
    <t>LOBRY</t>
  </si>
  <si>
    <t>MARTINE</t>
  </si>
  <si>
    <t>8 RUE DU MARECHAL DELATTRE DE TASSIGNY</t>
  </si>
  <si>
    <t xml:space="preserve">MILLON </t>
  </si>
  <si>
    <t>SOPHIE</t>
  </si>
  <si>
    <t>10 RUE MIREILLE DAVID</t>
  </si>
  <si>
    <t>06 63 57 68 70</t>
  </si>
  <si>
    <t>MORIN</t>
  </si>
  <si>
    <t>ANTHONY</t>
  </si>
  <si>
    <t>80 A RUE HENRI BARBUSSE</t>
  </si>
  <si>
    <t>06 99 62 20 14</t>
  </si>
  <si>
    <t>WANGERMEZ</t>
  </si>
  <si>
    <t>Valérie</t>
  </si>
  <si>
    <t>40 rue S Degallaix</t>
  </si>
  <si>
    <t>ROY</t>
  </si>
  <si>
    <t>Mureille</t>
  </si>
  <si>
    <t>55 rue S Degallaix</t>
  </si>
  <si>
    <t>CICHOCKI</t>
  </si>
  <si>
    <t>Isabelle</t>
  </si>
  <si>
    <t xml:space="preserve">25 rue A Brunet </t>
  </si>
  <si>
    <t>SERGENT</t>
  </si>
  <si>
    <t>Sabine</t>
  </si>
  <si>
    <t>12 rue du 1er mai</t>
  </si>
  <si>
    <t>DECRUYENAERE</t>
  </si>
  <si>
    <t>Hugo</t>
  </si>
  <si>
    <t>1 rue gabriel péri</t>
  </si>
  <si>
    <t>WAVELET</t>
  </si>
  <si>
    <t>Emilie</t>
  </si>
  <si>
    <t>27 rue calmette</t>
  </si>
  <si>
    <t>ALLARDIN</t>
  </si>
  <si>
    <t>Sophie</t>
  </si>
  <si>
    <t>32 rue jules ferry</t>
  </si>
  <si>
    <t>Aurélie</t>
  </si>
  <si>
    <t>31 rue de nos déportés</t>
  </si>
  <si>
    <t>Lucile</t>
  </si>
  <si>
    <t>16 rue de manosque</t>
  </si>
  <si>
    <t>SCHODDUYN</t>
  </si>
  <si>
    <t>Véronique</t>
  </si>
  <si>
    <t>37 rue du 11 novembre</t>
  </si>
  <si>
    <t>BATTEUX</t>
  </si>
  <si>
    <t>Angélique</t>
  </si>
  <si>
    <t xml:space="preserve">42 rue paul vaillant couturier </t>
  </si>
  <si>
    <t>CAESTEKER</t>
  </si>
  <si>
    <t>Laura</t>
  </si>
  <si>
    <t>2 rue du 19 mars 1962</t>
  </si>
  <si>
    <t>NOWICKI</t>
  </si>
  <si>
    <t>Amélie</t>
  </si>
  <si>
    <t xml:space="preserve">40 rue dorvillers </t>
  </si>
  <si>
    <t>Patrice</t>
  </si>
  <si>
    <t>40 rue dorvillers</t>
  </si>
  <si>
    <t>CAPELLE</t>
  </si>
  <si>
    <t>LEA</t>
  </si>
  <si>
    <t>203 RUE H DELROT</t>
  </si>
  <si>
    <t>06 50 91 18 22</t>
  </si>
  <si>
    <t>MELANCHON</t>
  </si>
  <si>
    <t>GUILLAUME</t>
  </si>
  <si>
    <t>57 RUE BLANQUI</t>
  </si>
  <si>
    <t>06 72 52 26 82</t>
  </si>
  <si>
    <t>BALARD</t>
  </si>
  <si>
    <t>CORINNE</t>
  </si>
  <si>
    <t>28 RUE D'AUXERRE CITE DU PAVE</t>
  </si>
  <si>
    <t>AUBERCHICOURT</t>
  </si>
  <si>
    <t>06 78 80 26 72</t>
  </si>
  <si>
    <t>VILLAIN</t>
  </si>
  <si>
    <t>JOSIANE</t>
  </si>
  <si>
    <t>5 RUE EMILE ZOLA</t>
  </si>
  <si>
    <t>03 27 86 84 10</t>
  </si>
  <si>
    <t>5 RUE E. ZOLA</t>
  </si>
  <si>
    <t>06 78 52 56 11</t>
  </si>
  <si>
    <t>35 RUE GABRIEL PERI</t>
  </si>
  <si>
    <t>03 27 86 08 14</t>
  </si>
  <si>
    <t>41 RUE JEAN JAURES APPT B</t>
  </si>
  <si>
    <t>BONNEMENT</t>
  </si>
  <si>
    <t>SARAH</t>
  </si>
  <si>
    <t>46 RUE PAUL ELUARD</t>
  </si>
  <si>
    <t>06 29 06 97 67</t>
  </si>
  <si>
    <t>ANNA</t>
  </si>
  <si>
    <t>236 RUE DES LILAS</t>
  </si>
  <si>
    <t>06 51 98 18 98</t>
  </si>
  <si>
    <t>CHRISTINE</t>
  </si>
  <si>
    <t>10 RUE BOURLET</t>
  </si>
  <si>
    <t>06 16 03 90 50</t>
  </si>
  <si>
    <t>DOMINIQUE</t>
  </si>
  <si>
    <t>28 RUE BOURLET</t>
  </si>
  <si>
    <t>06 11 17 25 48</t>
  </si>
  <si>
    <t>43 RUE DE LA PAIX</t>
  </si>
  <si>
    <t>06 86 22 77 54</t>
  </si>
  <si>
    <t>DEMARQUE</t>
  </si>
  <si>
    <t>ALICIA</t>
  </si>
  <si>
    <t>30 RUE SUZANNE LANNOY</t>
  </si>
  <si>
    <t>PAUPIERE</t>
  </si>
  <si>
    <t>AMALTHE</t>
  </si>
  <si>
    <t>2 RUE PAUL VAILLANT COUTURIER</t>
  </si>
  <si>
    <t>07 82 34 20 69</t>
  </si>
  <si>
    <t>Total</t>
  </si>
  <si>
    <t>ok</t>
  </si>
  <si>
    <t>- le Oui dans la colonne Reglé</t>
  </si>
  <si>
    <t>- la date dans la colonne Date Payé</t>
  </si>
  <si>
    <t>- le Oui dans la colonne Actif</t>
  </si>
  <si>
    <t>Oui</t>
  </si>
  <si>
    <t>Pour les MENSUELS la date d'échéance est placée au 5 du mois suivant la date Payé</t>
  </si>
  <si>
    <t>Pour les ANNUELS la date d'échéance est placée au 1 juillet de l'année suivante à l'année de paiement</t>
  </si>
  <si>
    <t>Si cela sert … Modification de la feuille Indicateurs -&gt; Ajout d'une liste déroulante en A2 et A3</t>
  </si>
  <si>
    <t>USF Saisie -&gt; la case à cocher "Cotisation payée" n'est activable que si la case "Actif" est cochée</t>
  </si>
  <si>
    <t>USF Saisie Contrôle des dates</t>
  </si>
  <si>
    <t>A l'ouverture de l'USF, le code contrôle les dates d'échéance par rapport à la date du jour. Si la date est dépassé le code supprime :</t>
  </si>
  <si>
    <t>Feuille Accueil : Le bouton Rappel des cotisations remonte les cotisations des membres Mensuels et Actif dont la date d'échéance est dépassée</t>
  </si>
  <si>
    <t>Feuille Base données : La date d'échéance se met si vous avez mis Oui dans actif et réglé et si une date de paiment est mentionnée</t>
  </si>
  <si>
    <t>Version C</t>
  </si>
  <si>
    <t>Version D</t>
  </si>
  <si>
    <t>Dans la feuille Base de données :</t>
  </si>
  <si>
    <t>Dans la feuille Accueil :</t>
  </si>
  <si>
    <t>Dans la feuille Indicateurs</t>
  </si>
  <si>
    <t>- Toutes les dates sont placéees automatiquement.De même pour toutes les données des lignes 2 à 4. Vous ne devez donc rien faire à ce sujet</t>
  </si>
  <si>
    <t>-En B9, F7 et F9 : j'ai placé une liste déroulante qui vous permet de choisir votre mois.</t>
  </si>
  <si>
    <t>- Les formules placées en H6, H8 et D8 renvoie les données sur base de votre choix dans la liste déroulante</t>
  </si>
  <si>
    <t>- chaque année vous devez uniquement mettre la date du 1/9 en T1 (cellule en orange) Cette date modifiera aussi toutes les dates dans la feuilles indicateurs pour votre suivi</t>
  </si>
  <si>
    <t>Dans l'USF RECHERCHER, si vous double cliquez dans la textbox, celle sera vidée ainsi que toute la liste en dessous</t>
  </si>
  <si>
    <t>- Un adhérent qui n'a pas payé reste actif, cela vous permet de voir qui n'a pas rendu son règlement;</t>
  </si>
  <si>
    <t>- Un nouvel adhérent peut être inscrit et en attente de cotisation</t>
  </si>
  <si>
    <t>- Les mentions Ok entre les colonnes S et AC se mettront automatiquement lorsqu'un membre a payé sa cotisation.Que ce soit en Annuel ou en Mensuel</t>
  </si>
  <si>
    <t xml:space="preserve">Dans l'USF Saisie, </t>
  </si>
  <si>
    <t>- le bouton Archiver, archive les données dans la feuille Archives et supprime l'adhérent de la base de données</t>
  </si>
  <si>
    <t>- le bouton AJOUTER est Actif si la case Actif est cochée</t>
  </si>
  <si>
    <t>- Les OK se marquent dès que la cotisation est cochée dans l'USF Saisie</t>
  </si>
  <si>
    <t>- Si un nouvel adhérent s'incrit pour un an, les ok se placent de septembre à juin même si vous cochez la case "cotisation" au mois d'octobre.</t>
  </si>
  <si>
    <t>- en cas de mise à jour, vous recevez un message disant que la mise à jour a été effectuée</t>
  </si>
  <si>
    <t>TOTAL</t>
  </si>
  <si>
    <t>TRESORERIE</t>
  </si>
  <si>
    <t>Type</t>
  </si>
  <si>
    <t>Type adhérents</t>
  </si>
  <si>
    <t>NOMBRE ABONNEMENTS</t>
  </si>
  <si>
    <t>16/10/18</t>
  </si>
  <si>
    <t>Ok</t>
  </si>
  <si>
    <t>21/09/16</t>
  </si>
  <si>
    <t>17/12/16</t>
  </si>
  <si>
    <t>27/01/17</t>
  </si>
  <si>
    <t>17/09/19</t>
  </si>
  <si>
    <t>29/08/19</t>
  </si>
  <si>
    <t>31/08/19</t>
  </si>
  <si>
    <t>06 81 69 80 87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</si>
</sst>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_-* #,##0.00\ [$€-80C]_-;\-* #,##0.00\ [$€-80C]_-;_-* &quot;-&quot;??\ [$€-80C]_-;_-@_-"/>
    <numFmt numFmtId="167" formatCode="#,##0.00\ \€"/>
    <numFmt numFmtId="168" formatCode="00000"/>
    <numFmt numFmtId="169" formatCode="#,##0.00\ &quot;€&quot;"/>
    <numFmt numFmtId="170" formatCode="mmmm\-yy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1"/>
      <color rgb="FF4A5359"/>
      <name val="Arial"/>
      <family val="2"/>
    </font>
    <font>
      <b/>
      <sz val="11"/>
      <color rgb="FFFF000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rgb="FFFFC000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8.25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11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4" xfId="0" applyFont="1" applyFill="1" applyBorder="1" applyAlignment="1">
      <alignment horizontal="right"/>
    </xf>
    <xf numFmtId="165" fontId="1" fillId="0" borderId="1" xfId="0" applyNumberFormat="1" applyFont="1" applyBorder="1"/>
    <xf numFmtId="49" fontId="2" fillId="0" borderId="1" xfId="1" applyNumberFormat="1" applyBorder="1" applyAlignment="1" applyProtection="1"/>
    <xf numFmtId="0" fontId="6" fillId="4" borderId="5" xfId="0" applyFont="1" applyFill="1" applyBorder="1"/>
    <xf numFmtId="0" fontId="0" fillId="5" borderId="5" xfId="0" applyFont="1" applyFill="1" applyBorder="1"/>
    <xf numFmtId="0" fontId="0" fillId="0" borderId="5" xfId="0" applyFont="1" applyBorder="1"/>
    <xf numFmtId="164" fontId="1" fillId="0" borderId="1" xfId="0" applyNumberFormat="1" applyFont="1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6" borderId="0" xfId="0" applyFont="1" applyFill="1"/>
    <xf numFmtId="0" fontId="3" fillId="3" borderId="6" xfId="0" applyFont="1" applyFill="1" applyBorder="1"/>
    <xf numFmtId="0" fontId="6" fillId="3" borderId="0" xfId="0" applyFont="1" applyFill="1"/>
    <xf numFmtId="0" fontId="5" fillId="2" borderId="4" xfId="0" applyFont="1" applyFill="1" applyBorder="1" applyAlignment="1">
      <alignment horizontal="center" vertical="center"/>
    </xf>
    <xf numFmtId="14" fontId="3" fillId="3" borderId="0" xfId="0" applyNumberFormat="1" applyFont="1" applyFill="1"/>
    <xf numFmtId="14" fontId="10" fillId="0" borderId="0" xfId="0" applyNumberFormat="1" applyFont="1" applyAlignment="1">
      <alignment horizontal="left"/>
    </xf>
    <xf numFmtId="166" fontId="1" fillId="0" borderId="1" xfId="2" applyNumberFormat="1" applyFont="1" applyBorder="1"/>
    <xf numFmtId="167" fontId="1" fillId="0" borderId="1" xfId="2" applyNumberFormat="1" applyFont="1" applyBorder="1"/>
    <xf numFmtId="168" fontId="1" fillId="0" borderId="1" xfId="0" applyNumberFormat="1" applyFont="1" applyBorder="1" applyAlignment="1">
      <alignment horizontal="right"/>
    </xf>
    <xf numFmtId="165" fontId="1" fillId="0" borderId="1" xfId="0" applyNumberFormat="1" applyFont="1" applyBorder="1" applyAlignment="1">
      <alignment horizontal="left"/>
    </xf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165" fontId="1" fillId="0" borderId="7" xfId="0" applyNumberFormat="1" applyFont="1" applyBorder="1"/>
    <xf numFmtId="49" fontId="1" fillId="0" borderId="7" xfId="0" applyNumberFormat="1" applyFont="1" applyBorder="1"/>
    <xf numFmtId="0" fontId="14" fillId="3" borderId="0" xfId="0" applyFont="1" applyFill="1"/>
    <xf numFmtId="169" fontId="16" fillId="6" borderId="0" xfId="0" applyNumberFormat="1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/>
    </xf>
    <xf numFmtId="17" fontId="5" fillId="7" borderId="4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7" fontId="5" fillId="8" borderId="4" xfId="0" applyNumberFormat="1" applyFont="1" applyFill="1" applyBorder="1" applyAlignment="1">
      <alignment horizontal="center"/>
    </xf>
    <xf numFmtId="170" fontId="13" fillId="3" borderId="0" xfId="0" applyNumberFormat="1" applyFont="1" applyFill="1" applyAlignment="1">
      <alignment horizontal="left"/>
    </xf>
    <xf numFmtId="17" fontId="6" fillId="3" borderId="0" xfId="0" applyNumberFormat="1" applyFont="1" applyFill="1"/>
    <xf numFmtId="17" fontId="15" fillId="3" borderId="0" xfId="0" applyNumberFormat="1" applyFont="1" applyFill="1" applyAlignment="1">
      <alignment horizontal="left"/>
    </xf>
    <xf numFmtId="0" fontId="17" fillId="0" borderId="0" xfId="0" applyFont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/>
    </xf>
    <xf numFmtId="164" fontId="5" fillId="2" borderId="4" xfId="0" applyNumberFormat="1" applyFont="1" applyFill="1" applyBorder="1" applyAlignment="1">
      <alignment horizontal="center"/>
    </xf>
    <xf numFmtId="0" fontId="8" fillId="0" borderId="0" xfId="0" quotePrefix="1" applyFont="1" applyAlignment="1">
      <alignment horizontal="left" vertical="center" indent="1"/>
    </xf>
    <xf numFmtId="0" fontId="1" fillId="0" borderId="4" xfId="0" applyFont="1" applyBorder="1" applyAlignment="1">
      <alignment horizontal="center"/>
    </xf>
    <xf numFmtId="17" fontId="1" fillId="0" borderId="4" xfId="0" applyNumberFormat="1" applyFont="1" applyBorder="1" applyAlignment="1">
      <alignment horizontal="center"/>
    </xf>
    <xf numFmtId="0" fontId="0" fillId="0" borderId="0" xfId="0" applyFill="1" applyBorder="1"/>
    <xf numFmtId="169" fontId="0" fillId="0" borderId="0" xfId="0" applyNumberFormat="1"/>
    <xf numFmtId="17" fontId="1" fillId="9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18" fillId="0" borderId="12" xfId="0" applyFont="1" applyBorder="1" applyAlignment="1">
      <alignment horizontal="center" vertical="center"/>
    </xf>
    <xf numFmtId="17" fontId="1" fillId="12" borderId="1" xfId="0" applyNumberFormat="1" applyFont="1" applyFill="1" applyBorder="1" applyAlignment="1">
      <alignment horizontal="center" vertical="center"/>
    </xf>
    <xf numFmtId="17" fontId="1" fillId="12" borderId="13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0" xfId="0" applyBorder="1" applyAlignment="1">
      <alignment vertical="center"/>
    </xf>
    <xf numFmtId="17" fontId="1" fillId="7" borderId="14" xfId="0" applyNumberFormat="1" applyFont="1" applyFill="1" applyBorder="1" applyAlignment="1">
      <alignment horizontal="center" vertical="center"/>
    </xf>
    <xf numFmtId="17" fontId="1" fillId="7" borderId="1" xfId="0" applyNumberFormat="1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169" fontId="0" fillId="0" borderId="15" xfId="0" applyNumberFormat="1" applyBorder="1" applyAlignment="1">
      <alignment vertical="center"/>
    </xf>
    <xf numFmtId="169" fontId="16" fillId="6" borderId="16" xfId="0" applyNumberFormat="1" applyFont="1" applyFill="1" applyBorder="1" applyAlignment="1">
      <alignment vertical="center"/>
    </xf>
    <xf numFmtId="0" fontId="18" fillId="0" borderId="12" xfId="0" applyFont="1" applyBorder="1" applyAlignment="1">
      <alignment vertical="center"/>
    </xf>
    <xf numFmtId="17" fontId="1" fillId="9" borderId="20" xfId="0" applyNumberFormat="1" applyFont="1" applyFill="1" applyBorder="1" applyAlignment="1">
      <alignment horizontal="center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19" fillId="11" borderId="9" xfId="0" applyFont="1" applyFill="1" applyBorder="1" applyAlignment="1">
      <alignment horizontal="center" vertical="center"/>
    </xf>
    <xf numFmtId="0" fontId="19" fillId="11" borderId="10" xfId="0" applyFont="1" applyFill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  <xf numFmtId="0" fontId="19" fillId="10" borderId="18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9" fillId="13" borderId="9" xfId="0" applyFont="1" applyFill="1" applyBorder="1" applyAlignment="1">
      <alignment horizontal="center" vertical="center"/>
    </xf>
    <xf numFmtId="0" fontId="19" fillId="13" borderId="10" xfId="0" applyFont="1" applyFill="1" applyBorder="1" applyAlignment="1">
      <alignment horizontal="center" vertical="center"/>
    </xf>
    <xf numFmtId="0" fontId="19" fillId="13" borderId="11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7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99"/>
      <color rgb="FF66FF66"/>
      <color rgb="FFFF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Fréquentation de la salle 2019 - 2020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Indicateurs!$A$3</c:f>
              <c:strCache>
                <c:ptCount val="1"/>
                <c:pt idx="0">
                  <c:v>FENAINOIS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Indicateurs!$B$2:$K$2</c:f>
              <c:strCache>
                <c:ptCount val="10"/>
                <c:pt idx="0">
                  <c:v>sept-19</c:v>
                </c:pt>
                <c:pt idx="1">
                  <c:v>oct-19</c:v>
                </c:pt>
                <c:pt idx="2">
                  <c:v>nov-19</c:v>
                </c:pt>
                <c:pt idx="3">
                  <c:v>déc-19</c:v>
                </c:pt>
                <c:pt idx="4">
                  <c:v>janv-20</c:v>
                </c:pt>
                <c:pt idx="5">
                  <c:v>févr-20</c:v>
                </c:pt>
                <c:pt idx="6">
                  <c:v>mars-20</c:v>
                </c:pt>
                <c:pt idx="7">
                  <c:v>avr-20</c:v>
                </c:pt>
                <c:pt idx="8">
                  <c:v>mai-20</c:v>
                </c:pt>
                <c:pt idx="9">
                  <c:v>juin-20</c:v>
                </c:pt>
              </c:strCache>
            </c:strRef>
          </c:cat>
          <c:val>
            <c:numRef>
              <c:f>Indicateurs!$B$3:$K$3</c:f>
              <c:numCache>
                <c:formatCode>General</c:formatCode>
                <c:ptCount val="10"/>
                <c:pt idx="0">
                  <c:v>41</c:v>
                </c:pt>
                <c:pt idx="1">
                  <c:v>41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99-434F-B29F-45E1B230A64F}"/>
            </c:ext>
          </c:extLst>
        </c:ser>
        <c:ser>
          <c:idx val="1"/>
          <c:order val="1"/>
          <c:tx>
            <c:strRef>
              <c:f>Indicateurs!$A$4</c:f>
              <c:strCache>
                <c:ptCount val="1"/>
                <c:pt idx="0">
                  <c:v>EXTERIEUR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Indicateurs!$B$2:$K$2</c:f>
              <c:strCache>
                <c:ptCount val="10"/>
                <c:pt idx="0">
                  <c:v>sept-19</c:v>
                </c:pt>
                <c:pt idx="1">
                  <c:v>oct-19</c:v>
                </c:pt>
                <c:pt idx="2">
                  <c:v>nov-19</c:v>
                </c:pt>
                <c:pt idx="3">
                  <c:v>déc-19</c:v>
                </c:pt>
                <c:pt idx="4">
                  <c:v>janv-20</c:v>
                </c:pt>
                <c:pt idx="5">
                  <c:v>févr-20</c:v>
                </c:pt>
                <c:pt idx="6">
                  <c:v>mars-20</c:v>
                </c:pt>
                <c:pt idx="7">
                  <c:v>avr-20</c:v>
                </c:pt>
                <c:pt idx="8">
                  <c:v>mai-20</c:v>
                </c:pt>
                <c:pt idx="9">
                  <c:v>juin-20</c:v>
                </c:pt>
              </c:strCache>
            </c:strRef>
          </c:cat>
          <c:val>
            <c:numRef>
              <c:f>Indicateurs!$B$4:$K$4</c:f>
              <c:numCache>
                <c:formatCode>General</c:formatCode>
                <c:ptCount val="10"/>
                <c:pt idx="0">
                  <c:v>23</c:v>
                </c:pt>
                <c:pt idx="1">
                  <c:v>23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99-434F-B29F-45E1B230A64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38093760"/>
        <c:axId val="338091800"/>
      </c:barChart>
      <c:catAx>
        <c:axId val="338093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chemeClr val="accent1">
                        <a:lumMod val="75000"/>
                      </a:schemeClr>
                    </a:solidFill>
                  </a:rPr>
                  <a:t>Mois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accen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91800"/>
        <c:crosses val="autoZero"/>
        <c:auto val="1"/>
        <c:lblAlgn val="ctr"/>
        <c:lblOffset val="100"/>
        <c:noMultiLvlLbl val="1"/>
      </c:catAx>
      <c:valAx>
        <c:axId val="33809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chemeClr val="accent1">
                        <a:lumMod val="75000"/>
                      </a:schemeClr>
                    </a:solidFill>
                  </a:rPr>
                  <a:t>Nombres d'adhérents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accen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093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Abonnements rentrée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Indicateurs!$B$9</c:f>
              <c:strCache>
                <c:ptCount val="1"/>
                <c:pt idx="0">
                  <c:v>sept-19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4E5-44B3-AD01-FC3816EDFCEA}"/>
              </c:ext>
            </c:extLst>
          </c:dPt>
          <c:dPt>
            <c:idx val="1"/>
            <c:bubble3D val="0"/>
            <c:spPr>
              <a:solidFill>
                <a:srgbClr val="FF66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E5-44B3-AD01-FC3816EDFCEA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Indicateurs!$A$10:$A$11</c:f>
              <c:strCache>
                <c:ptCount val="2"/>
                <c:pt idx="0">
                  <c:v>Mensuel</c:v>
                </c:pt>
                <c:pt idx="1">
                  <c:v>Annuel</c:v>
                </c:pt>
              </c:strCache>
            </c:strRef>
          </c:cat>
          <c:val>
            <c:numRef>
              <c:f>Indicateurs!$B$10:$B$11</c:f>
              <c:numCache>
                <c:formatCode>General</c:formatCode>
                <c:ptCount val="2"/>
                <c:pt idx="0">
                  <c:v>45</c:v>
                </c:pt>
                <c:pt idx="1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4E5-44B3-AD01-FC3816EDF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358140</xdr:colOff>
      <xdr:row>4</xdr:row>
      <xdr:rowOff>22860</xdr:rowOff>
    </xdr:from>
    <xdr:to>
      <xdr:col>10</xdr:col>
      <xdr:colOff>114300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6842760" y="800100"/>
          <a:ext cx="1341120" cy="57150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10</xdr:col>
      <xdr:colOff>205740</xdr:colOff>
      <xdr:row>4</xdr:row>
      <xdr:rowOff>30480</xdr:rowOff>
    </xdr:from>
    <xdr:to>
      <xdr:col>11</xdr:col>
      <xdr:colOff>396240</xdr:colOff>
      <xdr:row>7</xdr:row>
      <xdr:rowOff>53340</xdr:rowOff>
    </xdr:to>
    <xdr:sp macro="[0]!validiteC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8BFB7AA-C292-4AD0-906E-2030BDF2399E}"/>
            </a:ext>
          </a:extLst>
        </xdr:cNvPr>
        <xdr:cNvSpPr/>
      </xdr:nvSpPr>
      <xdr:spPr>
        <a:xfrm>
          <a:off x="8275320" y="80772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Rappel certificat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495300</xdr:colOff>
      <xdr:row>4</xdr:row>
      <xdr:rowOff>22860</xdr:rowOff>
    </xdr:from>
    <xdr:to>
      <xdr:col>12</xdr:col>
      <xdr:colOff>571500</xdr:colOff>
      <xdr:row>7</xdr:row>
      <xdr:rowOff>45720</xdr:rowOff>
    </xdr:to>
    <xdr:sp macro="[0]!RInonregl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6E8AE82-8FA7-4953-A2F6-3330BF2079DB}"/>
            </a:ext>
          </a:extLst>
        </xdr:cNvPr>
        <xdr:cNvSpPr/>
      </xdr:nvSpPr>
      <xdr:spPr>
        <a:xfrm>
          <a:off x="9654540" y="800100"/>
          <a:ext cx="128016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Rappel Cotisation</a:t>
          </a:r>
        </a:p>
      </xdr:txBody>
    </xdr:sp>
    <xdr:clientData/>
  </xdr:twoCellAnchor>
  <xdr:twoCellAnchor>
    <xdr:from>
      <xdr:col>1</xdr:col>
      <xdr:colOff>7620</xdr:colOff>
      <xdr:row>10</xdr:row>
      <xdr:rowOff>99060</xdr:rowOff>
    </xdr:from>
    <xdr:to>
      <xdr:col>7</xdr:col>
      <xdr:colOff>773430</xdr:colOff>
      <xdr:row>28</xdr:row>
      <xdr:rowOff>156210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EAF3ED4-6FB4-4902-9883-4DF16E1E9D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15240</xdr:colOff>
      <xdr:row>29</xdr:row>
      <xdr:rowOff>175260</xdr:rowOff>
    </xdr:from>
    <xdr:to>
      <xdr:col>6</xdr:col>
      <xdr:colOff>643890</xdr:colOff>
      <xdr:row>44</xdr:row>
      <xdr:rowOff>175260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651F9D2C-4BCC-4702-A395-F7DA5300C5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AC227" totalsRowShown="0" headerRowDxfId="73" dataDxfId="71" headerRowBorderDxfId="72" tableBorderDxfId="70" totalsRowBorderDxfId="69">
  <autoFilter ref="A1:AC227" xr:uid="{3F491A0F-3ADC-4A3B-AF77-7FE9EFE90069}">
    <filterColumn colId="20">
      <customFilters>
        <customFilter operator="notEqual" val=" "/>
      </customFilters>
    </filterColumn>
  </autoFilter>
  <tableColumns count="29">
    <tableColumn id="1" xr3:uid="{8F9D6609-CC0B-4FB6-A4C6-677973FD9526}" name="N° Adhérent" dataDxfId="68" totalsRowDxfId="67"/>
    <tableColumn id="2" xr3:uid="{5DF5AB76-E1EE-403D-ABC8-026C88FB8026}" name="Nom" dataDxfId="66" totalsRowDxfId="65"/>
    <tableColumn id="3" xr3:uid="{E6DCA8DC-CF0C-4AE5-BC4B-62110FBCB4C4}" name="Prénom" dataDxfId="64" totalsRowDxfId="63"/>
    <tableColumn id="4" xr3:uid="{B00C61A9-8FAC-48AF-93B6-AB828189735C}" name="Adresse" dataDxfId="62" totalsRowDxfId="61"/>
    <tableColumn id="5" xr3:uid="{6BB98BD9-2647-4292-82AF-1F15E8433D3B}" name="CP" dataDxfId="60" totalsRowDxfId="59"/>
    <tableColumn id="6" xr3:uid="{14C3F7E9-F670-4F82-AC77-6CDCFAC1842F}" name="Ville" dataDxfId="58" totalsRowDxfId="57"/>
    <tableColumn id="7" xr3:uid="{949BE952-705D-46E2-89A8-E56D359AF131}" name="Téléphone " dataDxfId="56" totalsRowDxfId="55"/>
    <tableColumn id="8" xr3:uid="{BDE83EE9-765F-4E03-ABA1-B2208AAB64B2}" name="Email" dataDxfId="54" totalsRowDxfId="53" dataCellStyle="Lien hypertexte" totalsRowCellStyle="Lien hypertexte"/>
    <tableColumn id="9" xr3:uid="{80932939-42A9-4A7C-BDEB-36B77E547C20}" name="Type adhérent" dataDxfId="52" totalsRowDxfId="51"/>
    <tableColumn id="10" xr3:uid="{81F8901F-B6B4-4808-B555-0D05D5CE3C31}" name="Montant Cotisation" dataDxfId="50" totalsRowDxfId="49" dataCellStyle="Monétaire" totalsRowCellStyle="Monétaire"/>
    <tableColumn id="11" xr3:uid="{94A75770-1D56-4827-9FD7-8EB0F21DF844}" name="Date CM" dataDxfId="48" totalsRowDxfId="47"/>
    <tableColumn id="12" xr3:uid="{59BA5D71-C445-47BB-98C8-EAEE06468235}" name="Validité CM " dataDxfId="46" totalsRowDxfId="45"/>
    <tableColumn id="13" xr3:uid="{C613A6E5-3159-4319-B827-9DE6DF4CB7E2}" name="RI" dataDxfId="44" totalsRowDxfId="43"/>
    <tableColumn id="14" xr3:uid="{1E251681-DD43-4367-AD97-DA06C5AA0885}" name="Photo" dataDxfId="42" totalsRowDxfId="41"/>
    <tableColumn id="15" xr3:uid="{C790C451-3F70-403F-B05F-DA83CB67A09E}" name="Abonnement" dataDxfId="40" totalsRowDxfId="39"/>
    <tableColumn id="16" xr3:uid="{49F0E254-F005-49C2-A789-7F6FC7E760C3}" name="Actif" dataDxfId="38" totalsRowDxfId="37"/>
    <tableColumn id="17" xr3:uid="{C258CAE0-4CCC-4A8E-9230-0A6A09BA9BD3}" name="Réglé" dataDxfId="36" totalsRowDxfId="35"/>
    <tableColumn id="19" xr3:uid="{4D536011-A20D-4BCA-896D-2F3AADBA6F7C}" name="Date payé" dataDxfId="34" totalsRowDxfId="33"/>
    <tableColumn id="20" xr3:uid="{CAB885C0-3466-43BD-BECC-5DE2F1E61073}" name="Échéance" dataDxfId="32" totalsRowDxfId="31">
      <calculatedColumnFormula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calculatedColumnFormula>
    </tableColumn>
    <tableColumn id="18" xr3:uid="{86F68606-7EBF-4619-9E49-210C5E2BB99A}" name="sept-19" dataDxfId="30" totalsRowDxfId="29"/>
    <tableColumn id="21" xr3:uid="{2843B54B-D150-492A-8FB7-87BAC2C5EE7B}" name="oct-19" dataDxfId="28" totalsRowDxfId="27"/>
    <tableColumn id="22" xr3:uid="{42BD1679-B5B9-4360-8D4E-CFDD07C7EC63}" name="nov-19" dataDxfId="26" totalsRowDxfId="25"/>
    <tableColumn id="23" xr3:uid="{8DEAA0A2-2A10-4AF3-BF76-0C250B1879CC}" name="déc-19" dataDxfId="24" totalsRowDxfId="23"/>
    <tableColumn id="24" xr3:uid="{D43AE1AC-EA0A-4C58-8FAC-16418368C62B}" name="janv-20" dataDxfId="22" totalsRowDxfId="21"/>
    <tableColumn id="25" xr3:uid="{C8579DC7-E098-4BE3-88DA-2FAD720100CB}" name="févr-20" dataDxfId="20" totalsRowDxfId="19"/>
    <tableColumn id="26" xr3:uid="{AA83AED4-5F80-48BA-8EC2-CD107158A6A8}" name="mars-20" dataDxfId="18" totalsRowDxfId="17"/>
    <tableColumn id="27" xr3:uid="{242D50CB-C2F2-4755-8AC3-A0C1C452FEA9}" name="avr-20" dataDxfId="16" totalsRowDxfId="15"/>
    <tableColumn id="28" xr3:uid="{2A6A76B2-CF14-4764-BF19-1700626E8FC3}" name="mai-20" dataDxfId="14" totalsRowDxfId="13"/>
    <tableColumn id="29" xr3:uid="{9B0F403C-BA8A-4000-B7A6-002CD94A41BF}" name="juin-20" dataDxfId="12" totalsRowDxfId="1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BB1E5-E11A-4499-8E31-46D0851F3888}" name="Tableau6" displayName="Tableau6" ref="A1:F49" totalsRowShown="0" headerRowDxfId="10" dataDxfId="8" headerRowBorderDxfId="9" tableBorderDxfId="7" totalsRowBorderDxfId="6">
  <tableColumns count="6">
    <tableColumn id="1" xr3:uid="{36091CBD-E99C-4EE4-A14B-B79A2A630DB5}" name="N° Adhérent" dataDxfId="5"/>
    <tableColumn id="2" xr3:uid="{CDE5938D-5060-4DC0-9769-A314710359AB}" name="Nom" dataDxfId="4"/>
    <tableColumn id="3" xr3:uid="{512CE790-6A9A-4E0B-97EC-FC507FB94B5D}" name="Prénom" dataDxfId="3"/>
    <tableColumn id="4" xr3:uid="{92F37EE7-2137-463F-A69D-4A0BE03F0535}" name="Adresse" dataDxfId="2"/>
    <tableColumn id="5" xr3:uid="{A6380284-1C55-4BC4-8579-223B21BC7FAB}" name="CP" dataDxfId="1"/>
    <tableColumn id="6" xr3:uid="{C4E67957-6EB1-4A61-8CFB-00E623B10C71}" name="Vill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christopheloock@laposte.net" TargetMode="External"/><Relationship Id="rId21" Type="http://schemas.openxmlformats.org/officeDocument/2006/relationships/hyperlink" Target="mailto:jmbruss@hotmail.fr" TargetMode="External"/><Relationship Id="rId42" Type="http://schemas.openxmlformats.org/officeDocument/2006/relationships/hyperlink" Target="mailto:fatras.amelie@outlook.fr" TargetMode="External"/><Relationship Id="rId47" Type="http://schemas.openxmlformats.org/officeDocument/2006/relationships/hyperlink" Target="mailto:sylvielansiauxmarasco@gmail.com" TargetMode="External"/><Relationship Id="rId63" Type="http://schemas.openxmlformats.org/officeDocument/2006/relationships/hyperlink" Target="mailto:chantale.koziol@neuf.fr" TargetMode="External"/><Relationship Id="rId68" Type="http://schemas.openxmlformats.org/officeDocument/2006/relationships/hyperlink" Target="mailto:karine.bouriez@orange.fr" TargetMode="External"/><Relationship Id="rId84" Type="http://schemas.openxmlformats.org/officeDocument/2006/relationships/hyperlink" Target="mailto:venant.cathy@orange.fr" TargetMode="External"/><Relationship Id="rId89" Type="http://schemas.openxmlformats.org/officeDocument/2006/relationships/hyperlink" Target="mailto:sebastien.salon@numericable.fr" TargetMode="External"/><Relationship Id="rId112" Type="http://schemas.openxmlformats.org/officeDocument/2006/relationships/hyperlink" Target="mailto:nono59179@hotmail.fr" TargetMode="External"/><Relationship Id="rId2" Type="http://schemas.openxmlformats.org/officeDocument/2006/relationships/hyperlink" Target="mailto:samira.belkhamkham@sfr.fr" TargetMode="External"/><Relationship Id="rId16" Type="http://schemas.openxmlformats.org/officeDocument/2006/relationships/hyperlink" Target="mailto:cpruvost35@gmail.com" TargetMode="External"/><Relationship Id="rId29" Type="http://schemas.openxmlformats.org/officeDocument/2006/relationships/hyperlink" Target="mailto:raphaelle.decloquement@gmail.com" TargetMode="External"/><Relationship Id="rId107" Type="http://schemas.openxmlformats.org/officeDocument/2006/relationships/hyperlink" Target="mailto:c.vaille@laposte.net" TargetMode="External"/><Relationship Id="rId11" Type="http://schemas.openxmlformats.org/officeDocument/2006/relationships/hyperlink" Target="mailto:vanessa_bm@hotmail.fr" TargetMode="External"/><Relationship Id="rId24" Type="http://schemas.openxmlformats.org/officeDocument/2006/relationships/hyperlink" Target="mailto:jose.leclercq@bbox.fr" TargetMode="External"/><Relationship Id="rId32" Type="http://schemas.openxmlformats.org/officeDocument/2006/relationships/hyperlink" Target="mailto:vincent.demarchi1@gmail.com" TargetMode="External"/><Relationship Id="rId37" Type="http://schemas.openxmlformats.org/officeDocument/2006/relationships/hyperlink" Target="mailto:busin.arlette@hotmail.fr" TargetMode="External"/><Relationship Id="rId40" Type="http://schemas.openxmlformats.org/officeDocument/2006/relationships/hyperlink" Target="mailto:meg.duv@hotmail.com" TargetMode="External"/><Relationship Id="rId45" Type="http://schemas.openxmlformats.org/officeDocument/2006/relationships/hyperlink" Target="mailto:zazamous59179@hotmail.fr" TargetMode="External"/><Relationship Id="rId53" Type="http://schemas.openxmlformats.org/officeDocument/2006/relationships/hyperlink" Target="mailto:consilludovic@gmail.com" TargetMode="External"/><Relationship Id="rId58" Type="http://schemas.openxmlformats.org/officeDocument/2006/relationships/hyperlink" Target="mailto:mathilde.moreau070500@gmail.com" TargetMode="External"/><Relationship Id="rId66" Type="http://schemas.openxmlformats.org/officeDocument/2006/relationships/hyperlink" Target="mailto:alexkl@hotmail.fr" TargetMode="External"/><Relationship Id="rId74" Type="http://schemas.openxmlformats.org/officeDocument/2006/relationships/hyperlink" Target="mailto:marie.mendozamatin@gmail.com" TargetMode="External"/><Relationship Id="rId79" Type="http://schemas.openxmlformats.org/officeDocument/2006/relationships/hyperlink" Target="mailto:toiturespinon@orange.fr" TargetMode="External"/><Relationship Id="rId87" Type="http://schemas.openxmlformats.org/officeDocument/2006/relationships/hyperlink" Target="mailto:amandine40689@hotmail.fr" TargetMode="External"/><Relationship Id="rId102" Type="http://schemas.openxmlformats.org/officeDocument/2006/relationships/hyperlink" Target="mailto:miniedabscon@hotmail.fr" TargetMode="External"/><Relationship Id="rId110" Type="http://schemas.openxmlformats.org/officeDocument/2006/relationships/hyperlink" Target="mailto:catherine.lourd@orange.fr" TargetMode="External"/><Relationship Id="rId5" Type="http://schemas.openxmlformats.org/officeDocument/2006/relationships/hyperlink" Target="mailto:emelineboez@gmail.com" TargetMode="External"/><Relationship Id="rId61" Type="http://schemas.openxmlformats.org/officeDocument/2006/relationships/hyperlink" Target="mailto:brice.valerie2307@gmail.com" TargetMode="External"/><Relationship Id="rId82" Type="http://schemas.openxmlformats.org/officeDocument/2006/relationships/hyperlink" Target="mailto:verbekeclaude90@gmail.com" TargetMode="External"/><Relationship Id="rId90" Type="http://schemas.openxmlformats.org/officeDocument/2006/relationships/hyperlink" Target="mailto:emeline.serririer@hotmail.fr" TargetMode="External"/><Relationship Id="rId95" Type="http://schemas.openxmlformats.org/officeDocument/2006/relationships/hyperlink" Target="mailto:val.pat.lola@hotmail.com" TargetMode="External"/><Relationship Id="rId19" Type="http://schemas.openxmlformats.org/officeDocument/2006/relationships/hyperlink" Target="mailto:jrnt.anais@gmail.com" TargetMode="External"/><Relationship Id="rId14" Type="http://schemas.openxmlformats.org/officeDocument/2006/relationships/hyperlink" Target="mailto:perhaps1@outlook.fr" TargetMode="External"/><Relationship Id="rId22" Type="http://schemas.openxmlformats.org/officeDocument/2006/relationships/hyperlink" Target="mailto:karine.knapik@sfr.fr" TargetMode="External"/><Relationship Id="rId27" Type="http://schemas.openxmlformats.org/officeDocument/2006/relationships/hyperlink" Target="mailto:cecile.loustalet@orange.fr" TargetMode="External"/><Relationship Id="rId30" Type="http://schemas.openxmlformats.org/officeDocument/2006/relationships/hyperlink" Target="mailto:matthias.delcambre@gmail.com" TargetMode="External"/><Relationship Id="rId35" Type="http://schemas.openxmlformats.org/officeDocument/2006/relationships/hyperlink" Target="mailto:jc-059@hotmail.com" TargetMode="External"/><Relationship Id="rId43" Type="http://schemas.openxmlformats.org/officeDocument/2006/relationships/hyperlink" Target="mailto:fatras.nellina@gmail.com" TargetMode="External"/><Relationship Id="rId48" Type="http://schemas.openxmlformats.org/officeDocument/2006/relationships/hyperlink" Target="mailto:elodie-batien@orange.fr" TargetMode="External"/><Relationship Id="rId56" Type="http://schemas.openxmlformats.org/officeDocument/2006/relationships/hyperlink" Target="mailto:jo1903@orange.fr" TargetMode="External"/><Relationship Id="rId64" Type="http://schemas.openxmlformats.org/officeDocument/2006/relationships/hyperlink" Target="mailto:valerie59179@hotmail.fr" TargetMode="External"/><Relationship Id="rId69" Type="http://schemas.openxmlformats.org/officeDocument/2006/relationships/hyperlink" Target="mailto:cindy.brc@outlook.fr" TargetMode="External"/><Relationship Id="rId77" Type="http://schemas.openxmlformats.org/officeDocument/2006/relationships/hyperlink" Target="mailto:myriam.pepet@hotmail.fr" TargetMode="External"/><Relationship Id="rId100" Type="http://schemas.openxmlformats.org/officeDocument/2006/relationships/hyperlink" Target="mailto:sadsch@my.com" TargetMode="External"/><Relationship Id="rId105" Type="http://schemas.openxmlformats.org/officeDocument/2006/relationships/hyperlink" Target="mailto:tahouche@hotmail.fr" TargetMode="External"/><Relationship Id="rId113" Type="http://schemas.openxmlformats.org/officeDocument/2006/relationships/printerSettings" Target="../printerSettings/printerSettings2.bin"/><Relationship Id="rId8" Type="http://schemas.openxmlformats.org/officeDocument/2006/relationships/hyperlink" Target="mailto:caroline.consil@sfr.fr" TargetMode="External"/><Relationship Id="rId51" Type="http://schemas.openxmlformats.org/officeDocument/2006/relationships/hyperlink" Target="mailto:francoise100761@hotmail.fr" TargetMode="External"/><Relationship Id="rId72" Type="http://schemas.openxmlformats.org/officeDocument/2006/relationships/hyperlink" Target="mailto:noe.karine@orange.fr" TargetMode="External"/><Relationship Id="rId80" Type="http://schemas.openxmlformats.org/officeDocument/2006/relationships/hyperlink" Target="mailto:mississa@hotmail.fr" TargetMode="External"/><Relationship Id="rId85" Type="http://schemas.openxmlformats.org/officeDocument/2006/relationships/hyperlink" Target="mailto:candice.vaneste@sfr.fr" TargetMode="External"/><Relationship Id="rId93" Type="http://schemas.openxmlformats.org/officeDocument/2006/relationships/hyperlink" Target="mailto:theo.rotthier@hotmail.fr" TargetMode="External"/><Relationship Id="rId98" Type="http://schemas.openxmlformats.org/officeDocument/2006/relationships/hyperlink" Target="mailto:lolitt.mick@hotmail.fr" TargetMode="External"/><Relationship Id="rId3" Type="http://schemas.openxmlformats.org/officeDocument/2006/relationships/hyperlink" Target="mailto:didier.bertin@live.fr" TargetMode="External"/><Relationship Id="rId12" Type="http://schemas.openxmlformats.org/officeDocument/2006/relationships/hyperlink" Target="mailto:namours.du.59@hotmail.fr" TargetMode="External"/><Relationship Id="rId17" Type="http://schemas.openxmlformats.org/officeDocument/2006/relationships/hyperlink" Target="mailto:francois.quesnoy@neuf.fr" TargetMode="External"/><Relationship Id="rId25" Type="http://schemas.openxmlformats.org/officeDocument/2006/relationships/hyperlink" Target="mailto:leroyflorentin6@gmail.com" TargetMode="External"/><Relationship Id="rId33" Type="http://schemas.openxmlformats.org/officeDocument/2006/relationships/hyperlink" Target="mailto:val.dhinaut@outlook.fr" TargetMode="External"/><Relationship Id="rId38" Type="http://schemas.openxmlformats.org/officeDocument/2006/relationships/hyperlink" Target="mailto:adm59179@gmail.com" TargetMode="External"/><Relationship Id="rId46" Type="http://schemas.openxmlformats.org/officeDocument/2006/relationships/hyperlink" Target="mailto:montury.jeanmarie@neuf.fr" TargetMode="External"/><Relationship Id="rId59" Type="http://schemas.openxmlformats.org/officeDocument/2006/relationships/hyperlink" Target="mailto:beafmt7@gmail.com" TargetMode="External"/><Relationship Id="rId67" Type="http://schemas.openxmlformats.org/officeDocument/2006/relationships/hyperlink" Target="mailto:boez.chantal@neuf.fr" TargetMode="External"/><Relationship Id="rId103" Type="http://schemas.openxmlformats.org/officeDocument/2006/relationships/hyperlink" Target="mailto:pierrot59179@orange.fr" TargetMode="External"/><Relationship Id="rId108" Type="http://schemas.openxmlformats.org/officeDocument/2006/relationships/hyperlink" Target="mailto:rosema59@hotmail.fr" TargetMode="External"/><Relationship Id="rId20" Type="http://schemas.openxmlformats.org/officeDocument/2006/relationships/hyperlink" Target="mailto:cathykarolewicz@aol.com" TargetMode="External"/><Relationship Id="rId41" Type="http://schemas.openxmlformats.org/officeDocument/2006/relationships/hyperlink" Target="mailto:cecilechodduyn@orange.fr" TargetMode="External"/><Relationship Id="rId54" Type="http://schemas.openxmlformats.org/officeDocument/2006/relationships/hyperlink" Target="mailto:antoine.fenain@hotmail.fr" TargetMode="External"/><Relationship Id="rId62" Type="http://schemas.openxmlformats.org/officeDocument/2006/relationships/hyperlink" Target="mailto:stephane.beaudoin@orange.fr" TargetMode="External"/><Relationship Id="rId70" Type="http://schemas.openxmlformats.org/officeDocument/2006/relationships/hyperlink" Target="mailto:claudine.duvent@orange.fr" TargetMode="External"/><Relationship Id="rId75" Type="http://schemas.openxmlformats.org/officeDocument/2006/relationships/hyperlink" Target="mailto:molin59490@gmail.com" TargetMode="External"/><Relationship Id="rId83" Type="http://schemas.openxmlformats.org/officeDocument/2006/relationships/hyperlink" Target="mailto:leletty.isabelle@gmail.com" TargetMode="External"/><Relationship Id="rId88" Type="http://schemas.openxmlformats.org/officeDocument/2006/relationships/hyperlink" Target="mailto:geraldine59101@gmail.com" TargetMode="External"/><Relationship Id="rId91" Type="http://schemas.openxmlformats.org/officeDocument/2006/relationships/hyperlink" Target="mailto:ringeval.romuald@neuf.fr" TargetMode="External"/><Relationship Id="rId96" Type="http://schemas.openxmlformats.org/officeDocument/2006/relationships/hyperlink" Target="mailto:rlouis@bbox.fr" TargetMode="External"/><Relationship Id="rId111" Type="http://schemas.openxmlformats.org/officeDocument/2006/relationships/hyperlink" Target="mailto:vilain.priscillia@laposte.net" TargetMode="External"/><Relationship Id="rId1" Type="http://schemas.openxmlformats.org/officeDocument/2006/relationships/hyperlink" Target="mailto:karine.knapik@sfr.fr" TargetMode="External"/><Relationship Id="rId6" Type="http://schemas.openxmlformats.org/officeDocument/2006/relationships/hyperlink" Target="mailto:philippe.boez@nordnet.fr" TargetMode="External"/><Relationship Id="rId15" Type="http://schemas.openxmlformats.org/officeDocument/2006/relationships/hyperlink" Target="mailto:eric-pot@hotmail.fr" TargetMode="External"/><Relationship Id="rId23" Type="http://schemas.openxmlformats.org/officeDocument/2006/relationships/hyperlink" Target="mailto:anouklemeur@gmail.com" TargetMode="External"/><Relationship Id="rId28" Type="http://schemas.openxmlformats.org/officeDocument/2006/relationships/hyperlink" Target="mailto:romain.delhors@outlook.com" TargetMode="External"/><Relationship Id="rId36" Type="http://schemas.openxmlformats.org/officeDocument/2006/relationships/hyperlink" Target="mailto:emilie.59490@hotmail.fr" TargetMode="External"/><Relationship Id="rId49" Type="http://schemas.openxmlformats.org/officeDocument/2006/relationships/hyperlink" Target="mailto:titi2184@hotmail.com" TargetMode="External"/><Relationship Id="rId57" Type="http://schemas.openxmlformats.org/officeDocument/2006/relationships/hyperlink" Target="mailto:caroline.gremillier@wanadoo.fr" TargetMode="External"/><Relationship Id="rId106" Type="http://schemas.openxmlformats.org/officeDocument/2006/relationships/hyperlink" Target="mailto:johan.vaesken@gmail.com" TargetMode="External"/><Relationship Id="rId114" Type="http://schemas.openxmlformats.org/officeDocument/2006/relationships/table" Target="../tables/table1.xml"/><Relationship Id="rId10" Type="http://schemas.openxmlformats.org/officeDocument/2006/relationships/hyperlink" Target="mailto:samuelboulange@gmail.com" TargetMode="External"/><Relationship Id="rId31" Type="http://schemas.openxmlformats.org/officeDocument/2006/relationships/hyperlink" Target="mailto:demarecaux.eliane@orange.fr" TargetMode="External"/><Relationship Id="rId44" Type="http://schemas.openxmlformats.org/officeDocument/2006/relationships/hyperlink" Target="mailto:patricia59171@gmail.com" TargetMode="External"/><Relationship Id="rId52" Type="http://schemas.openxmlformats.org/officeDocument/2006/relationships/hyperlink" Target="mailto:m-o.lefebvre@orange.fr" TargetMode="External"/><Relationship Id="rId60" Type="http://schemas.openxmlformats.org/officeDocument/2006/relationships/hyperlink" Target="mailto:margotmuller@outlook.fr" TargetMode="External"/><Relationship Id="rId65" Type="http://schemas.openxmlformats.org/officeDocument/2006/relationships/hyperlink" Target="mailto:n.delbouille@orange.fr" TargetMode="External"/><Relationship Id="rId73" Type="http://schemas.openxmlformats.org/officeDocument/2006/relationships/hyperlink" Target="mailto:rafadrine@gmail.com" TargetMode="External"/><Relationship Id="rId78" Type="http://schemas.openxmlformats.org/officeDocument/2006/relationships/hyperlink" Target="mailto:antoinette.picart@orange.fr" TargetMode="External"/><Relationship Id="rId81" Type="http://schemas.openxmlformats.org/officeDocument/2006/relationships/hyperlink" Target="mailto:poupala@yahoo.fr" TargetMode="External"/><Relationship Id="rId86" Type="http://schemas.openxmlformats.org/officeDocument/2006/relationships/hyperlink" Target="mailto:maureentison@outlook.fr" TargetMode="External"/><Relationship Id="rId94" Type="http://schemas.openxmlformats.org/officeDocument/2006/relationships/hyperlink" Target="mailto:ratajczyk.geoffrey@outlook.com" TargetMode="External"/><Relationship Id="rId99" Type="http://schemas.openxmlformats.org/officeDocument/2006/relationships/hyperlink" Target="mailto:sadsch@my.com" TargetMode="External"/><Relationship Id="rId101" Type="http://schemas.openxmlformats.org/officeDocument/2006/relationships/hyperlink" Target="mailto:sadsch@my.com" TargetMode="External"/><Relationship Id="rId4" Type="http://schemas.openxmlformats.org/officeDocument/2006/relationships/hyperlink" Target="mailto:melissa59580@hotmail.fr" TargetMode="External"/><Relationship Id="rId9" Type="http://schemas.openxmlformats.org/officeDocument/2006/relationships/hyperlink" Target="mailto:bonnetmarion2002@gmail.com" TargetMode="External"/><Relationship Id="rId13" Type="http://schemas.openxmlformats.org/officeDocument/2006/relationships/hyperlink" Target="mailto:eloy-59@hotmail.fr" TargetMode="External"/><Relationship Id="rId18" Type="http://schemas.openxmlformats.org/officeDocument/2006/relationships/hyperlink" Target="mailto:jouanbrigitte@gmail.com" TargetMode="External"/><Relationship Id="rId39" Type="http://schemas.openxmlformats.org/officeDocument/2006/relationships/hyperlink" Target="mailto:adm59179@gmail.com" TargetMode="External"/><Relationship Id="rId109" Type="http://schemas.openxmlformats.org/officeDocument/2006/relationships/hyperlink" Target="mailto:rosema59@hotmail.fr" TargetMode="External"/><Relationship Id="rId34" Type="http://schemas.openxmlformats.org/officeDocument/2006/relationships/hyperlink" Target="mailto:dtganthea@outlook.fr" TargetMode="External"/><Relationship Id="rId50" Type="http://schemas.openxmlformats.org/officeDocument/2006/relationships/hyperlink" Target="mailto:karine.knapik@sfr.fr" TargetMode="External"/><Relationship Id="rId55" Type="http://schemas.openxmlformats.org/officeDocument/2006/relationships/hyperlink" Target="mailto:anaisdu59146@icloud.com" TargetMode="External"/><Relationship Id="rId76" Type="http://schemas.openxmlformats.org/officeDocument/2006/relationships/hyperlink" Target="mailto:hugo.pinon@orange.fr" TargetMode="External"/><Relationship Id="rId97" Type="http://schemas.openxmlformats.org/officeDocument/2006/relationships/hyperlink" Target="mailto:aurelie59179@hotmail.fr" TargetMode="External"/><Relationship Id="rId104" Type="http://schemas.openxmlformats.org/officeDocument/2006/relationships/hyperlink" Target="mailto:chantal59179@orange.fr" TargetMode="External"/><Relationship Id="rId7" Type="http://schemas.openxmlformats.org/officeDocument/2006/relationships/hyperlink" Target="mailto:loicbolek@gmx.fr" TargetMode="External"/><Relationship Id="rId71" Type="http://schemas.openxmlformats.org/officeDocument/2006/relationships/hyperlink" Target="mailto:fred59124@live.fr" TargetMode="External"/><Relationship Id="rId92" Type="http://schemas.openxmlformats.org/officeDocument/2006/relationships/hyperlink" Target="mailto:ringeval.romuald@neuf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AB60"/>
  <sheetViews>
    <sheetView tabSelected="1" workbookViewId="0">
      <selection activeCell="Q12" sqref="Q12"/>
    </sheetView>
  </sheetViews>
  <sheetFormatPr baseColWidth="10" defaultRowHeight="14.4" x14ac:dyDescent="0.3"/>
  <cols>
    <col min="2" max="2" width="12.44140625" customWidth="1"/>
    <col min="6" max="6" width="12.77734375" customWidth="1"/>
    <col min="11" max="11" width="15.88671875" customWidth="1"/>
    <col min="12" max="12" width="17.5546875" customWidth="1"/>
    <col min="13" max="13" width="13.77734375" customWidth="1"/>
  </cols>
  <sheetData>
    <row r="1" spans="1:28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8" ht="18" customHeight="1" x14ac:dyDescent="0.3">
      <c r="A2" s="10"/>
      <c r="B2" s="80" t="s">
        <v>235</v>
      </c>
      <c r="C2" s="80"/>
      <c r="D2" s="80"/>
      <c r="E2" s="80"/>
      <c r="F2" s="80"/>
      <c r="G2" s="80"/>
      <c r="H2" s="80"/>
      <c r="I2" s="8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AB2" s="47"/>
    </row>
    <row r="3" spans="1:28" x14ac:dyDescent="0.3">
      <c r="A3" s="10"/>
      <c r="B3" s="80"/>
      <c r="C3" s="80"/>
      <c r="D3" s="80"/>
      <c r="E3" s="80"/>
      <c r="F3" s="80"/>
      <c r="G3" s="80"/>
      <c r="H3" s="80"/>
      <c r="I3" s="8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8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8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8" x14ac:dyDescent="0.3">
      <c r="A6" s="10"/>
      <c r="B6" s="10" t="s">
        <v>236</v>
      </c>
      <c r="C6" s="10"/>
      <c r="D6" s="23">
        <f>COUNTA('Base de Données'!B:B)</f>
        <v>227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8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8" x14ac:dyDescent="0.3">
      <c r="A8" s="10"/>
      <c r="B8" s="10" t="s">
        <v>237</v>
      </c>
      <c r="C8" s="10"/>
      <c r="D8" s="23">
        <f ca="1">COUNTIFS(INDIRECT("'Base de Données'!" &amp;IF(MATCH($B$9,'Base de Données'!A1:AC1,)&gt;26,CHAR(INT((MATCH($B$9,'Base de Données'!A1:AC1,)-1)/26)+64),"")&amp;CHAR(MOD((MATCH($B$9,'Base de Données'!A1:AC1,)-1),26)+65)&amp;":"&amp;IF(MATCH($B$9,'Base de Données'!A1:AC1,)&gt;26,CHAR(INT((MATCH($B$9,'Base de Données'!A1:AC1,)-1)/26)+64),"")&amp;CHAR(MOD((MATCH($B$9,'Base de Données'!A1:AC1,)-1),26)+65)),"ok")</f>
        <v>64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8" x14ac:dyDescent="0.3">
      <c r="A9" s="10"/>
      <c r="B9" s="44" t="s">
        <v>8</v>
      </c>
      <c r="C9" s="10"/>
      <c r="D9" s="10"/>
      <c r="E9" s="10"/>
      <c r="F9" s="10"/>
      <c r="G9" s="10"/>
      <c r="H9" s="10"/>
      <c r="I9" s="10"/>
      <c r="J9" s="24"/>
      <c r="K9" s="24"/>
      <c r="L9" s="24"/>
      <c r="M9" s="10"/>
      <c r="N9" s="10"/>
      <c r="O9" s="10"/>
      <c r="P9" s="10"/>
      <c r="Q9" s="10"/>
      <c r="R9" s="10"/>
      <c r="S9" s="10"/>
      <c r="T9" s="10"/>
    </row>
    <row r="10" spans="1:28" x14ac:dyDescent="0.3">
      <c r="A10" s="10"/>
      <c r="B10" s="10"/>
      <c r="C10" s="10"/>
      <c r="D10" s="10"/>
      <c r="E10" s="10"/>
      <c r="F10" s="10"/>
      <c r="G10" s="10"/>
      <c r="H10" s="10"/>
      <c r="I10" s="10"/>
      <c r="J10" s="25" t="s">
        <v>248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8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 t="s">
        <v>249</v>
      </c>
      <c r="K11" s="10" t="s">
        <v>0</v>
      </c>
      <c r="L11" s="10" t="s">
        <v>247</v>
      </c>
      <c r="M11" s="10"/>
      <c r="N11" s="10"/>
      <c r="O11" s="10"/>
      <c r="P11" s="10"/>
      <c r="Q11" s="10"/>
      <c r="R11" s="10"/>
      <c r="S11" s="10"/>
      <c r="T11" s="10"/>
    </row>
    <row r="12" spans="1:28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>
        <v>129</v>
      </c>
      <c r="K12" s="10" t="s">
        <v>89</v>
      </c>
      <c r="L12" s="10" t="s">
        <v>91</v>
      </c>
      <c r="M12" s="27"/>
      <c r="N12" s="10"/>
      <c r="O12" s="10"/>
      <c r="P12" s="10"/>
      <c r="Q12" s="10"/>
      <c r="R12" s="10"/>
      <c r="S12" s="10"/>
      <c r="T12" s="10"/>
    </row>
    <row r="13" spans="1:28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>
        <v>130</v>
      </c>
      <c r="K13" s="10" t="s">
        <v>92</v>
      </c>
      <c r="L13" s="10" t="s">
        <v>93</v>
      </c>
      <c r="M13" s="10"/>
      <c r="N13" s="10"/>
      <c r="O13" s="10"/>
      <c r="P13" s="10"/>
      <c r="Q13" s="10"/>
      <c r="R13" s="10"/>
      <c r="S13" s="10"/>
      <c r="T13" s="10"/>
    </row>
    <row r="14" spans="1:28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8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8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C6A2F7-8330-4FFC-AE97-BB4651D4CA92}">
          <x14:formula1>
            <xm:f>'Base de Données'!$T$1:$AC$1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227"/>
  <sheetViews>
    <sheetView topLeftCell="E1" workbookViewId="0">
      <pane ySplit="1" topLeftCell="A201" activePane="bottomLeft" state="frozen"/>
      <selection activeCell="G1" sqref="G1"/>
      <selection pane="bottomLeft" activeCell="Q230" sqref="Q230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7.44140625" style="1" customWidth="1"/>
    <col min="10" max="10" width="19.44140625" style="1" customWidth="1"/>
    <col min="11" max="11" width="13" style="3" customWidth="1"/>
    <col min="12" max="12" width="12.44140625" style="3" customWidth="1"/>
    <col min="13" max="13" width="10.77734375" style="1" customWidth="1"/>
    <col min="14" max="14" width="8.44140625" style="1" customWidth="1"/>
    <col min="15" max="15" width="15.33203125" style="1" bestFit="1" customWidth="1"/>
    <col min="16" max="16" width="10.33203125" style="1" customWidth="1"/>
    <col min="17" max="17" width="9" style="1" customWidth="1"/>
    <col min="18" max="18" width="12.77734375" style="1" customWidth="1"/>
    <col min="19" max="16384" width="11.5546875" style="1"/>
  </cols>
  <sheetData>
    <row r="1" spans="1:29" x14ac:dyDescent="0.3">
      <c r="A1" s="48" t="s">
        <v>230</v>
      </c>
      <c r="B1" s="49" t="s">
        <v>0</v>
      </c>
      <c r="C1" s="49" t="s">
        <v>1</v>
      </c>
      <c r="D1" s="49" t="s">
        <v>17</v>
      </c>
      <c r="E1" s="49" t="s">
        <v>2</v>
      </c>
      <c r="F1" s="49" t="s">
        <v>3</v>
      </c>
      <c r="G1" s="50" t="s">
        <v>18</v>
      </c>
      <c r="H1" s="49" t="s">
        <v>19</v>
      </c>
      <c r="I1" s="49" t="s">
        <v>231</v>
      </c>
      <c r="J1" s="49" t="s">
        <v>243</v>
      </c>
      <c r="K1" s="51" t="s">
        <v>216</v>
      </c>
      <c r="L1" s="51" t="s">
        <v>228</v>
      </c>
      <c r="M1" s="49" t="s">
        <v>229</v>
      </c>
      <c r="N1" s="26" t="s">
        <v>4</v>
      </c>
      <c r="O1" s="26" t="s">
        <v>232</v>
      </c>
      <c r="P1" s="26" t="s">
        <v>238</v>
      </c>
      <c r="Q1" s="26" t="s">
        <v>242</v>
      </c>
      <c r="R1" s="26" t="s">
        <v>251</v>
      </c>
      <c r="S1" s="26" t="s">
        <v>252</v>
      </c>
      <c r="T1" s="43" t="s">
        <v>7</v>
      </c>
      <c r="U1" s="41" t="s">
        <v>8</v>
      </c>
      <c r="V1" s="41" t="s">
        <v>9</v>
      </c>
      <c r="W1" s="41" t="s">
        <v>10</v>
      </c>
      <c r="X1" s="41" t="s">
        <v>11</v>
      </c>
      <c r="Y1" s="41" t="s">
        <v>12</v>
      </c>
      <c r="Z1" s="41" t="s">
        <v>13</v>
      </c>
      <c r="AA1" s="41" t="s">
        <v>14</v>
      </c>
      <c r="AB1" s="41" t="s">
        <v>15</v>
      </c>
      <c r="AC1" s="41" t="s">
        <v>16</v>
      </c>
    </row>
    <row r="2" spans="1:29" hidden="1" x14ac:dyDescent="0.3">
      <c r="A2" s="11">
        <v>1</v>
      </c>
      <c r="B2" s="6" t="s">
        <v>20</v>
      </c>
      <c r="C2" s="6" t="s">
        <v>21</v>
      </c>
      <c r="D2" s="6" t="s">
        <v>253</v>
      </c>
      <c r="E2" s="31">
        <v>59215</v>
      </c>
      <c r="F2" s="6" t="s">
        <v>254</v>
      </c>
      <c r="G2" s="15" t="s">
        <v>255</v>
      </c>
      <c r="H2" s="16" t="s">
        <v>256</v>
      </c>
      <c r="I2" s="6" t="s">
        <v>241</v>
      </c>
      <c r="J2" s="30"/>
      <c r="K2" s="20" t="s">
        <v>920</v>
      </c>
      <c r="L2" s="9">
        <v>44484</v>
      </c>
      <c r="M2" s="6"/>
      <c r="N2" s="6"/>
      <c r="O2" s="6"/>
      <c r="P2" s="6"/>
      <c r="Q2" s="6"/>
      <c r="R2" s="9"/>
      <c r="S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" s="53"/>
      <c r="U2" s="54"/>
      <c r="V2" s="54"/>
      <c r="W2" s="54"/>
      <c r="X2" s="54"/>
      <c r="Y2" s="54"/>
      <c r="Z2" s="54"/>
      <c r="AA2" s="54"/>
      <c r="AB2" s="54"/>
      <c r="AC2" s="54"/>
    </row>
    <row r="3" spans="1:29" hidden="1" x14ac:dyDescent="0.3">
      <c r="A3" s="11">
        <v>2</v>
      </c>
      <c r="B3" s="6" t="s">
        <v>210</v>
      </c>
      <c r="C3" s="6" t="s">
        <v>211</v>
      </c>
      <c r="D3" s="6" t="s">
        <v>257</v>
      </c>
      <c r="E3" s="31">
        <v>59490</v>
      </c>
      <c r="F3" s="6" t="s">
        <v>258</v>
      </c>
      <c r="G3" s="15" t="s">
        <v>259</v>
      </c>
      <c r="H3" s="16" t="s">
        <v>260</v>
      </c>
      <c r="I3" s="6" t="str">
        <f t="shared" ref="I3:I65" si="0">IF(F3= "fenain","FENAINOIS","EXTERIEUR")</f>
        <v>EXTERIEUR</v>
      </c>
      <c r="J3" s="30"/>
      <c r="K3" s="20">
        <v>43083</v>
      </c>
      <c r="L3" s="9">
        <v>44178</v>
      </c>
      <c r="M3" s="6"/>
      <c r="N3" s="6"/>
      <c r="O3" s="6"/>
      <c r="P3" s="6"/>
      <c r="Q3" s="6"/>
      <c r="R3" s="9"/>
      <c r="S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" s="42"/>
      <c r="U3" s="42"/>
      <c r="V3" s="79"/>
      <c r="W3" s="42"/>
      <c r="X3" s="42"/>
      <c r="Y3" s="42"/>
      <c r="Z3" s="42"/>
      <c r="AA3" s="42"/>
      <c r="AB3" s="42"/>
      <c r="AC3" s="42"/>
    </row>
    <row r="4" spans="1:29" hidden="1" x14ac:dyDescent="0.3">
      <c r="A4" s="11">
        <v>3</v>
      </c>
      <c r="B4" s="6" t="s">
        <v>22</v>
      </c>
      <c r="C4" s="6" t="s">
        <v>23</v>
      </c>
      <c r="D4" s="6" t="s">
        <v>261</v>
      </c>
      <c r="E4" s="31">
        <v>59220</v>
      </c>
      <c r="F4" s="6" t="s">
        <v>262</v>
      </c>
      <c r="G4" s="15"/>
      <c r="H4" s="16" t="s">
        <v>263</v>
      </c>
      <c r="I4" s="6" t="s">
        <v>241</v>
      </c>
      <c r="J4" s="30"/>
      <c r="K4" s="20">
        <v>43368</v>
      </c>
      <c r="L4" s="9">
        <v>44463</v>
      </c>
      <c r="M4" s="6"/>
      <c r="N4" s="6"/>
      <c r="O4" s="6"/>
      <c r="P4" s="6"/>
      <c r="Q4" s="6"/>
      <c r="R4" s="9"/>
      <c r="S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" s="42"/>
      <c r="U4" s="42"/>
      <c r="V4" s="79"/>
      <c r="W4" s="42"/>
      <c r="X4" s="42"/>
      <c r="Y4" s="42"/>
      <c r="Z4" s="42"/>
      <c r="AA4" s="42"/>
      <c r="AB4" s="42"/>
      <c r="AC4" s="42"/>
    </row>
    <row r="5" spans="1:29" hidden="1" x14ac:dyDescent="0.3">
      <c r="A5" s="11">
        <v>4</v>
      </c>
      <c r="B5" s="6" t="s">
        <v>24</v>
      </c>
      <c r="C5" s="6" t="s">
        <v>25</v>
      </c>
      <c r="D5" s="6" t="s">
        <v>264</v>
      </c>
      <c r="E5" s="31">
        <v>59179</v>
      </c>
      <c r="F5" s="6" t="s">
        <v>265</v>
      </c>
      <c r="G5" s="15" t="s">
        <v>266</v>
      </c>
      <c r="H5" s="16" t="s">
        <v>267</v>
      </c>
      <c r="I5" s="6" t="str">
        <f t="shared" si="0"/>
        <v>FENAINOIS</v>
      </c>
      <c r="J5" s="29"/>
      <c r="K5" s="9">
        <v>43558</v>
      </c>
      <c r="L5" s="9">
        <v>44653</v>
      </c>
      <c r="M5" s="6"/>
      <c r="N5" s="6"/>
      <c r="O5" s="6"/>
      <c r="P5" s="6"/>
      <c r="Q5" s="6"/>
      <c r="R5" s="9"/>
      <c r="S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" s="42"/>
      <c r="U5" s="42"/>
      <c r="V5" s="79"/>
      <c r="W5" s="42"/>
      <c r="X5" s="42"/>
      <c r="Y5" s="42"/>
      <c r="Z5" s="42"/>
      <c r="AA5" s="42"/>
      <c r="AB5" s="42"/>
      <c r="AC5" s="42"/>
    </row>
    <row r="6" spans="1:29" hidden="1" x14ac:dyDescent="0.3">
      <c r="A6" s="11">
        <v>5</v>
      </c>
      <c r="B6" s="6" t="s">
        <v>24</v>
      </c>
      <c r="C6" s="6" t="s">
        <v>34</v>
      </c>
      <c r="D6" s="6" t="s">
        <v>268</v>
      </c>
      <c r="E6" s="31">
        <v>59179</v>
      </c>
      <c r="F6" s="6" t="s">
        <v>265</v>
      </c>
      <c r="G6" s="15" t="s">
        <v>269</v>
      </c>
      <c r="H6" s="8"/>
      <c r="I6" s="6" t="str">
        <f t="shared" si="0"/>
        <v>FENAINOIS</v>
      </c>
      <c r="J6" s="29"/>
      <c r="K6" s="9">
        <v>43547</v>
      </c>
      <c r="L6" s="9">
        <v>44642</v>
      </c>
      <c r="M6" s="6"/>
      <c r="N6" s="6"/>
      <c r="O6" s="6"/>
      <c r="P6" s="6"/>
      <c r="Q6" s="6"/>
      <c r="R6" s="9"/>
      <c r="S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" s="42"/>
      <c r="U6" s="42"/>
      <c r="V6" s="79"/>
      <c r="W6" s="42"/>
      <c r="X6" s="42"/>
      <c r="Y6" s="42"/>
      <c r="Z6" s="42"/>
      <c r="AA6" s="42"/>
      <c r="AB6" s="42"/>
      <c r="AC6" s="42"/>
    </row>
    <row r="7" spans="1:29" hidden="1" x14ac:dyDescent="0.3">
      <c r="A7" s="11">
        <v>6</v>
      </c>
      <c r="B7" s="6" t="s">
        <v>52</v>
      </c>
      <c r="C7" s="6" t="s">
        <v>53</v>
      </c>
      <c r="D7" s="6" t="s">
        <v>270</v>
      </c>
      <c r="E7" s="31">
        <v>59179</v>
      </c>
      <c r="F7" s="6" t="s">
        <v>265</v>
      </c>
      <c r="G7" s="15" t="s">
        <v>271</v>
      </c>
      <c r="H7" s="8"/>
      <c r="I7" s="6" t="str">
        <f t="shared" si="0"/>
        <v>FENAINOIS</v>
      </c>
      <c r="J7" s="29"/>
      <c r="K7" s="9">
        <v>43486</v>
      </c>
      <c r="L7" s="9">
        <v>44581</v>
      </c>
      <c r="M7" s="6"/>
      <c r="N7" s="6"/>
      <c r="O7" s="6"/>
      <c r="P7" s="6"/>
      <c r="Q7" s="6"/>
      <c r="R7" s="9"/>
      <c r="S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" s="42"/>
      <c r="U7" s="42"/>
      <c r="V7" s="79"/>
      <c r="W7" s="42"/>
      <c r="X7" s="42"/>
      <c r="Y7" s="42"/>
      <c r="Z7" s="42"/>
      <c r="AA7" s="42"/>
      <c r="AB7" s="42"/>
      <c r="AC7" s="42"/>
    </row>
    <row r="8" spans="1:29" hidden="1" x14ac:dyDescent="0.3">
      <c r="A8" s="11">
        <v>7</v>
      </c>
      <c r="B8" s="6" t="s">
        <v>54</v>
      </c>
      <c r="C8" s="6" t="s">
        <v>55</v>
      </c>
      <c r="D8" s="6" t="s">
        <v>261</v>
      </c>
      <c r="E8" s="31">
        <v>59220</v>
      </c>
      <c r="F8" s="6" t="s">
        <v>262</v>
      </c>
      <c r="G8" s="15" t="s">
        <v>272</v>
      </c>
      <c r="H8" s="8"/>
      <c r="I8" s="6" t="str">
        <f t="shared" si="0"/>
        <v>EXTERIEUR</v>
      </c>
      <c r="J8" s="29"/>
      <c r="K8" s="9">
        <v>43368</v>
      </c>
      <c r="L8" s="9">
        <v>44463</v>
      </c>
      <c r="M8" s="6"/>
      <c r="N8" s="6"/>
      <c r="O8" s="6"/>
      <c r="P8" s="6"/>
      <c r="Q8" s="6"/>
      <c r="R8" s="9"/>
      <c r="S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" s="42"/>
      <c r="U8" s="42"/>
      <c r="V8" s="79"/>
      <c r="W8" s="42"/>
      <c r="X8" s="42"/>
      <c r="Y8" s="42"/>
      <c r="Z8" s="42"/>
      <c r="AA8" s="42"/>
      <c r="AB8" s="42"/>
      <c r="AC8" s="42"/>
    </row>
    <row r="9" spans="1:29" hidden="1" x14ac:dyDescent="0.3">
      <c r="A9" s="11">
        <v>8</v>
      </c>
      <c r="B9" s="6" t="s">
        <v>56</v>
      </c>
      <c r="C9" s="6" t="s">
        <v>57</v>
      </c>
      <c r="D9" s="6" t="s">
        <v>273</v>
      </c>
      <c r="E9" s="31">
        <v>59580</v>
      </c>
      <c r="F9" s="6" t="s">
        <v>274</v>
      </c>
      <c r="G9" s="15" t="s">
        <v>275</v>
      </c>
      <c r="H9" s="8"/>
      <c r="I9" s="6" t="str">
        <f t="shared" si="0"/>
        <v>EXTERIEUR</v>
      </c>
      <c r="J9" s="29"/>
      <c r="K9" s="9">
        <v>43416</v>
      </c>
      <c r="L9" s="9">
        <v>44511</v>
      </c>
      <c r="M9" s="6"/>
      <c r="N9" s="6"/>
      <c r="O9" s="6"/>
      <c r="P9" s="6"/>
      <c r="Q9" s="6"/>
      <c r="R9" s="9"/>
      <c r="S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" s="42"/>
      <c r="U9" s="42"/>
      <c r="V9" s="79"/>
      <c r="W9" s="42"/>
      <c r="X9" s="42"/>
      <c r="Y9" s="42"/>
      <c r="Z9" s="42"/>
      <c r="AA9" s="42"/>
      <c r="AB9" s="42"/>
      <c r="AC9" s="42"/>
    </row>
    <row r="10" spans="1:29" hidden="1" x14ac:dyDescent="0.3">
      <c r="A10" s="11">
        <v>9</v>
      </c>
      <c r="B10" s="6" t="s">
        <v>56</v>
      </c>
      <c r="C10" s="6" t="s">
        <v>26</v>
      </c>
      <c r="D10" s="6" t="s">
        <v>276</v>
      </c>
      <c r="E10" s="31">
        <v>59165</v>
      </c>
      <c r="F10" s="6" t="s">
        <v>277</v>
      </c>
      <c r="G10" s="15" t="s">
        <v>278</v>
      </c>
      <c r="H10" s="16" t="s">
        <v>279</v>
      </c>
      <c r="I10" s="6" t="str">
        <f t="shared" si="0"/>
        <v>EXTERIEUR</v>
      </c>
      <c r="J10" s="29"/>
      <c r="K10" s="9">
        <v>43416</v>
      </c>
      <c r="L10" s="9">
        <v>44511</v>
      </c>
      <c r="M10" s="6"/>
      <c r="N10" s="6"/>
      <c r="O10" s="6"/>
      <c r="P10" s="6"/>
      <c r="Q10" s="6"/>
      <c r="R10" s="9"/>
      <c r="S1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" s="42"/>
      <c r="U10" s="42"/>
      <c r="V10" s="79"/>
      <c r="W10" s="42"/>
      <c r="X10" s="42"/>
      <c r="Y10" s="42"/>
      <c r="Z10" s="42"/>
      <c r="AA10" s="42"/>
      <c r="AB10" s="42"/>
      <c r="AC10" s="42"/>
    </row>
    <row r="11" spans="1:29" x14ac:dyDescent="0.3">
      <c r="A11" s="11">
        <v>10</v>
      </c>
      <c r="B11" s="6" t="s">
        <v>65</v>
      </c>
      <c r="C11" s="6" t="s">
        <v>49</v>
      </c>
      <c r="D11" s="6" t="s">
        <v>280</v>
      </c>
      <c r="E11" s="31">
        <v>59179</v>
      </c>
      <c r="F11" s="6" t="s">
        <v>265</v>
      </c>
      <c r="G11" s="32"/>
      <c r="H11" s="16" t="s">
        <v>281</v>
      </c>
      <c r="I11" s="6" t="s">
        <v>240</v>
      </c>
      <c r="J11" s="29">
        <v>6</v>
      </c>
      <c r="K11" s="9">
        <v>42688</v>
      </c>
      <c r="L11" s="9">
        <v>43783</v>
      </c>
      <c r="M11" s="6" t="s">
        <v>250</v>
      </c>
      <c r="N11" s="6"/>
      <c r="O11" s="6" t="s">
        <v>234</v>
      </c>
      <c r="P11" s="6" t="s">
        <v>250</v>
      </c>
      <c r="Q11" s="6" t="s">
        <v>887</v>
      </c>
      <c r="R11" s="9">
        <v>43739</v>
      </c>
      <c r="S1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1" s="42" t="s">
        <v>883</v>
      </c>
      <c r="U11" s="42" t="s">
        <v>883</v>
      </c>
      <c r="V11" s="79"/>
      <c r="W11" s="42"/>
      <c r="X11" s="42"/>
      <c r="Y11" s="42"/>
      <c r="Z11" s="42"/>
      <c r="AA11" s="42"/>
      <c r="AB11" s="42"/>
      <c r="AC11" s="42"/>
    </row>
    <row r="12" spans="1:29" x14ac:dyDescent="0.3">
      <c r="A12" s="11">
        <v>11</v>
      </c>
      <c r="B12" s="6" t="s">
        <v>65</v>
      </c>
      <c r="C12" s="6" t="s">
        <v>66</v>
      </c>
      <c r="D12" s="6" t="s">
        <v>280</v>
      </c>
      <c r="E12" s="31">
        <v>59179</v>
      </c>
      <c r="F12" s="6" t="s">
        <v>265</v>
      </c>
      <c r="G12" s="32"/>
      <c r="H12" s="16" t="s">
        <v>282</v>
      </c>
      <c r="I12" s="6" t="s">
        <v>240</v>
      </c>
      <c r="J12" s="29">
        <v>6</v>
      </c>
      <c r="K12" s="9">
        <v>42688</v>
      </c>
      <c r="L12" s="9">
        <v>43783</v>
      </c>
      <c r="M12" s="6" t="s">
        <v>250</v>
      </c>
      <c r="N12" s="6"/>
      <c r="O12" s="6" t="s">
        <v>234</v>
      </c>
      <c r="P12" s="6" t="s">
        <v>250</v>
      </c>
      <c r="Q12" s="6" t="s">
        <v>887</v>
      </c>
      <c r="R12" s="9">
        <v>43739</v>
      </c>
      <c r="S1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2" s="42" t="s">
        <v>883</v>
      </c>
      <c r="U12" s="42" t="s">
        <v>883</v>
      </c>
      <c r="V12" s="79"/>
      <c r="W12" s="42"/>
      <c r="X12" s="42"/>
      <c r="Y12" s="42"/>
      <c r="Z12" s="42"/>
      <c r="AA12" s="42"/>
      <c r="AB12" s="42"/>
      <c r="AC12" s="42"/>
    </row>
    <row r="13" spans="1:29" hidden="1" x14ac:dyDescent="0.3">
      <c r="A13" s="11">
        <v>12</v>
      </c>
      <c r="B13" s="6" t="s">
        <v>67</v>
      </c>
      <c r="C13" s="6" t="s">
        <v>68</v>
      </c>
      <c r="D13" s="6" t="s">
        <v>283</v>
      </c>
      <c r="E13" s="31">
        <v>59171</v>
      </c>
      <c r="F13" s="6" t="s">
        <v>284</v>
      </c>
      <c r="G13" s="15" t="s">
        <v>285</v>
      </c>
      <c r="H13" s="16" t="s">
        <v>286</v>
      </c>
      <c r="I13" s="6" t="str">
        <f t="shared" si="0"/>
        <v>EXTERIEUR</v>
      </c>
      <c r="J13" s="29"/>
      <c r="K13" s="9">
        <v>43381</v>
      </c>
      <c r="L13" s="9">
        <v>44476</v>
      </c>
      <c r="M13" s="6"/>
      <c r="N13" s="6"/>
      <c r="O13" s="6"/>
      <c r="P13" s="6"/>
      <c r="Q13" s="6"/>
      <c r="R13" s="9"/>
      <c r="S1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" s="42"/>
      <c r="U13" s="42"/>
      <c r="V13" s="79"/>
      <c r="W13" s="42"/>
      <c r="X13" s="42"/>
      <c r="Y13" s="42"/>
      <c r="Z13" s="42"/>
      <c r="AA13" s="42"/>
      <c r="AB13" s="42"/>
      <c r="AC13" s="42"/>
    </row>
    <row r="14" spans="1:29" hidden="1" x14ac:dyDescent="0.3">
      <c r="A14" s="11">
        <v>13</v>
      </c>
      <c r="B14" s="6" t="s">
        <v>67</v>
      </c>
      <c r="C14" s="6" t="s">
        <v>69</v>
      </c>
      <c r="D14" s="6" t="s">
        <v>283</v>
      </c>
      <c r="E14" s="31">
        <v>59171</v>
      </c>
      <c r="F14" s="6" t="s">
        <v>284</v>
      </c>
      <c r="G14" s="15" t="s">
        <v>287</v>
      </c>
      <c r="H14" s="8"/>
      <c r="I14" s="6" t="str">
        <f t="shared" si="0"/>
        <v>EXTERIEUR</v>
      </c>
      <c r="J14" s="29"/>
      <c r="K14" s="9">
        <v>43718</v>
      </c>
      <c r="L14" s="9">
        <v>44813</v>
      </c>
      <c r="M14" s="6"/>
      <c r="N14" s="6"/>
      <c r="O14" s="6"/>
      <c r="P14" s="6"/>
      <c r="Q14" s="6"/>
      <c r="R14" s="9"/>
      <c r="S1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" s="42"/>
      <c r="U14" s="42"/>
      <c r="V14" s="79"/>
      <c r="W14" s="42"/>
      <c r="X14" s="42"/>
      <c r="Y14" s="42"/>
      <c r="Z14" s="42"/>
      <c r="AA14" s="42"/>
      <c r="AB14" s="42"/>
      <c r="AC14" s="42"/>
    </row>
    <row r="15" spans="1:29" hidden="1" x14ac:dyDescent="0.3">
      <c r="A15" s="11">
        <v>14</v>
      </c>
      <c r="B15" s="6" t="s">
        <v>70</v>
      </c>
      <c r="C15" s="6" t="s">
        <v>71</v>
      </c>
      <c r="D15" s="6" t="s">
        <v>288</v>
      </c>
      <c r="E15" s="31">
        <v>59179</v>
      </c>
      <c r="F15" s="6" t="s">
        <v>265</v>
      </c>
      <c r="G15" s="15" t="s">
        <v>289</v>
      </c>
      <c r="H15" s="16" t="s">
        <v>290</v>
      </c>
      <c r="I15" s="6" t="str">
        <f t="shared" si="0"/>
        <v>FENAINOIS</v>
      </c>
      <c r="J15" s="29"/>
      <c r="K15" s="9">
        <v>43482</v>
      </c>
      <c r="L15" s="9">
        <v>44577</v>
      </c>
      <c r="M15" s="6"/>
      <c r="N15" s="6"/>
      <c r="O15" s="6"/>
      <c r="P15" s="6"/>
      <c r="Q15" s="6"/>
      <c r="R15" s="9"/>
      <c r="S1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" s="42"/>
      <c r="U15" s="42"/>
      <c r="V15" s="79"/>
      <c r="W15" s="42"/>
      <c r="X15" s="42"/>
      <c r="Y15" s="42"/>
      <c r="Z15" s="42"/>
      <c r="AA15" s="42"/>
      <c r="AB15" s="42"/>
      <c r="AC15" s="42"/>
    </row>
    <row r="16" spans="1:29" hidden="1" x14ac:dyDescent="0.3">
      <c r="A16" s="11">
        <v>15</v>
      </c>
      <c r="B16" s="6" t="s">
        <v>70</v>
      </c>
      <c r="C16" s="6" t="s">
        <v>72</v>
      </c>
      <c r="D16" s="6" t="s">
        <v>291</v>
      </c>
      <c r="E16" s="31">
        <v>59179</v>
      </c>
      <c r="F16" s="6" t="s">
        <v>265</v>
      </c>
      <c r="G16" s="15" t="s">
        <v>292</v>
      </c>
      <c r="H16" s="16" t="s">
        <v>293</v>
      </c>
      <c r="I16" s="6" t="str">
        <f t="shared" si="0"/>
        <v>FENAINOIS</v>
      </c>
      <c r="J16" s="29"/>
      <c r="K16" s="9">
        <v>43479</v>
      </c>
      <c r="L16" s="9">
        <v>44574</v>
      </c>
      <c r="M16" s="6"/>
      <c r="N16" s="6"/>
      <c r="O16" s="6"/>
      <c r="P16" s="6"/>
      <c r="Q16" s="6"/>
      <c r="R16" s="9"/>
      <c r="S1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" s="42"/>
      <c r="U16" s="42"/>
      <c r="V16" s="79"/>
      <c r="W16" s="42"/>
      <c r="X16" s="42"/>
      <c r="Y16" s="42"/>
      <c r="Z16" s="42"/>
      <c r="AA16" s="42"/>
      <c r="AB16" s="42"/>
      <c r="AC16" s="42"/>
    </row>
    <row r="17" spans="1:29" x14ac:dyDescent="0.3">
      <c r="A17" s="11">
        <v>16</v>
      </c>
      <c r="B17" s="6" t="s">
        <v>73</v>
      </c>
      <c r="C17" s="6" t="s">
        <v>74</v>
      </c>
      <c r="D17" s="6" t="s">
        <v>294</v>
      </c>
      <c r="E17" s="31">
        <v>59129</v>
      </c>
      <c r="F17" s="6" t="s">
        <v>295</v>
      </c>
      <c r="G17" s="15"/>
      <c r="H17" s="16" t="s">
        <v>296</v>
      </c>
      <c r="I17" s="6" t="s">
        <v>240</v>
      </c>
      <c r="J17" s="29">
        <v>50</v>
      </c>
      <c r="K17" s="9">
        <v>43357</v>
      </c>
      <c r="L17" s="9">
        <v>44452</v>
      </c>
      <c r="M17" s="6" t="s">
        <v>250</v>
      </c>
      <c r="N17" s="6"/>
      <c r="O17" s="6" t="s">
        <v>233</v>
      </c>
      <c r="P17" s="6" t="s">
        <v>250</v>
      </c>
      <c r="Q17" s="6" t="s">
        <v>887</v>
      </c>
      <c r="R17" s="9">
        <v>43709</v>
      </c>
      <c r="S1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7" s="42" t="s">
        <v>883</v>
      </c>
      <c r="U17" s="42" t="s">
        <v>883</v>
      </c>
      <c r="V17" s="79" t="s">
        <v>883</v>
      </c>
      <c r="W17" s="42" t="s">
        <v>883</v>
      </c>
      <c r="X17" s="42" t="s">
        <v>883</v>
      </c>
      <c r="Y17" s="42" t="s">
        <v>883</v>
      </c>
      <c r="Z17" s="42" t="s">
        <v>883</v>
      </c>
      <c r="AA17" s="42" t="s">
        <v>883</v>
      </c>
      <c r="AB17" s="42" t="s">
        <v>883</v>
      </c>
      <c r="AC17" s="42" t="s">
        <v>883</v>
      </c>
    </row>
    <row r="18" spans="1:29" hidden="1" x14ac:dyDescent="0.3">
      <c r="A18" s="11">
        <v>17</v>
      </c>
      <c r="B18" s="6" t="s">
        <v>75</v>
      </c>
      <c r="C18" s="6" t="s">
        <v>76</v>
      </c>
      <c r="D18" s="6" t="s">
        <v>297</v>
      </c>
      <c r="E18" s="31">
        <v>59179</v>
      </c>
      <c r="F18" s="6" t="s">
        <v>265</v>
      </c>
      <c r="G18" s="15" t="s">
        <v>298</v>
      </c>
      <c r="H18" s="16" t="s">
        <v>299</v>
      </c>
      <c r="I18" s="6" t="str">
        <f t="shared" si="0"/>
        <v>FENAINOIS</v>
      </c>
      <c r="J18" s="29"/>
      <c r="K18" s="9">
        <v>43381</v>
      </c>
      <c r="L18" s="9">
        <v>44476</v>
      </c>
      <c r="M18" s="6"/>
      <c r="N18" s="6"/>
      <c r="O18" s="6"/>
      <c r="P18" s="6"/>
      <c r="Q18" s="6"/>
      <c r="R18" s="9"/>
      <c r="S1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" s="42"/>
      <c r="U18" s="42"/>
      <c r="V18" s="79"/>
      <c r="W18" s="42"/>
      <c r="X18" s="42"/>
      <c r="Y18" s="42"/>
      <c r="Z18" s="42"/>
      <c r="AA18" s="42"/>
      <c r="AB18" s="42"/>
      <c r="AC18" s="42"/>
    </row>
    <row r="19" spans="1:29" hidden="1" x14ac:dyDescent="0.3">
      <c r="A19" s="11">
        <v>18</v>
      </c>
      <c r="B19" s="6" t="s">
        <v>75</v>
      </c>
      <c r="C19" s="6" t="s">
        <v>77</v>
      </c>
      <c r="D19" s="6" t="s">
        <v>300</v>
      </c>
      <c r="E19" s="31">
        <v>59490</v>
      </c>
      <c r="F19" s="6" t="s">
        <v>258</v>
      </c>
      <c r="G19" s="15" t="s">
        <v>301</v>
      </c>
      <c r="H19" s="16" t="s">
        <v>302</v>
      </c>
      <c r="I19" s="6" t="str">
        <f t="shared" si="0"/>
        <v>EXTERIEUR</v>
      </c>
      <c r="J19" s="29"/>
      <c r="K19" s="9">
        <v>43354</v>
      </c>
      <c r="L19" s="9">
        <v>44449</v>
      </c>
      <c r="M19" s="6"/>
      <c r="N19" s="6"/>
      <c r="O19" s="6"/>
      <c r="P19" s="6"/>
      <c r="Q19" s="6"/>
      <c r="R19" s="9"/>
      <c r="S1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" s="42"/>
      <c r="U19" s="42"/>
      <c r="V19" s="79"/>
      <c r="W19" s="42"/>
      <c r="X19" s="42"/>
      <c r="Y19" s="42"/>
      <c r="Z19" s="42"/>
      <c r="AA19" s="42"/>
      <c r="AB19" s="42"/>
      <c r="AC19" s="42"/>
    </row>
    <row r="20" spans="1:29" hidden="1" x14ac:dyDescent="0.3">
      <c r="A20" s="11">
        <v>19</v>
      </c>
      <c r="B20" s="6" t="s">
        <v>75</v>
      </c>
      <c r="C20" s="6" t="s">
        <v>223</v>
      </c>
      <c r="D20" s="6" t="s">
        <v>303</v>
      </c>
      <c r="E20" s="31">
        <v>59179</v>
      </c>
      <c r="F20" s="6" t="s">
        <v>265</v>
      </c>
      <c r="G20" s="15" t="s">
        <v>304</v>
      </c>
      <c r="H20" s="16" t="s">
        <v>305</v>
      </c>
      <c r="I20" s="6" t="str">
        <f t="shared" si="0"/>
        <v>FENAINOIS</v>
      </c>
      <c r="J20" s="29"/>
      <c r="K20" s="9">
        <v>42776</v>
      </c>
      <c r="L20" s="9">
        <v>43871</v>
      </c>
      <c r="M20" s="6"/>
      <c r="N20" s="6"/>
      <c r="O20" s="6"/>
      <c r="P20" s="6"/>
      <c r="Q20" s="6"/>
      <c r="R20" s="9"/>
      <c r="S2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" s="42"/>
      <c r="U20" s="42"/>
      <c r="V20" s="79"/>
      <c r="W20" s="42"/>
      <c r="X20" s="42"/>
      <c r="Y20" s="42"/>
      <c r="Z20" s="42"/>
      <c r="AA20" s="42"/>
      <c r="AB20" s="42"/>
      <c r="AC20" s="42"/>
    </row>
    <row r="21" spans="1:29" hidden="1" x14ac:dyDescent="0.3">
      <c r="A21" s="11">
        <v>20</v>
      </c>
      <c r="B21" s="6" t="s">
        <v>78</v>
      </c>
      <c r="C21" s="6" t="s">
        <v>79</v>
      </c>
      <c r="D21" s="6" t="s">
        <v>306</v>
      </c>
      <c r="E21" s="31">
        <v>59490</v>
      </c>
      <c r="F21" s="6" t="s">
        <v>258</v>
      </c>
      <c r="G21" s="15" t="s">
        <v>307</v>
      </c>
      <c r="H21" s="8"/>
      <c r="I21" s="6" t="str">
        <f t="shared" si="0"/>
        <v>EXTERIEUR</v>
      </c>
      <c r="J21" s="29"/>
      <c r="K21" s="9">
        <v>43367</v>
      </c>
      <c r="L21" s="9">
        <v>44462</v>
      </c>
      <c r="M21" s="6"/>
      <c r="N21" s="6"/>
      <c r="O21" s="6"/>
      <c r="P21" s="6"/>
      <c r="Q21" s="6"/>
      <c r="R21" s="9"/>
      <c r="S2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" s="42"/>
      <c r="U21" s="42"/>
      <c r="V21" s="79"/>
      <c r="W21" s="42"/>
      <c r="X21" s="42"/>
      <c r="Y21" s="42"/>
      <c r="Z21" s="42"/>
      <c r="AA21" s="42"/>
      <c r="AB21" s="42"/>
      <c r="AC21" s="42"/>
    </row>
    <row r="22" spans="1:29" hidden="1" x14ac:dyDescent="0.3">
      <c r="A22" s="11">
        <v>21</v>
      </c>
      <c r="B22" s="6" t="s">
        <v>185</v>
      </c>
      <c r="C22" s="6" t="s">
        <v>82</v>
      </c>
      <c r="D22" s="6" t="s">
        <v>308</v>
      </c>
      <c r="E22" s="31">
        <v>59179</v>
      </c>
      <c r="F22" s="6" t="s">
        <v>265</v>
      </c>
      <c r="G22" s="15" t="s">
        <v>309</v>
      </c>
      <c r="H22" s="16" t="s">
        <v>310</v>
      </c>
      <c r="I22" s="6" t="str">
        <f t="shared" si="0"/>
        <v>FENAINOIS</v>
      </c>
      <c r="J22" s="29"/>
      <c r="K22" s="9">
        <v>43363</v>
      </c>
      <c r="L22" s="9">
        <v>44458</v>
      </c>
      <c r="M22" s="6"/>
      <c r="N22" s="6"/>
      <c r="O22" s="6"/>
      <c r="P22" s="6"/>
      <c r="Q22" s="6"/>
      <c r="R22" s="9"/>
      <c r="S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" s="42"/>
      <c r="U22" s="42"/>
      <c r="V22" s="79"/>
      <c r="W22" s="42"/>
      <c r="X22" s="42"/>
      <c r="Y22" s="42"/>
      <c r="Z22" s="42"/>
      <c r="AA22" s="42"/>
      <c r="AB22" s="42"/>
      <c r="AC22" s="42"/>
    </row>
    <row r="23" spans="1:29" hidden="1" x14ac:dyDescent="0.3">
      <c r="A23" s="11">
        <v>22</v>
      </c>
      <c r="B23" s="6" t="s">
        <v>209</v>
      </c>
      <c r="C23" s="6" t="s">
        <v>164</v>
      </c>
      <c r="D23" s="6" t="s">
        <v>311</v>
      </c>
      <c r="E23" s="31">
        <v>59179</v>
      </c>
      <c r="F23" s="6" t="s">
        <v>265</v>
      </c>
      <c r="G23" s="15" t="s">
        <v>312</v>
      </c>
      <c r="H23" s="16" t="s">
        <v>313</v>
      </c>
      <c r="I23" s="6" t="str">
        <f t="shared" si="0"/>
        <v>FENAINOIS</v>
      </c>
      <c r="J23" s="29"/>
      <c r="K23" s="9">
        <v>43027</v>
      </c>
      <c r="L23" s="9">
        <v>44122</v>
      </c>
      <c r="M23" s="6"/>
      <c r="N23" s="6"/>
      <c r="O23" s="6"/>
      <c r="P23" s="6"/>
      <c r="Q23" s="6"/>
      <c r="R23" s="9"/>
      <c r="S2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3" s="42"/>
      <c r="U23" s="42"/>
      <c r="V23" s="79"/>
      <c r="W23" s="42"/>
      <c r="X23" s="42"/>
      <c r="Y23" s="42"/>
      <c r="Z23" s="42"/>
      <c r="AA23" s="42"/>
      <c r="AB23" s="42"/>
      <c r="AC23" s="42"/>
    </row>
    <row r="24" spans="1:29" hidden="1" x14ac:dyDescent="0.3">
      <c r="A24" s="11">
        <v>23</v>
      </c>
      <c r="B24" s="6" t="s">
        <v>209</v>
      </c>
      <c r="C24" s="6" t="s">
        <v>29</v>
      </c>
      <c r="D24" s="6" t="s">
        <v>314</v>
      </c>
      <c r="E24" s="31">
        <v>59179</v>
      </c>
      <c r="F24" s="6" t="s">
        <v>265</v>
      </c>
      <c r="G24" s="15" t="s">
        <v>315</v>
      </c>
      <c r="H24" s="16" t="s">
        <v>316</v>
      </c>
      <c r="I24" s="6" t="str">
        <f t="shared" si="0"/>
        <v>FENAINOIS</v>
      </c>
      <c r="J24" s="29"/>
      <c r="K24" s="9">
        <v>42990</v>
      </c>
      <c r="L24" s="9">
        <v>44085</v>
      </c>
      <c r="M24" s="6"/>
      <c r="N24" s="6"/>
      <c r="O24" s="6"/>
      <c r="P24" s="6"/>
      <c r="Q24" s="6"/>
      <c r="R24" s="9"/>
      <c r="S2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4" s="42"/>
      <c r="U24" s="42"/>
      <c r="V24" s="79"/>
      <c r="W24" s="42"/>
      <c r="X24" s="42"/>
      <c r="Y24" s="42"/>
      <c r="Z24" s="42"/>
      <c r="AA24" s="42"/>
      <c r="AB24" s="42"/>
      <c r="AC24" s="42"/>
    </row>
    <row r="25" spans="1:29" hidden="1" x14ac:dyDescent="0.3">
      <c r="A25" s="11">
        <v>24</v>
      </c>
      <c r="B25" s="6" t="s">
        <v>186</v>
      </c>
      <c r="C25" s="6" t="s">
        <v>187</v>
      </c>
      <c r="D25" s="6" t="s">
        <v>317</v>
      </c>
      <c r="E25" s="31">
        <v>59179</v>
      </c>
      <c r="F25" s="6" t="s">
        <v>265</v>
      </c>
      <c r="G25" s="15" t="s">
        <v>318</v>
      </c>
      <c r="H25" s="16" t="s">
        <v>319</v>
      </c>
      <c r="I25" s="6" t="str">
        <f t="shared" si="0"/>
        <v>FENAINOIS</v>
      </c>
      <c r="J25" s="29"/>
      <c r="K25" s="9">
        <v>43367</v>
      </c>
      <c r="L25" s="9">
        <v>44462</v>
      </c>
      <c r="M25" s="6"/>
      <c r="N25" s="6"/>
      <c r="O25" s="6"/>
      <c r="P25" s="6"/>
      <c r="Q25" s="6"/>
      <c r="R25" s="9"/>
      <c r="S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5" s="42"/>
      <c r="U25" s="42"/>
      <c r="V25" s="79"/>
      <c r="W25" s="42"/>
      <c r="X25" s="42"/>
      <c r="Y25" s="42"/>
      <c r="Z25" s="42"/>
      <c r="AA25" s="42"/>
      <c r="AB25" s="42"/>
      <c r="AC25" s="42"/>
    </row>
    <row r="26" spans="1:29" hidden="1" x14ac:dyDescent="0.3">
      <c r="A26" s="11">
        <v>25</v>
      </c>
      <c r="B26" s="6" t="s">
        <v>188</v>
      </c>
      <c r="C26" s="6" t="s">
        <v>189</v>
      </c>
      <c r="D26" s="6" t="s">
        <v>253</v>
      </c>
      <c r="E26" s="31">
        <v>59215</v>
      </c>
      <c r="F26" s="6" t="s">
        <v>254</v>
      </c>
      <c r="G26" s="15" t="s">
        <v>255</v>
      </c>
      <c r="H26" s="16" t="s">
        <v>256</v>
      </c>
      <c r="I26" s="6" t="str">
        <f t="shared" si="0"/>
        <v>EXTERIEUR</v>
      </c>
      <c r="J26" s="29"/>
      <c r="K26" s="9">
        <v>43389</v>
      </c>
      <c r="L26" s="9">
        <v>44484</v>
      </c>
      <c r="M26" s="6"/>
      <c r="N26" s="6"/>
      <c r="O26" s="6"/>
      <c r="P26" s="6"/>
      <c r="Q26" s="6"/>
      <c r="R26" s="9"/>
      <c r="S2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6" s="42"/>
      <c r="U26" s="42"/>
      <c r="V26" s="79"/>
      <c r="W26" s="42"/>
      <c r="X26" s="42"/>
      <c r="Y26" s="42"/>
      <c r="Z26" s="42"/>
      <c r="AA26" s="42"/>
      <c r="AB26" s="42"/>
      <c r="AC26" s="42"/>
    </row>
    <row r="27" spans="1:29" hidden="1" x14ac:dyDescent="0.3">
      <c r="A27" s="11">
        <v>26</v>
      </c>
      <c r="B27" s="6" t="s">
        <v>190</v>
      </c>
      <c r="C27" s="6" t="s">
        <v>53</v>
      </c>
      <c r="D27" s="6" t="s">
        <v>320</v>
      </c>
      <c r="E27" s="31">
        <v>59179</v>
      </c>
      <c r="F27" s="6" t="s">
        <v>265</v>
      </c>
      <c r="G27" s="15" t="s">
        <v>321</v>
      </c>
      <c r="H27" s="8"/>
      <c r="I27" s="6" t="str">
        <f t="shared" si="0"/>
        <v>FENAINOIS</v>
      </c>
      <c r="J27" s="29"/>
      <c r="K27" s="9">
        <v>43509</v>
      </c>
      <c r="L27" s="9">
        <v>44604</v>
      </c>
      <c r="M27" s="6"/>
      <c r="N27" s="6"/>
      <c r="O27" s="6"/>
      <c r="P27" s="6"/>
      <c r="Q27" s="6"/>
      <c r="R27" s="9"/>
      <c r="S2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7" s="42"/>
      <c r="U27" s="42"/>
      <c r="V27" s="79"/>
      <c r="W27" s="42"/>
      <c r="X27" s="42"/>
      <c r="Y27" s="42"/>
      <c r="Z27" s="42"/>
      <c r="AA27" s="42"/>
      <c r="AB27" s="42"/>
      <c r="AC27" s="42"/>
    </row>
    <row r="28" spans="1:29" hidden="1" x14ac:dyDescent="0.3">
      <c r="A28" s="11">
        <v>27</v>
      </c>
      <c r="B28" s="6" t="s">
        <v>191</v>
      </c>
      <c r="C28" s="6" t="s">
        <v>29</v>
      </c>
      <c r="D28" s="6" t="s">
        <v>322</v>
      </c>
      <c r="E28" s="31">
        <v>59124</v>
      </c>
      <c r="F28" s="6" t="s">
        <v>323</v>
      </c>
      <c r="G28" s="15" t="s">
        <v>324</v>
      </c>
      <c r="H28" s="8"/>
      <c r="I28" s="6" t="str">
        <f t="shared" si="0"/>
        <v>EXTERIEUR</v>
      </c>
      <c r="J28" s="29"/>
      <c r="K28" s="9">
        <v>43375</v>
      </c>
      <c r="L28" s="9">
        <v>44470</v>
      </c>
      <c r="M28" s="6"/>
      <c r="N28" s="6"/>
      <c r="O28" s="6"/>
      <c r="P28" s="6"/>
      <c r="Q28" s="6"/>
      <c r="R28" s="9"/>
      <c r="S2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8" s="42"/>
      <c r="U28" s="42"/>
      <c r="V28" s="79"/>
      <c r="W28" s="42"/>
      <c r="X28" s="42"/>
      <c r="Y28" s="42"/>
      <c r="Z28" s="42"/>
      <c r="AA28" s="42"/>
      <c r="AB28" s="42"/>
      <c r="AC28" s="42"/>
    </row>
    <row r="29" spans="1:29" x14ac:dyDescent="0.3">
      <c r="A29" s="11">
        <v>28</v>
      </c>
      <c r="B29" s="6" t="s">
        <v>191</v>
      </c>
      <c r="C29" s="6" t="s">
        <v>169</v>
      </c>
      <c r="D29" s="6" t="s">
        <v>325</v>
      </c>
      <c r="E29" s="31">
        <v>59179</v>
      </c>
      <c r="F29" s="6" t="s">
        <v>201</v>
      </c>
      <c r="G29" s="15"/>
      <c r="H29" s="16" t="s">
        <v>326</v>
      </c>
      <c r="I29" s="6" t="s">
        <v>240</v>
      </c>
      <c r="J29" s="29">
        <v>50</v>
      </c>
      <c r="K29" s="9">
        <v>43658</v>
      </c>
      <c r="L29" s="9">
        <v>44753</v>
      </c>
      <c r="M29" s="6" t="s">
        <v>250</v>
      </c>
      <c r="N29" s="6"/>
      <c r="O29" s="6" t="s">
        <v>233</v>
      </c>
      <c r="P29" s="6" t="s">
        <v>250</v>
      </c>
      <c r="Q29" s="6" t="s">
        <v>887</v>
      </c>
      <c r="R29" s="9">
        <v>43709</v>
      </c>
      <c r="S2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9" s="42" t="s">
        <v>883</v>
      </c>
      <c r="U29" s="42" t="s">
        <v>883</v>
      </c>
      <c r="V29" s="79" t="s">
        <v>883</v>
      </c>
      <c r="W29" s="42" t="s">
        <v>883</v>
      </c>
      <c r="X29" s="42" t="s">
        <v>883</v>
      </c>
      <c r="Y29" s="42" t="s">
        <v>883</v>
      </c>
      <c r="Z29" s="42" t="s">
        <v>883</v>
      </c>
      <c r="AA29" s="42" t="s">
        <v>883</v>
      </c>
      <c r="AB29" s="42" t="s">
        <v>883</v>
      </c>
      <c r="AC29" s="42" t="s">
        <v>883</v>
      </c>
    </row>
    <row r="30" spans="1:29" hidden="1" x14ac:dyDescent="0.3">
      <c r="A30" s="11">
        <v>29</v>
      </c>
      <c r="B30" s="6" t="s">
        <v>192</v>
      </c>
      <c r="C30" s="6" t="s">
        <v>193</v>
      </c>
      <c r="D30" s="6" t="s">
        <v>327</v>
      </c>
      <c r="E30" s="31">
        <v>59179</v>
      </c>
      <c r="F30" s="6" t="s">
        <v>265</v>
      </c>
      <c r="G30" s="15" t="s">
        <v>328</v>
      </c>
      <c r="H30" s="16" t="s">
        <v>329</v>
      </c>
      <c r="I30" s="6" t="str">
        <f t="shared" si="0"/>
        <v>FENAINOIS</v>
      </c>
      <c r="J30" s="29"/>
      <c r="K30" s="9">
        <v>43404</v>
      </c>
      <c r="L30" s="9">
        <v>44499</v>
      </c>
      <c r="M30" s="6"/>
      <c r="N30" s="6"/>
      <c r="O30" s="6"/>
      <c r="P30" s="6"/>
      <c r="Q30" s="6"/>
      <c r="R30" s="9"/>
      <c r="S3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0" s="42"/>
      <c r="U30" s="42"/>
      <c r="V30" s="79"/>
      <c r="W30" s="42"/>
      <c r="X30" s="42"/>
      <c r="Y30" s="42"/>
      <c r="Z30" s="42"/>
      <c r="AA30" s="42"/>
      <c r="AB30" s="42"/>
      <c r="AC30" s="42"/>
    </row>
    <row r="31" spans="1:29" hidden="1" x14ac:dyDescent="0.3">
      <c r="A31" s="11">
        <v>30</v>
      </c>
      <c r="B31" s="6" t="s">
        <v>194</v>
      </c>
      <c r="C31" s="6" t="s">
        <v>195</v>
      </c>
      <c r="D31" s="6" t="s">
        <v>330</v>
      </c>
      <c r="E31" s="31">
        <v>59870</v>
      </c>
      <c r="F31" s="6" t="s">
        <v>331</v>
      </c>
      <c r="G31" s="15" t="s">
        <v>332</v>
      </c>
      <c r="H31" s="16" t="s">
        <v>333</v>
      </c>
      <c r="I31" s="6" t="str">
        <f t="shared" si="0"/>
        <v>EXTERIEUR</v>
      </c>
      <c r="J31" s="29"/>
      <c r="K31" s="9">
        <v>43560</v>
      </c>
      <c r="L31" s="9">
        <v>44655</v>
      </c>
      <c r="M31" s="6"/>
      <c r="N31" s="6"/>
      <c r="O31" s="6"/>
      <c r="P31" s="6"/>
      <c r="Q31" s="6"/>
      <c r="R31" s="9"/>
      <c r="S3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1" s="42"/>
      <c r="U31" s="42"/>
      <c r="V31" s="79"/>
      <c r="W31" s="42"/>
      <c r="X31" s="42"/>
      <c r="Y31" s="42"/>
      <c r="Z31" s="42"/>
      <c r="AA31" s="42"/>
      <c r="AB31" s="42"/>
      <c r="AC31" s="42"/>
    </row>
    <row r="32" spans="1:29" hidden="1" x14ac:dyDescent="0.3">
      <c r="A32" s="11">
        <v>31</v>
      </c>
      <c r="B32" s="6" t="s">
        <v>194</v>
      </c>
      <c r="C32" s="6" t="s">
        <v>196</v>
      </c>
      <c r="D32" s="6" t="s">
        <v>330</v>
      </c>
      <c r="E32" s="31">
        <v>59870</v>
      </c>
      <c r="F32" s="6" t="s">
        <v>331</v>
      </c>
      <c r="G32" s="15" t="s">
        <v>334</v>
      </c>
      <c r="H32" s="8"/>
      <c r="I32" s="6" t="str">
        <f t="shared" si="0"/>
        <v>EXTERIEUR</v>
      </c>
      <c r="J32" s="29"/>
      <c r="K32" s="9">
        <v>43552</v>
      </c>
      <c r="L32" s="9">
        <v>44647</v>
      </c>
      <c r="M32" s="6"/>
      <c r="N32" s="6"/>
      <c r="O32" s="6"/>
      <c r="P32" s="6"/>
      <c r="Q32" s="6"/>
      <c r="R32" s="9"/>
      <c r="S3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2" s="42"/>
      <c r="U32" s="42"/>
      <c r="V32" s="79"/>
      <c r="W32" s="42"/>
      <c r="X32" s="42"/>
      <c r="Y32" s="42"/>
      <c r="Z32" s="42"/>
      <c r="AA32" s="42"/>
      <c r="AB32" s="42"/>
      <c r="AC32" s="42"/>
    </row>
    <row r="33" spans="1:29" hidden="1" x14ac:dyDescent="0.3">
      <c r="A33" s="11">
        <v>32</v>
      </c>
      <c r="B33" s="6" t="s">
        <v>220</v>
      </c>
      <c r="C33" s="6" t="s">
        <v>57</v>
      </c>
      <c r="D33" s="6" t="s">
        <v>335</v>
      </c>
      <c r="E33" s="31">
        <v>59179</v>
      </c>
      <c r="F33" s="6" t="s">
        <v>265</v>
      </c>
      <c r="G33" s="15" t="s">
        <v>336</v>
      </c>
      <c r="H33" s="8"/>
      <c r="I33" s="6" t="str">
        <f t="shared" si="0"/>
        <v>FENAINOIS</v>
      </c>
      <c r="J33" s="29"/>
      <c r="K33" s="9">
        <v>43158</v>
      </c>
      <c r="L33" s="9">
        <v>44253</v>
      </c>
      <c r="M33" s="6"/>
      <c r="N33" s="6"/>
      <c r="O33" s="6"/>
      <c r="P33" s="6"/>
      <c r="Q33" s="6"/>
      <c r="R33" s="9"/>
      <c r="S3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3" s="42"/>
      <c r="U33" s="42"/>
      <c r="V33" s="79"/>
      <c r="W33" s="42"/>
      <c r="X33" s="42"/>
      <c r="Y33" s="42"/>
      <c r="Z33" s="42"/>
      <c r="AA33" s="42"/>
      <c r="AB33" s="42"/>
      <c r="AC33" s="42"/>
    </row>
    <row r="34" spans="1:29" hidden="1" x14ac:dyDescent="0.3">
      <c r="A34" s="11">
        <v>33</v>
      </c>
      <c r="B34" s="6" t="s">
        <v>199</v>
      </c>
      <c r="C34" s="6" t="s">
        <v>200</v>
      </c>
      <c r="D34" s="6" t="s">
        <v>337</v>
      </c>
      <c r="E34" s="31">
        <v>59179</v>
      </c>
      <c r="F34" s="6" t="s">
        <v>265</v>
      </c>
      <c r="G34" s="15">
        <v>712345678</v>
      </c>
      <c r="H34" s="8" t="s">
        <v>338</v>
      </c>
      <c r="I34" s="6" t="s">
        <v>240</v>
      </c>
      <c r="J34" s="29"/>
      <c r="K34" s="9">
        <v>43411</v>
      </c>
      <c r="L34" s="9">
        <v>44506</v>
      </c>
      <c r="M34" s="6"/>
      <c r="N34" s="6"/>
      <c r="O34" s="6"/>
      <c r="P34" s="6"/>
      <c r="Q34" s="6"/>
      <c r="R34" s="9"/>
      <c r="S3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4" s="42"/>
      <c r="U34" s="42"/>
      <c r="V34" s="79"/>
      <c r="W34" s="42"/>
      <c r="X34" s="42"/>
      <c r="Y34" s="42"/>
      <c r="Z34" s="42"/>
      <c r="AA34" s="42"/>
      <c r="AB34" s="42"/>
      <c r="AC34" s="42"/>
    </row>
    <row r="35" spans="1:29" hidden="1" x14ac:dyDescent="0.3">
      <c r="A35" s="11">
        <v>34</v>
      </c>
      <c r="B35" s="6" t="s">
        <v>147</v>
      </c>
      <c r="C35" s="6" t="s">
        <v>148</v>
      </c>
      <c r="D35" s="6" t="s">
        <v>339</v>
      </c>
      <c r="E35" s="31">
        <v>59179</v>
      </c>
      <c r="F35" s="6" t="s">
        <v>265</v>
      </c>
      <c r="G35" s="15"/>
      <c r="H35" s="16" t="s">
        <v>340</v>
      </c>
      <c r="I35" s="6" t="s">
        <v>240</v>
      </c>
      <c r="J35" s="29"/>
      <c r="K35" s="9">
        <v>43489</v>
      </c>
      <c r="L35" s="9">
        <v>44584</v>
      </c>
      <c r="M35" s="6"/>
      <c r="N35" s="6"/>
      <c r="O35" s="6"/>
      <c r="P35" s="6"/>
      <c r="Q35" s="6"/>
      <c r="R35" s="9"/>
      <c r="S3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5" s="42"/>
      <c r="U35" s="42"/>
      <c r="V35" s="79"/>
      <c r="W35" s="42"/>
      <c r="X35" s="42"/>
      <c r="Y35" s="42"/>
      <c r="Z35" s="42"/>
      <c r="AA35" s="42"/>
      <c r="AB35" s="42"/>
      <c r="AC35" s="42"/>
    </row>
    <row r="36" spans="1:29" hidden="1" x14ac:dyDescent="0.3">
      <c r="A36" s="11">
        <v>35</v>
      </c>
      <c r="B36" s="6" t="s">
        <v>217</v>
      </c>
      <c r="C36" s="6" t="s">
        <v>164</v>
      </c>
      <c r="D36" s="6" t="s">
        <v>341</v>
      </c>
      <c r="E36" s="31">
        <v>59179</v>
      </c>
      <c r="F36" s="6" t="s">
        <v>265</v>
      </c>
      <c r="G36" s="15" t="s">
        <v>342</v>
      </c>
      <c r="H36" s="16" t="s">
        <v>343</v>
      </c>
      <c r="I36" s="6" t="str">
        <f t="shared" si="0"/>
        <v>FENAINOIS</v>
      </c>
      <c r="J36" s="29"/>
      <c r="K36" s="9">
        <v>43130</v>
      </c>
      <c r="L36" s="9">
        <v>44225</v>
      </c>
      <c r="M36" s="6"/>
      <c r="N36" s="6"/>
      <c r="O36" s="6"/>
      <c r="P36" s="6"/>
      <c r="Q36" s="6"/>
      <c r="R36" s="9"/>
      <c r="S3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6" s="42"/>
      <c r="U36" s="42"/>
      <c r="V36" s="79"/>
      <c r="W36" s="42"/>
      <c r="X36" s="42"/>
      <c r="Y36" s="42"/>
      <c r="Z36" s="42"/>
      <c r="AA36" s="42"/>
      <c r="AB36" s="42"/>
      <c r="AC36" s="42"/>
    </row>
    <row r="37" spans="1:29" x14ac:dyDescent="0.3">
      <c r="A37" s="11">
        <v>36</v>
      </c>
      <c r="B37" s="6" t="s">
        <v>139</v>
      </c>
      <c r="C37" s="6" t="s">
        <v>138</v>
      </c>
      <c r="D37" s="6" t="s">
        <v>344</v>
      </c>
      <c r="E37" s="31">
        <v>59179</v>
      </c>
      <c r="F37" s="6" t="s">
        <v>265</v>
      </c>
      <c r="G37" s="32"/>
      <c r="H37" s="8"/>
      <c r="I37" s="6" t="s">
        <v>240</v>
      </c>
      <c r="J37" s="29">
        <v>6</v>
      </c>
      <c r="K37" s="9">
        <v>42623</v>
      </c>
      <c r="L37" s="9">
        <v>43718</v>
      </c>
      <c r="M37" s="6" t="s">
        <v>250</v>
      </c>
      <c r="N37" s="6"/>
      <c r="O37" s="6" t="s">
        <v>234</v>
      </c>
      <c r="P37" s="6" t="s">
        <v>250</v>
      </c>
      <c r="Q37" s="6" t="s">
        <v>887</v>
      </c>
      <c r="R37" s="9">
        <v>43739</v>
      </c>
      <c r="S3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37" s="42" t="s">
        <v>883</v>
      </c>
      <c r="U37" s="42" t="s">
        <v>883</v>
      </c>
      <c r="V37" s="79"/>
      <c r="W37" s="42"/>
      <c r="X37" s="42"/>
      <c r="Y37" s="42"/>
      <c r="Z37" s="42"/>
      <c r="AA37" s="42"/>
      <c r="AB37" s="42"/>
      <c r="AC37" s="42"/>
    </row>
    <row r="38" spans="1:29" hidden="1" x14ac:dyDescent="0.3">
      <c r="A38" s="11">
        <v>37</v>
      </c>
      <c r="B38" s="6" t="s">
        <v>197</v>
      </c>
      <c r="C38" s="6" t="s">
        <v>198</v>
      </c>
      <c r="D38" s="6" t="s">
        <v>345</v>
      </c>
      <c r="E38" s="31">
        <v>59179</v>
      </c>
      <c r="F38" s="6" t="s">
        <v>265</v>
      </c>
      <c r="G38" s="15" t="s">
        <v>346</v>
      </c>
      <c r="H38" s="8"/>
      <c r="I38" s="6" t="str">
        <f t="shared" si="0"/>
        <v>FENAINOIS</v>
      </c>
      <c r="J38" s="29"/>
      <c r="K38" s="9">
        <v>43413</v>
      </c>
      <c r="L38" s="9">
        <v>44508</v>
      </c>
      <c r="M38" s="6"/>
      <c r="N38" s="6"/>
      <c r="O38" s="6"/>
      <c r="P38" s="6"/>
      <c r="Q38" s="6"/>
      <c r="R38" s="9"/>
      <c r="S3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38" s="42"/>
      <c r="U38" s="42"/>
      <c r="V38" s="79"/>
      <c r="W38" s="42"/>
      <c r="X38" s="42"/>
      <c r="Y38" s="42"/>
      <c r="Z38" s="42"/>
      <c r="AA38" s="42"/>
      <c r="AB38" s="42"/>
      <c r="AC38" s="42"/>
    </row>
    <row r="39" spans="1:29" x14ac:dyDescent="0.3">
      <c r="A39" s="11">
        <v>38</v>
      </c>
      <c r="B39" s="6" t="s">
        <v>218</v>
      </c>
      <c r="C39" s="6" t="s">
        <v>219</v>
      </c>
      <c r="D39" s="6" t="s">
        <v>347</v>
      </c>
      <c r="E39" s="31">
        <v>59179</v>
      </c>
      <c r="F39" s="6" t="s">
        <v>265</v>
      </c>
      <c r="G39" s="32"/>
      <c r="H39" s="16" t="s">
        <v>348</v>
      </c>
      <c r="I39" s="6" t="s">
        <v>240</v>
      </c>
      <c r="J39" s="30">
        <v>6</v>
      </c>
      <c r="K39" s="9" t="s">
        <v>922</v>
      </c>
      <c r="L39" s="9">
        <v>43729</v>
      </c>
      <c r="M39" s="6" t="s">
        <v>250</v>
      </c>
      <c r="N39" s="6"/>
      <c r="O39" s="6" t="s">
        <v>234</v>
      </c>
      <c r="P39" s="6" t="s">
        <v>250</v>
      </c>
      <c r="Q39" s="6" t="s">
        <v>250</v>
      </c>
      <c r="R39" s="9">
        <v>43758</v>
      </c>
      <c r="S3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39" s="42" t="s">
        <v>883</v>
      </c>
      <c r="U39" s="42" t="s">
        <v>921</v>
      </c>
      <c r="V39" s="79"/>
      <c r="W39" s="42"/>
      <c r="X39" s="42"/>
      <c r="Y39" s="42"/>
      <c r="Z39" s="42"/>
      <c r="AA39" s="42"/>
      <c r="AB39" s="42"/>
      <c r="AC39" s="42"/>
    </row>
    <row r="40" spans="1:29" x14ac:dyDescent="0.3">
      <c r="A40" s="11">
        <v>39</v>
      </c>
      <c r="B40" s="6" t="s">
        <v>145</v>
      </c>
      <c r="C40" s="6" t="s">
        <v>146</v>
      </c>
      <c r="D40" s="6" t="s">
        <v>349</v>
      </c>
      <c r="E40" s="31">
        <v>59179</v>
      </c>
      <c r="F40" s="6" t="s">
        <v>265</v>
      </c>
      <c r="G40" s="15"/>
      <c r="H40" s="16" t="s">
        <v>350</v>
      </c>
      <c r="I40" s="6" t="s">
        <v>240</v>
      </c>
      <c r="J40" s="29">
        <v>50</v>
      </c>
      <c r="K40" s="9">
        <v>43717</v>
      </c>
      <c r="L40" s="9">
        <v>44812</v>
      </c>
      <c r="M40" s="6" t="s">
        <v>250</v>
      </c>
      <c r="N40" s="6"/>
      <c r="O40" s="6" t="s">
        <v>233</v>
      </c>
      <c r="P40" s="6" t="s">
        <v>250</v>
      </c>
      <c r="Q40" s="6"/>
      <c r="R40" s="9"/>
      <c r="S4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0" s="42" t="s">
        <v>883</v>
      </c>
      <c r="U40" s="42" t="s">
        <v>883</v>
      </c>
      <c r="V40" s="79" t="s">
        <v>883</v>
      </c>
      <c r="W40" s="42" t="s">
        <v>883</v>
      </c>
      <c r="X40" s="42" t="s">
        <v>883</v>
      </c>
      <c r="Y40" s="42" t="s">
        <v>883</v>
      </c>
      <c r="Z40" s="42" t="s">
        <v>883</v>
      </c>
      <c r="AA40" s="42" t="s">
        <v>883</v>
      </c>
      <c r="AB40" s="42" t="s">
        <v>883</v>
      </c>
      <c r="AC40" s="42" t="s">
        <v>883</v>
      </c>
    </row>
    <row r="41" spans="1:29" hidden="1" x14ac:dyDescent="0.3">
      <c r="A41" s="11">
        <v>40</v>
      </c>
      <c r="B41" s="6" t="s">
        <v>151</v>
      </c>
      <c r="C41" s="6" t="s">
        <v>152</v>
      </c>
      <c r="D41" s="6" t="s">
        <v>351</v>
      </c>
      <c r="E41" s="31">
        <v>59179</v>
      </c>
      <c r="F41" s="6" t="s">
        <v>265</v>
      </c>
      <c r="G41" s="15" t="s">
        <v>352</v>
      </c>
      <c r="H41" s="8"/>
      <c r="I41" s="6" t="str">
        <f t="shared" si="0"/>
        <v>FENAINOIS</v>
      </c>
      <c r="J41" s="29"/>
      <c r="K41" s="9">
        <v>43393</v>
      </c>
      <c r="L41" s="9">
        <v>44488</v>
      </c>
      <c r="M41" s="6"/>
      <c r="N41" s="6"/>
      <c r="O41" s="6"/>
      <c r="P41" s="6"/>
      <c r="Q41" s="6"/>
      <c r="R41" s="9"/>
      <c r="S4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1" s="42"/>
      <c r="U41" s="42"/>
      <c r="V41" s="79"/>
      <c r="W41" s="42"/>
      <c r="X41" s="42"/>
      <c r="Y41" s="42"/>
      <c r="Z41" s="42"/>
      <c r="AA41" s="42"/>
      <c r="AB41" s="42"/>
      <c r="AC41" s="42"/>
    </row>
    <row r="42" spans="1:29" hidden="1" x14ac:dyDescent="0.3">
      <c r="A42" s="11">
        <v>41</v>
      </c>
      <c r="B42" s="6" t="s">
        <v>151</v>
      </c>
      <c r="C42" s="6" t="s">
        <v>153</v>
      </c>
      <c r="D42" s="6" t="s">
        <v>351</v>
      </c>
      <c r="E42" s="31">
        <v>59179</v>
      </c>
      <c r="F42" s="6" t="s">
        <v>265</v>
      </c>
      <c r="G42" s="15" t="s">
        <v>353</v>
      </c>
      <c r="H42" s="8"/>
      <c r="I42" s="6" t="str">
        <f t="shared" si="0"/>
        <v>FENAINOIS</v>
      </c>
      <c r="J42" s="29"/>
      <c r="K42" s="9">
        <v>43393</v>
      </c>
      <c r="L42" s="9">
        <v>44488</v>
      </c>
      <c r="M42" s="6"/>
      <c r="N42" s="6"/>
      <c r="O42" s="6"/>
      <c r="P42" s="6"/>
      <c r="Q42" s="6"/>
      <c r="R42" s="9"/>
      <c r="S4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2" s="42"/>
      <c r="U42" s="42"/>
      <c r="V42" s="79"/>
      <c r="W42" s="42"/>
      <c r="X42" s="42"/>
      <c r="Y42" s="42"/>
      <c r="Z42" s="42"/>
      <c r="AA42" s="42"/>
      <c r="AB42" s="42"/>
      <c r="AC42" s="42"/>
    </row>
    <row r="43" spans="1:29" x14ac:dyDescent="0.3">
      <c r="A43" s="11">
        <v>42</v>
      </c>
      <c r="B43" s="6" t="s">
        <v>149</v>
      </c>
      <c r="C43" s="6" t="s">
        <v>150</v>
      </c>
      <c r="D43" s="6" t="s">
        <v>354</v>
      </c>
      <c r="E43" s="31">
        <v>59179</v>
      </c>
      <c r="F43" s="6" t="s">
        <v>265</v>
      </c>
      <c r="G43" s="15" t="s">
        <v>355</v>
      </c>
      <c r="H43" s="16" t="s">
        <v>356</v>
      </c>
      <c r="I43" s="6" t="s">
        <v>240</v>
      </c>
      <c r="J43" s="29">
        <v>50</v>
      </c>
      <c r="K43" s="9">
        <v>43706</v>
      </c>
      <c r="L43" s="9">
        <v>44801</v>
      </c>
      <c r="M43" s="6" t="s">
        <v>250</v>
      </c>
      <c r="N43" s="6"/>
      <c r="O43" s="6" t="s">
        <v>233</v>
      </c>
      <c r="P43" s="6" t="s">
        <v>250</v>
      </c>
      <c r="Q43" s="6"/>
      <c r="R43" s="9"/>
      <c r="S4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3" s="42" t="s">
        <v>883</v>
      </c>
      <c r="U43" s="42" t="s">
        <v>883</v>
      </c>
      <c r="V43" s="79" t="s">
        <v>883</v>
      </c>
      <c r="W43" s="42" t="s">
        <v>883</v>
      </c>
      <c r="X43" s="42" t="s">
        <v>883</v>
      </c>
      <c r="Y43" s="42" t="s">
        <v>883</v>
      </c>
      <c r="Z43" s="42" t="s">
        <v>883</v>
      </c>
      <c r="AA43" s="42" t="s">
        <v>883</v>
      </c>
      <c r="AB43" s="42" t="s">
        <v>883</v>
      </c>
      <c r="AC43" s="42" t="s">
        <v>883</v>
      </c>
    </row>
    <row r="44" spans="1:29" hidden="1" x14ac:dyDescent="0.3">
      <c r="A44" s="11">
        <v>43</v>
      </c>
      <c r="B44" s="6" t="s">
        <v>154</v>
      </c>
      <c r="C44" s="6" t="s">
        <v>129</v>
      </c>
      <c r="D44" s="6" t="s">
        <v>357</v>
      </c>
      <c r="E44" s="31">
        <v>59179</v>
      </c>
      <c r="F44" s="6" t="s">
        <v>265</v>
      </c>
      <c r="G44" s="15" t="s">
        <v>358</v>
      </c>
      <c r="H44" s="8"/>
      <c r="I44" s="6" t="str">
        <f t="shared" si="0"/>
        <v>FENAINOIS</v>
      </c>
      <c r="J44" s="29"/>
      <c r="K44" s="9">
        <v>43559</v>
      </c>
      <c r="L44" s="9">
        <v>44654</v>
      </c>
      <c r="M44" s="6"/>
      <c r="N44" s="6"/>
      <c r="O44" s="6"/>
      <c r="P44" s="6"/>
      <c r="Q44" s="6"/>
      <c r="R44" s="9"/>
      <c r="S4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4" s="42"/>
      <c r="U44" s="42"/>
      <c r="V44" s="79"/>
      <c r="W44" s="42"/>
      <c r="X44" s="42"/>
      <c r="Y44" s="42"/>
      <c r="Z44" s="42"/>
      <c r="AA44" s="42"/>
      <c r="AB44" s="42"/>
      <c r="AC44" s="42"/>
    </row>
    <row r="45" spans="1:29" hidden="1" x14ac:dyDescent="0.3">
      <c r="A45" s="11">
        <v>44</v>
      </c>
      <c r="B45" s="6" t="s">
        <v>155</v>
      </c>
      <c r="C45" s="6" t="s">
        <v>156</v>
      </c>
      <c r="D45" s="6" t="s">
        <v>359</v>
      </c>
      <c r="E45" s="31">
        <v>59179</v>
      </c>
      <c r="F45" s="6" t="s">
        <v>265</v>
      </c>
      <c r="G45" s="15"/>
      <c r="H45" s="8"/>
      <c r="I45" s="6" t="str">
        <f t="shared" si="0"/>
        <v>FENAINOIS</v>
      </c>
      <c r="J45" s="29"/>
      <c r="K45" s="9">
        <v>43546</v>
      </c>
      <c r="L45" s="9">
        <v>44641</v>
      </c>
      <c r="M45" s="6"/>
      <c r="N45" s="6"/>
      <c r="O45" s="6"/>
      <c r="P45" s="6"/>
      <c r="Q45" s="6"/>
      <c r="R45" s="9"/>
      <c r="S4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5" s="42"/>
      <c r="U45" s="42"/>
      <c r="V45" s="79"/>
      <c r="W45" s="42"/>
      <c r="X45" s="42"/>
      <c r="Y45" s="42"/>
      <c r="Z45" s="42"/>
      <c r="AA45" s="42"/>
      <c r="AB45" s="42"/>
      <c r="AC45" s="42"/>
    </row>
    <row r="46" spans="1:29" hidden="1" x14ac:dyDescent="0.3">
      <c r="A46" s="11">
        <v>45</v>
      </c>
      <c r="B46" s="6" t="s">
        <v>159</v>
      </c>
      <c r="C46" s="6" t="s">
        <v>160</v>
      </c>
      <c r="D46" s="6" t="s">
        <v>360</v>
      </c>
      <c r="E46" s="31">
        <v>59490</v>
      </c>
      <c r="F46" s="6" t="s">
        <v>258</v>
      </c>
      <c r="G46" s="15" t="s">
        <v>361</v>
      </c>
      <c r="H46" s="16" t="s">
        <v>362</v>
      </c>
      <c r="I46" s="6" t="str">
        <f t="shared" si="0"/>
        <v>EXTERIEUR</v>
      </c>
      <c r="J46" s="29"/>
      <c r="K46" s="9">
        <v>43497</v>
      </c>
      <c r="L46" s="9">
        <v>44592</v>
      </c>
      <c r="M46" s="6"/>
      <c r="N46" s="6"/>
      <c r="O46" s="6"/>
      <c r="P46" s="6"/>
      <c r="Q46" s="6"/>
      <c r="R46" s="9"/>
      <c r="S4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6" s="42"/>
      <c r="U46" s="42"/>
      <c r="V46" s="79"/>
      <c r="W46" s="42"/>
      <c r="X46" s="42"/>
      <c r="Y46" s="42"/>
      <c r="Z46" s="42"/>
      <c r="AA46" s="42"/>
      <c r="AB46" s="42"/>
      <c r="AC46" s="42"/>
    </row>
    <row r="47" spans="1:29" hidden="1" x14ac:dyDescent="0.3">
      <c r="A47" s="11">
        <v>46</v>
      </c>
      <c r="B47" s="6" t="s">
        <v>157</v>
      </c>
      <c r="C47" s="6" t="s">
        <v>158</v>
      </c>
      <c r="D47" s="6" t="s">
        <v>363</v>
      </c>
      <c r="E47" s="31">
        <v>59490</v>
      </c>
      <c r="F47" s="6" t="s">
        <v>265</v>
      </c>
      <c r="G47" s="15" t="s">
        <v>364</v>
      </c>
      <c r="H47" s="16" t="s">
        <v>365</v>
      </c>
      <c r="I47" s="6" t="str">
        <f t="shared" si="0"/>
        <v>FENAINOIS</v>
      </c>
      <c r="J47" s="29"/>
      <c r="K47" s="9">
        <v>43354</v>
      </c>
      <c r="L47" s="9">
        <v>44449</v>
      </c>
      <c r="M47" s="6"/>
      <c r="N47" s="6"/>
      <c r="O47" s="6"/>
      <c r="P47" s="6"/>
      <c r="Q47" s="6"/>
      <c r="R47" s="9"/>
      <c r="S4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7" s="42"/>
      <c r="U47" s="42"/>
      <c r="V47" s="79"/>
      <c r="W47" s="42"/>
      <c r="X47" s="42"/>
      <c r="Y47" s="42"/>
      <c r="Z47" s="42"/>
      <c r="AA47" s="42"/>
      <c r="AB47" s="42"/>
      <c r="AC47" s="42"/>
    </row>
    <row r="48" spans="1:29" hidden="1" x14ac:dyDescent="0.3">
      <c r="A48" s="11">
        <v>47</v>
      </c>
      <c r="B48" s="6" t="s">
        <v>161</v>
      </c>
      <c r="C48" s="6" t="s">
        <v>162</v>
      </c>
      <c r="D48" s="6" t="s">
        <v>366</v>
      </c>
      <c r="E48" s="31">
        <v>59179</v>
      </c>
      <c r="F48" s="6" t="s">
        <v>265</v>
      </c>
      <c r="G48" s="15" t="s">
        <v>367</v>
      </c>
      <c r="H48" s="8"/>
      <c r="I48" s="6" t="str">
        <f t="shared" si="0"/>
        <v>FENAINOIS</v>
      </c>
      <c r="J48" s="29"/>
      <c r="K48" s="9">
        <v>43497</v>
      </c>
      <c r="L48" s="9">
        <v>44592</v>
      </c>
      <c r="M48" s="6"/>
      <c r="N48" s="6"/>
      <c r="O48" s="6"/>
      <c r="P48" s="6"/>
      <c r="Q48" s="6"/>
      <c r="R48" s="9"/>
      <c r="S4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8" s="42"/>
      <c r="U48" s="42"/>
      <c r="V48" s="79"/>
      <c r="W48" s="42"/>
      <c r="X48" s="42"/>
      <c r="Y48" s="42"/>
      <c r="Z48" s="42"/>
      <c r="AA48" s="42"/>
      <c r="AB48" s="42"/>
      <c r="AC48" s="42"/>
    </row>
    <row r="49" spans="1:29" hidden="1" x14ac:dyDescent="0.3">
      <c r="A49" s="11">
        <v>48</v>
      </c>
      <c r="B49" s="6" t="s">
        <v>212</v>
      </c>
      <c r="C49" s="6" t="s">
        <v>169</v>
      </c>
      <c r="D49" s="6" t="s">
        <v>368</v>
      </c>
      <c r="E49" s="31">
        <v>59179</v>
      </c>
      <c r="F49" s="6" t="s">
        <v>265</v>
      </c>
      <c r="G49" s="15" t="s">
        <v>369</v>
      </c>
      <c r="H49" s="8"/>
      <c r="I49" s="6" t="str">
        <f t="shared" si="0"/>
        <v>FENAINOIS</v>
      </c>
      <c r="J49" s="29"/>
      <c r="K49" s="9">
        <v>42987</v>
      </c>
      <c r="L49" s="9">
        <v>44082</v>
      </c>
      <c r="M49" s="6"/>
      <c r="N49" s="6"/>
      <c r="O49" s="6"/>
      <c r="P49" s="6"/>
      <c r="Q49" s="6"/>
      <c r="R49" s="9"/>
      <c r="S4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49" s="42"/>
      <c r="U49" s="42"/>
      <c r="V49" s="79"/>
      <c r="W49" s="42"/>
      <c r="X49" s="42"/>
      <c r="Y49" s="42"/>
      <c r="Z49" s="42"/>
      <c r="AA49" s="42"/>
      <c r="AB49" s="42"/>
      <c r="AC49" s="42"/>
    </row>
    <row r="50" spans="1:29" x14ac:dyDescent="0.3">
      <c r="A50" s="11">
        <v>49</v>
      </c>
      <c r="B50" s="6" t="s">
        <v>163</v>
      </c>
      <c r="C50" s="6" t="s">
        <v>164</v>
      </c>
      <c r="D50" s="6" t="s">
        <v>370</v>
      </c>
      <c r="E50" s="31">
        <v>59179</v>
      </c>
      <c r="F50" s="6" t="s">
        <v>265</v>
      </c>
      <c r="G50" s="15" t="s">
        <v>371</v>
      </c>
      <c r="H50" s="16" t="s">
        <v>372</v>
      </c>
      <c r="I50" s="6" t="s">
        <v>240</v>
      </c>
      <c r="J50" s="29">
        <v>50</v>
      </c>
      <c r="K50" s="9">
        <v>43342</v>
      </c>
      <c r="L50" s="9">
        <v>44437</v>
      </c>
      <c r="M50" s="6" t="s">
        <v>250</v>
      </c>
      <c r="N50" s="6"/>
      <c r="O50" s="6" t="s">
        <v>233</v>
      </c>
      <c r="P50" s="6" t="s">
        <v>250</v>
      </c>
      <c r="Q50" s="6"/>
      <c r="R50" s="9"/>
      <c r="S5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0" s="42" t="s">
        <v>883</v>
      </c>
      <c r="U50" s="42" t="s">
        <v>883</v>
      </c>
      <c r="V50" s="79" t="s">
        <v>883</v>
      </c>
      <c r="W50" s="42" t="s">
        <v>883</v>
      </c>
      <c r="X50" s="42" t="s">
        <v>883</v>
      </c>
      <c r="Y50" s="42" t="s">
        <v>883</v>
      </c>
      <c r="Z50" s="42" t="s">
        <v>883</v>
      </c>
      <c r="AA50" s="42" t="s">
        <v>883</v>
      </c>
      <c r="AB50" s="42" t="s">
        <v>883</v>
      </c>
      <c r="AC50" s="42" t="s">
        <v>883</v>
      </c>
    </row>
    <row r="51" spans="1:29" hidden="1" x14ac:dyDescent="0.3">
      <c r="A51" s="11">
        <v>50</v>
      </c>
      <c r="B51" s="6" t="s">
        <v>165</v>
      </c>
      <c r="C51" s="6" t="s">
        <v>166</v>
      </c>
      <c r="D51" s="6" t="s">
        <v>373</v>
      </c>
      <c r="E51" s="31">
        <v>59124</v>
      </c>
      <c r="F51" s="6" t="s">
        <v>323</v>
      </c>
      <c r="G51" s="15" t="s">
        <v>374</v>
      </c>
      <c r="H51" s="8"/>
      <c r="I51" s="6" t="str">
        <f t="shared" si="0"/>
        <v>EXTERIEUR</v>
      </c>
      <c r="J51" s="29"/>
      <c r="K51" s="9">
        <v>43489</v>
      </c>
      <c r="L51" s="9">
        <v>44584</v>
      </c>
      <c r="M51" s="6"/>
      <c r="N51" s="6"/>
      <c r="O51" s="6"/>
      <c r="P51" s="6"/>
      <c r="Q51" s="6"/>
      <c r="R51" s="9"/>
      <c r="S5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1" s="42"/>
      <c r="U51" s="42"/>
      <c r="V51" s="79"/>
      <c r="W51" s="42"/>
      <c r="X51" s="42"/>
      <c r="Y51" s="42"/>
      <c r="Z51" s="42"/>
      <c r="AA51" s="42"/>
      <c r="AB51" s="42"/>
      <c r="AC51" s="42"/>
    </row>
    <row r="52" spans="1:29" hidden="1" x14ac:dyDescent="0.3">
      <c r="A52" s="11">
        <v>51</v>
      </c>
      <c r="B52" s="6" t="s">
        <v>165</v>
      </c>
      <c r="C52" s="6" t="s">
        <v>167</v>
      </c>
      <c r="D52" s="6" t="s">
        <v>373</v>
      </c>
      <c r="E52" s="31">
        <v>59124</v>
      </c>
      <c r="F52" s="6" t="s">
        <v>323</v>
      </c>
      <c r="G52" s="15" t="s">
        <v>375</v>
      </c>
      <c r="H52" s="16" t="s">
        <v>376</v>
      </c>
      <c r="I52" s="6" t="str">
        <f t="shared" si="0"/>
        <v>EXTERIEUR</v>
      </c>
      <c r="J52" s="29"/>
      <c r="K52" s="9">
        <v>43419</v>
      </c>
      <c r="L52" s="9">
        <v>44514</v>
      </c>
      <c r="M52" s="6"/>
      <c r="N52" s="6"/>
      <c r="O52" s="6"/>
      <c r="P52" s="6"/>
      <c r="Q52" s="6"/>
      <c r="R52" s="9"/>
      <c r="S5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2" s="42"/>
      <c r="U52" s="42"/>
      <c r="V52" s="79"/>
      <c r="W52" s="42"/>
      <c r="X52" s="42"/>
      <c r="Y52" s="42"/>
      <c r="Z52" s="42"/>
      <c r="AA52" s="42"/>
      <c r="AB52" s="42"/>
      <c r="AC52" s="42"/>
    </row>
    <row r="53" spans="1:29" hidden="1" x14ac:dyDescent="0.3">
      <c r="A53" s="11">
        <v>52</v>
      </c>
      <c r="B53" s="6" t="s">
        <v>168</v>
      </c>
      <c r="C53" s="6" t="s">
        <v>169</v>
      </c>
      <c r="D53" s="6" t="s">
        <v>377</v>
      </c>
      <c r="E53" s="31">
        <v>59179</v>
      </c>
      <c r="F53" s="6" t="s">
        <v>265</v>
      </c>
      <c r="G53" s="15" t="s">
        <v>378</v>
      </c>
      <c r="H53" s="16" t="s">
        <v>379</v>
      </c>
      <c r="I53" s="6" t="str">
        <f t="shared" si="0"/>
        <v>FENAINOIS</v>
      </c>
      <c r="J53" s="29"/>
      <c r="K53" s="9">
        <v>42698</v>
      </c>
      <c r="L53" s="9">
        <v>43793</v>
      </c>
      <c r="M53" s="6"/>
      <c r="N53" s="6"/>
      <c r="O53" s="6"/>
      <c r="P53" s="6"/>
      <c r="Q53" s="6"/>
      <c r="R53" s="9"/>
      <c r="S5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3" s="42"/>
      <c r="U53" s="42"/>
      <c r="V53" s="79"/>
      <c r="W53" s="42"/>
      <c r="X53" s="42"/>
      <c r="Y53" s="42"/>
      <c r="Z53" s="42"/>
      <c r="AA53" s="42"/>
      <c r="AB53" s="42"/>
      <c r="AC53" s="42"/>
    </row>
    <row r="54" spans="1:29" hidden="1" x14ac:dyDescent="0.3">
      <c r="A54" s="11">
        <v>53</v>
      </c>
      <c r="B54" s="6" t="s">
        <v>170</v>
      </c>
      <c r="C54" s="6" t="s">
        <v>171</v>
      </c>
      <c r="D54" s="6" t="s">
        <v>380</v>
      </c>
      <c r="E54" s="31">
        <v>59179</v>
      </c>
      <c r="F54" s="6" t="s">
        <v>265</v>
      </c>
      <c r="G54" s="15"/>
      <c r="H54" s="16" t="s">
        <v>381</v>
      </c>
      <c r="I54" s="6" t="s">
        <v>240</v>
      </c>
      <c r="J54" s="29"/>
      <c r="K54" s="9">
        <v>43431</v>
      </c>
      <c r="L54" s="9">
        <v>44526</v>
      </c>
      <c r="M54" s="6"/>
      <c r="N54" s="6"/>
      <c r="O54" s="6"/>
      <c r="P54" s="6"/>
      <c r="Q54" s="6"/>
      <c r="R54" s="9"/>
      <c r="S5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4" s="42"/>
      <c r="U54" s="42"/>
      <c r="V54" s="79"/>
      <c r="W54" s="42"/>
      <c r="X54" s="42"/>
      <c r="Y54" s="42"/>
      <c r="Z54" s="42"/>
      <c r="AA54" s="42"/>
      <c r="AB54" s="42"/>
      <c r="AC54" s="42"/>
    </row>
    <row r="55" spans="1:29" x14ac:dyDescent="0.3">
      <c r="A55" s="11">
        <v>54</v>
      </c>
      <c r="B55" s="6" t="s">
        <v>172</v>
      </c>
      <c r="C55" s="6" t="s">
        <v>141</v>
      </c>
      <c r="D55" s="6" t="s">
        <v>382</v>
      </c>
      <c r="E55" s="31">
        <v>59179</v>
      </c>
      <c r="F55" s="6" t="s">
        <v>265</v>
      </c>
      <c r="G55" s="15" t="s">
        <v>383</v>
      </c>
      <c r="H55" s="16" t="s">
        <v>384</v>
      </c>
      <c r="I55" s="6" t="s">
        <v>240</v>
      </c>
      <c r="J55" s="29">
        <v>50</v>
      </c>
      <c r="K55" s="9">
        <v>42996</v>
      </c>
      <c r="L55" s="9">
        <v>44091</v>
      </c>
      <c r="M55" s="6" t="s">
        <v>250</v>
      </c>
      <c r="N55" s="6"/>
      <c r="O55" s="6" t="s">
        <v>233</v>
      </c>
      <c r="P55" s="6" t="s">
        <v>250</v>
      </c>
      <c r="Q55" s="6"/>
      <c r="R55" s="9"/>
      <c r="S5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5" s="42" t="s">
        <v>883</v>
      </c>
      <c r="U55" s="42" t="s">
        <v>883</v>
      </c>
      <c r="V55" s="79" t="s">
        <v>883</v>
      </c>
      <c r="W55" s="42" t="s">
        <v>883</v>
      </c>
      <c r="X55" s="42" t="s">
        <v>883</v>
      </c>
      <c r="Y55" s="42" t="s">
        <v>883</v>
      </c>
      <c r="Z55" s="42" t="s">
        <v>883</v>
      </c>
      <c r="AA55" s="42" t="s">
        <v>883</v>
      </c>
      <c r="AB55" s="42" t="s">
        <v>883</v>
      </c>
      <c r="AC55" s="42" t="s">
        <v>883</v>
      </c>
    </row>
    <row r="56" spans="1:29" x14ac:dyDescent="0.3">
      <c r="A56" s="11">
        <v>55</v>
      </c>
      <c r="B56" s="6" t="s">
        <v>173</v>
      </c>
      <c r="C56" s="6" t="s">
        <v>176</v>
      </c>
      <c r="D56" s="6" t="s">
        <v>385</v>
      </c>
      <c r="E56" s="31">
        <v>59179</v>
      </c>
      <c r="F56" s="6" t="s">
        <v>201</v>
      </c>
      <c r="G56" s="32"/>
      <c r="H56" s="8"/>
      <c r="I56" s="6" t="s">
        <v>240</v>
      </c>
      <c r="J56" s="29">
        <v>6</v>
      </c>
      <c r="K56" s="9">
        <v>43727</v>
      </c>
      <c r="L56" s="9">
        <v>44822</v>
      </c>
      <c r="M56" s="6" t="s">
        <v>250</v>
      </c>
      <c r="N56" s="6" t="s">
        <v>250</v>
      </c>
      <c r="O56" s="6" t="s">
        <v>234</v>
      </c>
      <c r="P56" s="6" t="s">
        <v>250</v>
      </c>
      <c r="Q56" s="6" t="s">
        <v>887</v>
      </c>
      <c r="R56" s="9">
        <v>43739</v>
      </c>
      <c r="S5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56" s="42" t="s">
        <v>883</v>
      </c>
      <c r="U56" s="42" t="s">
        <v>883</v>
      </c>
      <c r="V56" s="79"/>
      <c r="W56" s="42"/>
      <c r="X56" s="42"/>
      <c r="Y56" s="42"/>
      <c r="Z56" s="42"/>
      <c r="AA56" s="42"/>
      <c r="AB56" s="42"/>
      <c r="AC56" s="42"/>
    </row>
    <row r="57" spans="1:29" x14ac:dyDescent="0.3">
      <c r="A57" s="11">
        <v>56</v>
      </c>
      <c r="B57" s="6" t="s">
        <v>386</v>
      </c>
      <c r="C57" s="6" t="s">
        <v>224</v>
      </c>
      <c r="D57" s="6" t="s">
        <v>387</v>
      </c>
      <c r="E57" s="31">
        <v>59179</v>
      </c>
      <c r="F57" s="6" t="s">
        <v>265</v>
      </c>
      <c r="G57" s="32"/>
      <c r="H57" s="16" t="s">
        <v>388</v>
      </c>
      <c r="I57" s="6" t="s">
        <v>240</v>
      </c>
      <c r="J57" s="30">
        <v>6</v>
      </c>
      <c r="K57" s="9">
        <v>42465</v>
      </c>
      <c r="L57" s="9">
        <v>43560</v>
      </c>
      <c r="M57" s="6" t="s">
        <v>250</v>
      </c>
      <c r="N57" s="6"/>
      <c r="O57" s="6" t="s">
        <v>234</v>
      </c>
      <c r="P57" s="6" t="s">
        <v>250</v>
      </c>
      <c r="Q57" s="6" t="s">
        <v>250</v>
      </c>
      <c r="R57" s="9">
        <v>43758</v>
      </c>
      <c r="S5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57" s="42" t="s">
        <v>883</v>
      </c>
      <c r="U57" s="42" t="s">
        <v>921</v>
      </c>
      <c r="V57" s="79"/>
      <c r="W57" s="42"/>
      <c r="X57" s="42"/>
      <c r="Y57" s="42"/>
      <c r="Z57" s="42"/>
      <c r="AA57" s="42"/>
      <c r="AB57" s="42"/>
      <c r="AC57" s="42"/>
    </row>
    <row r="58" spans="1:29" x14ac:dyDescent="0.3">
      <c r="A58" s="11">
        <v>57</v>
      </c>
      <c r="B58" s="6" t="s">
        <v>174</v>
      </c>
      <c r="C58" s="6" t="s">
        <v>175</v>
      </c>
      <c r="D58" s="6" t="s">
        <v>389</v>
      </c>
      <c r="E58" s="31">
        <v>59171</v>
      </c>
      <c r="F58" s="6" t="s">
        <v>284</v>
      </c>
      <c r="G58" s="32"/>
      <c r="H58" s="16" t="s">
        <v>390</v>
      </c>
      <c r="I58" s="6" t="s">
        <v>240</v>
      </c>
      <c r="J58" s="30">
        <v>6</v>
      </c>
      <c r="K58" s="9">
        <v>43355</v>
      </c>
      <c r="L58" s="9">
        <v>44450</v>
      </c>
      <c r="M58" s="6" t="s">
        <v>250</v>
      </c>
      <c r="N58" s="6" t="s">
        <v>250</v>
      </c>
      <c r="O58" s="6" t="s">
        <v>234</v>
      </c>
      <c r="P58" s="6" t="s">
        <v>250</v>
      </c>
      <c r="Q58" s="6" t="s">
        <v>250</v>
      </c>
      <c r="R58" s="9">
        <v>43758</v>
      </c>
      <c r="S5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58" s="42" t="s">
        <v>883</v>
      </c>
      <c r="U58" s="42" t="s">
        <v>921</v>
      </c>
      <c r="V58" s="79"/>
      <c r="W58" s="42"/>
      <c r="X58" s="42"/>
      <c r="Y58" s="42"/>
      <c r="Z58" s="42"/>
      <c r="AA58" s="42"/>
      <c r="AB58" s="42"/>
      <c r="AC58" s="42"/>
    </row>
    <row r="59" spans="1:29" hidden="1" x14ac:dyDescent="0.3">
      <c r="A59" s="11">
        <v>58</v>
      </c>
      <c r="B59" s="6" t="s">
        <v>174</v>
      </c>
      <c r="C59" s="6" t="s">
        <v>177</v>
      </c>
      <c r="D59" s="6" t="s">
        <v>389</v>
      </c>
      <c r="E59" s="31">
        <v>59171</v>
      </c>
      <c r="F59" s="6" t="s">
        <v>284</v>
      </c>
      <c r="G59" s="15"/>
      <c r="H59" s="16" t="s">
        <v>390</v>
      </c>
      <c r="I59" s="6" t="s">
        <v>241</v>
      </c>
      <c r="J59" s="29"/>
      <c r="K59" s="9">
        <v>43397</v>
      </c>
      <c r="L59" s="9">
        <v>44492</v>
      </c>
      <c r="M59" s="6"/>
      <c r="N59" s="6"/>
      <c r="O59" s="6"/>
      <c r="P59" s="6"/>
      <c r="Q59" s="6"/>
      <c r="R59" s="9"/>
      <c r="S5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59" s="42"/>
      <c r="U59" s="42"/>
      <c r="V59" s="79"/>
      <c r="W59" s="42"/>
      <c r="X59" s="42"/>
      <c r="Y59" s="42"/>
      <c r="Z59" s="42"/>
      <c r="AA59" s="42"/>
      <c r="AB59" s="42"/>
      <c r="AC59" s="42"/>
    </row>
    <row r="60" spans="1:29" hidden="1" x14ac:dyDescent="0.3">
      <c r="A60" s="11">
        <v>59</v>
      </c>
      <c r="B60" s="6" t="s">
        <v>174</v>
      </c>
      <c r="C60" s="6" t="s">
        <v>178</v>
      </c>
      <c r="D60" s="6" t="s">
        <v>389</v>
      </c>
      <c r="E60" s="31">
        <v>59171</v>
      </c>
      <c r="F60" s="6" t="s">
        <v>284</v>
      </c>
      <c r="G60" s="15" t="s">
        <v>391</v>
      </c>
      <c r="H60" s="16" t="s">
        <v>392</v>
      </c>
      <c r="I60" s="6" t="str">
        <f t="shared" si="0"/>
        <v>EXTERIEUR</v>
      </c>
      <c r="J60" s="29"/>
      <c r="K60" s="9">
        <v>43355</v>
      </c>
      <c r="L60" s="9">
        <v>44450</v>
      </c>
      <c r="M60" s="6"/>
      <c r="N60" s="6"/>
      <c r="O60" s="6"/>
      <c r="P60" s="6"/>
      <c r="Q60" s="6"/>
      <c r="R60" s="9"/>
      <c r="S6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0" s="42"/>
      <c r="U60" s="42"/>
      <c r="V60" s="79"/>
      <c r="W60" s="42"/>
      <c r="X60" s="42"/>
      <c r="Y60" s="42"/>
      <c r="Z60" s="42"/>
      <c r="AA60" s="42"/>
      <c r="AB60" s="42"/>
      <c r="AC60" s="42"/>
    </row>
    <row r="61" spans="1:29" hidden="1" x14ac:dyDescent="0.3">
      <c r="A61" s="11">
        <v>60</v>
      </c>
      <c r="B61" s="6" t="s">
        <v>179</v>
      </c>
      <c r="C61" s="6" t="s">
        <v>129</v>
      </c>
      <c r="D61" s="6" t="s">
        <v>393</v>
      </c>
      <c r="E61" s="31">
        <v>59490</v>
      </c>
      <c r="F61" s="6" t="s">
        <v>258</v>
      </c>
      <c r="G61" s="15" t="s">
        <v>394</v>
      </c>
      <c r="H61" s="16" t="s">
        <v>395</v>
      </c>
      <c r="I61" s="6" t="str">
        <f t="shared" si="0"/>
        <v>EXTERIEUR</v>
      </c>
      <c r="J61" s="29"/>
      <c r="K61" s="9">
        <v>43434</v>
      </c>
      <c r="L61" s="9">
        <v>44529</v>
      </c>
      <c r="M61" s="6"/>
      <c r="N61" s="6"/>
      <c r="O61" s="6"/>
      <c r="P61" s="6"/>
      <c r="Q61" s="6"/>
      <c r="R61" s="9"/>
      <c r="S6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1" s="42"/>
      <c r="U61" s="42"/>
      <c r="V61" s="79"/>
      <c r="W61" s="42"/>
      <c r="X61" s="42"/>
      <c r="Y61" s="42"/>
      <c r="Z61" s="42"/>
      <c r="AA61" s="42"/>
      <c r="AB61" s="42"/>
      <c r="AC61" s="42"/>
    </row>
    <row r="62" spans="1:29" hidden="1" x14ac:dyDescent="0.3">
      <c r="A62" s="11">
        <v>61</v>
      </c>
      <c r="B62" s="6" t="s">
        <v>180</v>
      </c>
      <c r="C62" s="6" t="s">
        <v>181</v>
      </c>
      <c r="D62" s="6" t="s">
        <v>396</v>
      </c>
      <c r="E62" s="31">
        <v>59179</v>
      </c>
      <c r="F62" s="6" t="s">
        <v>265</v>
      </c>
      <c r="G62" s="15" t="s">
        <v>397</v>
      </c>
      <c r="H62" s="8"/>
      <c r="I62" s="6" t="str">
        <f t="shared" si="0"/>
        <v>FENAINOIS</v>
      </c>
      <c r="J62" s="29"/>
      <c r="K62" s="9">
        <v>43115</v>
      </c>
      <c r="L62" s="9">
        <v>44210</v>
      </c>
      <c r="M62" s="6"/>
      <c r="N62" s="6"/>
      <c r="O62" s="6"/>
      <c r="P62" s="6"/>
      <c r="Q62" s="6"/>
      <c r="R62" s="9"/>
      <c r="S6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2" s="42"/>
      <c r="U62" s="42"/>
      <c r="V62" s="79"/>
      <c r="W62" s="42"/>
      <c r="X62" s="42"/>
      <c r="Y62" s="42"/>
      <c r="Z62" s="42"/>
      <c r="AA62" s="42"/>
      <c r="AB62" s="42"/>
      <c r="AC62" s="42"/>
    </row>
    <row r="63" spans="1:29" x14ac:dyDescent="0.3">
      <c r="A63" s="11">
        <v>62</v>
      </c>
      <c r="B63" s="6" t="s">
        <v>182</v>
      </c>
      <c r="C63" s="6" t="s">
        <v>183</v>
      </c>
      <c r="D63" s="6" t="s">
        <v>398</v>
      </c>
      <c r="E63" s="31">
        <v>59171</v>
      </c>
      <c r="F63" s="6" t="s">
        <v>284</v>
      </c>
      <c r="G63" s="15"/>
      <c r="H63" s="16" t="s">
        <v>399</v>
      </c>
      <c r="I63" s="6" t="s">
        <v>241</v>
      </c>
      <c r="J63" s="29">
        <v>70</v>
      </c>
      <c r="K63" s="9">
        <v>43795</v>
      </c>
      <c r="L63" s="9">
        <v>44890</v>
      </c>
      <c r="M63" s="6"/>
      <c r="N63" s="6"/>
      <c r="O63" s="6" t="s">
        <v>233</v>
      </c>
      <c r="P63" s="6" t="s">
        <v>250</v>
      </c>
      <c r="Q63" s="6"/>
      <c r="R63" s="9"/>
      <c r="S6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3" s="42" t="s">
        <v>883</v>
      </c>
      <c r="U63" s="42" t="s">
        <v>883</v>
      </c>
      <c r="V63" s="79" t="s">
        <v>883</v>
      </c>
      <c r="W63" s="42" t="s">
        <v>883</v>
      </c>
      <c r="X63" s="42" t="s">
        <v>883</v>
      </c>
      <c r="Y63" s="42" t="s">
        <v>883</v>
      </c>
      <c r="Z63" s="42" t="s">
        <v>883</v>
      </c>
      <c r="AA63" s="42" t="s">
        <v>883</v>
      </c>
      <c r="AB63" s="42" t="s">
        <v>883</v>
      </c>
      <c r="AC63" s="42" t="s">
        <v>883</v>
      </c>
    </row>
    <row r="64" spans="1:29" hidden="1" x14ac:dyDescent="0.3">
      <c r="A64" s="11">
        <v>63</v>
      </c>
      <c r="B64" s="6" t="s">
        <v>182</v>
      </c>
      <c r="C64" s="6" t="s">
        <v>184</v>
      </c>
      <c r="D64" s="6" t="s">
        <v>400</v>
      </c>
      <c r="E64" s="31">
        <v>59490</v>
      </c>
      <c r="F64" s="6" t="s">
        <v>401</v>
      </c>
      <c r="G64" s="15" t="s">
        <v>402</v>
      </c>
      <c r="H64" s="16" t="s">
        <v>403</v>
      </c>
      <c r="I64" s="6" t="str">
        <f t="shared" si="0"/>
        <v>EXTERIEUR</v>
      </c>
      <c r="J64" s="29"/>
      <c r="K64" s="9">
        <v>43377</v>
      </c>
      <c r="L64" s="9">
        <v>44472</v>
      </c>
      <c r="M64" s="6"/>
      <c r="N64" s="6"/>
      <c r="O64" s="6"/>
      <c r="P64" s="6"/>
      <c r="Q64" s="6"/>
      <c r="R64" s="9"/>
      <c r="S6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4" s="42"/>
      <c r="U64" s="42"/>
      <c r="V64" s="79"/>
      <c r="W64" s="42"/>
      <c r="X64" s="42"/>
      <c r="Y64" s="42"/>
      <c r="Z64" s="42"/>
      <c r="AA64" s="42"/>
      <c r="AB64" s="42"/>
      <c r="AC64" s="42"/>
    </row>
    <row r="65" spans="1:29" hidden="1" x14ac:dyDescent="0.3">
      <c r="A65" s="11">
        <v>64</v>
      </c>
      <c r="B65" s="6" t="s">
        <v>201</v>
      </c>
      <c r="C65" s="6" t="s">
        <v>202</v>
      </c>
      <c r="D65" s="6" t="s">
        <v>404</v>
      </c>
      <c r="E65" s="31">
        <v>59179</v>
      </c>
      <c r="F65" s="6" t="s">
        <v>265</v>
      </c>
      <c r="G65" s="15" t="s">
        <v>405</v>
      </c>
      <c r="H65" s="16" t="s">
        <v>406</v>
      </c>
      <c r="I65" s="6" t="str">
        <f t="shared" si="0"/>
        <v>FENAINOIS</v>
      </c>
      <c r="J65" s="29"/>
      <c r="K65" s="9">
        <v>43419</v>
      </c>
      <c r="L65" s="9">
        <v>44514</v>
      </c>
      <c r="M65" s="6"/>
      <c r="N65" s="6"/>
      <c r="O65" s="6"/>
      <c r="P65" s="6"/>
      <c r="Q65" s="6"/>
      <c r="R65" s="9"/>
      <c r="S6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5" s="42"/>
      <c r="U65" s="42"/>
      <c r="V65" s="79"/>
      <c r="W65" s="42"/>
      <c r="X65" s="42"/>
      <c r="Y65" s="42"/>
      <c r="Z65" s="42"/>
      <c r="AA65" s="42"/>
      <c r="AB65" s="42"/>
      <c r="AC65" s="42"/>
    </row>
    <row r="66" spans="1:29" hidden="1" x14ac:dyDescent="0.3">
      <c r="A66" s="11">
        <v>65</v>
      </c>
      <c r="B66" s="6" t="s">
        <v>203</v>
      </c>
      <c r="C66" s="6" t="s">
        <v>90</v>
      </c>
      <c r="D66" s="6" t="s">
        <v>407</v>
      </c>
      <c r="E66" s="31">
        <v>59490</v>
      </c>
      <c r="F66" s="6" t="s">
        <v>258</v>
      </c>
      <c r="G66" s="15" t="s">
        <v>408</v>
      </c>
      <c r="H66" s="8"/>
      <c r="I66" s="6" t="str">
        <f t="shared" ref="I66:I87" si="1">IF(F66= "fenain","FENAINOIS","EXTERIEUR")</f>
        <v>EXTERIEUR</v>
      </c>
      <c r="J66" s="29"/>
      <c r="K66" s="9">
        <v>43049</v>
      </c>
      <c r="L66" s="9">
        <v>44144</v>
      </c>
      <c r="M66" s="6"/>
      <c r="N66" s="6"/>
      <c r="O66" s="6"/>
      <c r="P66" s="6"/>
      <c r="Q66" s="6"/>
      <c r="R66" s="9"/>
      <c r="S6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6" s="42"/>
      <c r="U66" s="42"/>
      <c r="V66" s="79"/>
      <c r="W66" s="42"/>
      <c r="X66" s="42"/>
      <c r="Y66" s="42"/>
      <c r="Z66" s="42"/>
      <c r="AA66" s="42"/>
      <c r="AB66" s="42"/>
      <c r="AC66" s="42"/>
    </row>
    <row r="67" spans="1:29" hidden="1" x14ac:dyDescent="0.3">
      <c r="A67" s="11">
        <v>66</v>
      </c>
      <c r="B67" s="6" t="s">
        <v>204</v>
      </c>
      <c r="C67" s="6" t="s">
        <v>105</v>
      </c>
      <c r="D67" s="6" t="s">
        <v>354</v>
      </c>
      <c r="E67" s="31">
        <v>59179</v>
      </c>
      <c r="F67" s="6" t="s">
        <v>265</v>
      </c>
      <c r="G67" s="15" t="s">
        <v>409</v>
      </c>
      <c r="H67" s="16" t="s">
        <v>410</v>
      </c>
      <c r="I67" s="6" t="str">
        <f t="shared" si="1"/>
        <v>FENAINOIS</v>
      </c>
      <c r="J67" s="29"/>
      <c r="K67" s="9">
        <v>43390</v>
      </c>
      <c r="L67" s="9">
        <v>44485</v>
      </c>
      <c r="M67" s="6"/>
      <c r="N67" s="6"/>
      <c r="O67" s="6"/>
      <c r="P67" s="6"/>
      <c r="Q67" s="6"/>
      <c r="R67" s="9"/>
      <c r="S6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7" s="42"/>
      <c r="U67" s="42"/>
      <c r="V67" s="79"/>
      <c r="W67" s="42"/>
      <c r="X67" s="42"/>
      <c r="Y67" s="42"/>
      <c r="Z67" s="42"/>
      <c r="AA67" s="42"/>
      <c r="AB67" s="42"/>
      <c r="AC67" s="42"/>
    </row>
    <row r="68" spans="1:29" hidden="1" x14ac:dyDescent="0.3">
      <c r="A68" s="11">
        <v>67</v>
      </c>
      <c r="B68" s="6" t="s">
        <v>205</v>
      </c>
      <c r="C68" s="6" t="s">
        <v>206</v>
      </c>
      <c r="D68" s="6" t="s">
        <v>411</v>
      </c>
      <c r="E68" s="31">
        <v>59490</v>
      </c>
      <c r="F68" s="6" t="s">
        <v>258</v>
      </c>
      <c r="G68" s="15" t="s">
        <v>412</v>
      </c>
      <c r="H68" s="16" t="s">
        <v>413</v>
      </c>
      <c r="I68" s="6" t="str">
        <f t="shared" si="1"/>
        <v>EXTERIEUR</v>
      </c>
      <c r="J68" s="29"/>
      <c r="K68" s="9">
        <v>43355</v>
      </c>
      <c r="L68" s="9">
        <v>44450</v>
      </c>
      <c r="M68" s="6"/>
      <c r="N68" s="6"/>
      <c r="O68" s="6"/>
      <c r="P68" s="6"/>
      <c r="Q68" s="6"/>
      <c r="R68" s="9"/>
      <c r="S6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8" s="42"/>
      <c r="U68" s="42"/>
      <c r="V68" s="79"/>
      <c r="W68" s="42"/>
      <c r="X68" s="42"/>
      <c r="Y68" s="42"/>
      <c r="Z68" s="42"/>
      <c r="AA68" s="42"/>
      <c r="AB68" s="42"/>
      <c r="AC68" s="42"/>
    </row>
    <row r="69" spans="1:29" hidden="1" x14ac:dyDescent="0.3">
      <c r="A69" s="11">
        <v>68</v>
      </c>
      <c r="B69" s="6" t="s">
        <v>207</v>
      </c>
      <c r="C69" s="6" t="s">
        <v>71</v>
      </c>
      <c r="D69" s="6" t="s">
        <v>414</v>
      </c>
      <c r="E69" s="31">
        <v>59179</v>
      </c>
      <c r="F69" s="6" t="s">
        <v>265</v>
      </c>
      <c r="G69" s="15" t="s">
        <v>415</v>
      </c>
      <c r="H69" s="16" t="s">
        <v>416</v>
      </c>
      <c r="I69" s="6" t="str">
        <f t="shared" si="1"/>
        <v>FENAINOIS</v>
      </c>
      <c r="J69" s="29"/>
      <c r="K69" s="9">
        <v>43361</v>
      </c>
      <c r="L69" s="9">
        <v>44456</v>
      </c>
      <c r="M69" s="6"/>
      <c r="N69" s="6"/>
      <c r="O69" s="6"/>
      <c r="P69" s="6"/>
      <c r="Q69" s="6"/>
      <c r="R69" s="9"/>
      <c r="S6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69" s="42"/>
      <c r="U69" s="42"/>
      <c r="V69" s="79"/>
      <c r="W69" s="42"/>
      <c r="X69" s="42"/>
      <c r="Y69" s="42"/>
      <c r="Z69" s="42"/>
      <c r="AA69" s="42"/>
      <c r="AB69" s="42"/>
      <c r="AC69" s="42"/>
    </row>
    <row r="70" spans="1:29" hidden="1" x14ac:dyDescent="0.3">
      <c r="A70" s="11">
        <v>69</v>
      </c>
      <c r="B70" s="6" t="s">
        <v>98</v>
      </c>
      <c r="C70" s="6" t="s">
        <v>99</v>
      </c>
      <c r="D70" s="6" t="s">
        <v>417</v>
      </c>
      <c r="E70" s="31">
        <v>59179</v>
      </c>
      <c r="F70" s="6" t="s">
        <v>265</v>
      </c>
      <c r="G70" s="15" t="s">
        <v>418</v>
      </c>
      <c r="H70" s="8"/>
      <c r="I70" s="6" t="str">
        <f t="shared" si="1"/>
        <v>FENAINOIS</v>
      </c>
      <c r="J70" s="29"/>
      <c r="K70" s="9">
        <v>43389</v>
      </c>
      <c r="L70" s="9">
        <v>44484</v>
      </c>
      <c r="M70" s="6"/>
      <c r="N70" s="6"/>
      <c r="O70" s="6"/>
      <c r="P70" s="6"/>
      <c r="Q70" s="6"/>
      <c r="R70" s="9"/>
      <c r="S7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0" s="42"/>
      <c r="U70" s="42"/>
      <c r="V70" s="79"/>
      <c r="W70" s="42"/>
      <c r="X70" s="42"/>
      <c r="Y70" s="42"/>
      <c r="Z70" s="42"/>
      <c r="AA70" s="42"/>
      <c r="AB70" s="42"/>
      <c r="AC70" s="42"/>
    </row>
    <row r="71" spans="1:29" hidden="1" x14ac:dyDescent="0.3">
      <c r="A71" s="11">
        <v>70</v>
      </c>
      <c r="B71" s="6" t="s">
        <v>101</v>
      </c>
      <c r="C71" s="6" t="s">
        <v>100</v>
      </c>
      <c r="D71" s="6" t="s">
        <v>419</v>
      </c>
      <c r="E71" s="31">
        <v>59179</v>
      </c>
      <c r="F71" s="6" t="s">
        <v>265</v>
      </c>
      <c r="G71" s="15" t="s">
        <v>420</v>
      </c>
      <c r="H71" s="8"/>
      <c r="I71" s="6" t="str">
        <f t="shared" si="1"/>
        <v>FENAINOIS</v>
      </c>
      <c r="J71" s="29"/>
      <c r="K71" s="9">
        <v>43340</v>
      </c>
      <c r="L71" s="9">
        <v>44435</v>
      </c>
      <c r="M71" s="6"/>
      <c r="N71" s="6"/>
      <c r="O71" s="6"/>
      <c r="P71" s="6"/>
      <c r="Q71" s="6"/>
      <c r="R71" s="9"/>
      <c r="S7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1" s="42"/>
      <c r="U71" s="42"/>
      <c r="V71" s="79"/>
      <c r="W71" s="42"/>
      <c r="X71" s="42"/>
      <c r="Y71" s="42"/>
      <c r="Z71" s="42"/>
      <c r="AA71" s="42"/>
      <c r="AB71" s="42"/>
      <c r="AC71" s="42"/>
    </row>
    <row r="72" spans="1:29" x14ac:dyDescent="0.3">
      <c r="A72" s="11">
        <v>71</v>
      </c>
      <c r="B72" s="6" t="s">
        <v>102</v>
      </c>
      <c r="C72" s="6" t="s">
        <v>103</v>
      </c>
      <c r="D72" s="6" t="s">
        <v>421</v>
      </c>
      <c r="E72" s="31">
        <v>59179</v>
      </c>
      <c r="F72" s="6" t="s">
        <v>265</v>
      </c>
      <c r="G72" s="32"/>
      <c r="H72" s="16" t="s">
        <v>422</v>
      </c>
      <c r="I72" s="6" t="s">
        <v>240</v>
      </c>
      <c r="J72" s="30">
        <v>6</v>
      </c>
      <c r="K72" s="9" t="s">
        <v>923</v>
      </c>
      <c r="L72" s="9">
        <v>43816</v>
      </c>
      <c r="M72" s="6"/>
      <c r="N72" s="6"/>
      <c r="O72" s="6" t="s">
        <v>234</v>
      </c>
      <c r="P72" s="6" t="s">
        <v>250</v>
      </c>
      <c r="Q72" s="6" t="s">
        <v>250</v>
      </c>
      <c r="R72" s="9">
        <v>43758</v>
      </c>
      <c r="S7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72" s="42" t="s">
        <v>883</v>
      </c>
      <c r="U72" s="42" t="s">
        <v>921</v>
      </c>
      <c r="V72" s="79"/>
      <c r="W72" s="42"/>
      <c r="X72" s="42"/>
      <c r="Y72" s="42"/>
      <c r="Z72" s="42"/>
      <c r="AA72" s="42"/>
      <c r="AB72" s="42"/>
      <c r="AC72" s="42"/>
    </row>
    <row r="73" spans="1:29" hidden="1" x14ac:dyDescent="0.3">
      <c r="A73" s="11">
        <v>72</v>
      </c>
      <c r="B73" s="6" t="s">
        <v>104</v>
      </c>
      <c r="C73" s="6" t="s">
        <v>105</v>
      </c>
      <c r="D73" s="6" t="s">
        <v>423</v>
      </c>
      <c r="E73" s="31">
        <v>59580</v>
      </c>
      <c r="F73" s="6" t="s">
        <v>274</v>
      </c>
      <c r="G73" s="15" t="s">
        <v>424</v>
      </c>
      <c r="H73" s="16" t="s">
        <v>425</v>
      </c>
      <c r="I73" s="6" t="str">
        <f t="shared" si="1"/>
        <v>EXTERIEUR</v>
      </c>
      <c r="J73" s="29"/>
      <c r="K73" s="9">
        <v>43375</v>
      </c>
      <c r="L73" s="9">
        <v>44470</v>
      </c>
      <c r="M73" s="6"/>
      <c r="N73" s="6"/>
      <c r="O73" s="6"/>
      <c r="P73" s="6"/>
      <c r="Q73" s="6"/>
      <c r="R73" s="9"/>
      <c r="S7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3" s="42"/>
      <c r="U73" s="42"/>
      <c r="V73" s="79"/>
      <c r="W73" s="42"/>
      <c r="X73" s="42"/>
      <c r="Y73" s="42"/>
      <c r="Z73" s="42"/>
      <c r="AA73" s="42"/>
      <c r="AB73" s="42"/>
      <c r="AC73" s="42"/>
    </row>
    <row r="74" spans="1:29" hidden="1" x14ac:dyDescent="0.3">
      <c r="A74" s="11">
        <v>73</v>
      </c>
      <c r="B74" s="6" t="s">
        <v>106</v>
      </c>
      <c r="C74" s="6" t="s">
        <v>33</v>
      </c>
      <c r="D74" s="6" t="s">
        <v>426</v>
      </c>
      <c r="E74" s="31">
        <v>59179</v>
      </c>
      <c r="F74" s="6" t="s">
        <v>265</v>
      </c>
      <c r="G74" s="15" t="s">
        <v>427</v>
      </c>
      <c r="H74" s="16" t="s">
        <v>428</v>
      </c>
      <c r="I74" s="6" t="str">
        <f t="shared" si="1"/>
        <v>FENAINOIS</v>
      </c>
      <c r="J74" s="29"/>
      <c r="K74" s="9">
        <v>43411</v>
      </c>
      <c r="L74" s="9">
        <v>44506</v>
      </c>
      <c r="M74" s="6"/>
      <c r="N74" s="6"/>
      <c r="O74" s="6"/>
      <c r="P74" s="6"/>
      <c r="Q74" s="6"/>
      <c r="R74" s="9"/>
      <c r="S7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4" s="42"/>
      <c r="U74" s="42"/>
      <c r="V74" s="79"/>
      <c r="W74" s="42"/>
      <c r="X74" s="42"/>
      <c r="Y74" s="42"/>
      <c r="Z74" s="42"/>
      <c r="AA74" s="42"/>
      <c r="AB74" s="42"/>
      <c r="AC74" s="42"/>
    </row>
    <row r="75" spans="1:29" hidden="1" x14ac:dyDescent="0.3">
      <c r="A75" s="11">
        <v>74</v>
      </c>
      <c r="B75" s="6" t="s">
        <v>106</v>
      </c>
      <c r="C75" s="6" t="s">
        <v>215</v>
      </c>
      <c r="D75" s="6" t="s">
        <v>429</v>
      </c>
      <c r="E75" s="31">
        <v>59179</v>
      </c>
      <c r="F75" s="6" t="s">
        <v>265</v>
      </c>
      <c r="G75" s="15" t="s">
        <v>430</v>
      </c>
      <c r="H75" s="16" t="s">
        <v>431</v>
      </c>
      <c r="I75" s="6" t="str">
        <f t="shared" si="1"/>
        <v>FENAINOIS</v>
      </c>
      <c r="J75" s="29"/>
      <c r="K75" s="9">
        <v>42772</v>
      </c>
      <c r="L75" s="9">
        <v>43867</v>
      </c>
      <c r="M75" s="6"/>
      <c r="N75" s="6"/>
      <c r="O75" s="6"/>
      <c r="P75" s="6"/>
      <c r="Q75" s="6"/>
      <c r="R75" s="9"/>
      <c r="S7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5" s="42"/>
      <c r="U75" s="42"/>
      <c r="V75" s="79"/>
      <c r="W75" s="42"/>
      <c r="X75" s="42"/>
      <c r="Y75" s="42"/>
      <c r="Z75" s="42"/>
      <c r="AA75" s="42"/>
      <c r="AB75" s="42"/>
      <c r="AC75" s="42"/>
    </row>
    <row r="76" spans="1:29" hidden="1" x14ac:dyDescent="0.3">
      <c r="A76" s="11">
        <v>75</v>
      </c>
      <c r="B76" s="6" t="s">
        <v>108</v>
      </c>
      <c r="C76" s="6" t="s">
        <v>109</v>
      </c>
      <c r="D76" s="6" t="s">
        <v>432</v>
      </c>
      <c r="E76" s="31">
        <v>59179</v>
      </c>
      <c r="F76" s="6" t="s">
        <v>265</v>
      </c>
      <c r="G76" s="15" t="s">
        <v>433</v>
      </c>
      <c r="H76" s="8"/>
      <c r="I76" s="6" t="str">
        <f t="shared" si="1"/>
        <v>FENAINOIS</v>
      </c>
      <c r="J76" s="29"/>
      <c r="K76" s="9">
        <v>42690</v>
      </c>
      <c r="L76" s="9">
        <v>43785</v>
      </c>
      <c r="M76" s="6"/>
      <c r="N76" s="6"/>
      <c r="O76" s="6"/>
      <c r="P76" s="6"/>
      <c r="Q76" s="6"/>
      <c r="R76" s="9"/>
      <c r="S7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6" s="42"/>
      <c r="U76" s="42"/>
      <c r="V76" s="79"/>
      <c r="W76" s="42"/>
      <c r="X76" s="42"/>
      <c r="Y76" s="42"/>
      <c r="Z76" s="42"/>
      <c r="AA76" s="42"/>
      <c r="AB76" s="42"/>
      <c r="AC76" s="42"/>
    </row>
    <row r="77" spans="1:29" hidden="1" x14ac:dyDescent="0.3">
      <c r="A77" s="11">
        <v>76</v>
      </c>
      <c r="B77" s="6" t="s">
        <v>221</v>
      </c>
      <c r="C77" s="6" t="s">
        <v>222</v>
      </c>
      <c r="D77" s="6" t="s">
        <v>434</v>
      </c>
      <c r="E77" s="31">
        <v>59490</v>
      </c>
      <c r="F77" s="6" t="s">
        <v>258</v>
      </c>
      <c r="G77" s="15" t="s">
        <v>435</v>
      </c>
      <c r="H77" s="16" t="s">
        <v>436</v>
      </c>
      <c r="I77" s="6" t="str">
        <f t="shared" si="1"/>
        <v>EXTERIEUR</v>
      </c>
      <c r="J77" s="29"/>
      <c r="K77" s="9">
        <v>42817</v>
      </c>
      <c r="L77" s="9">
        <v>43912</v>
      </c>
      <c r="M77" s="6"/>
      <c r="N77" s="6"/>
      <c r="O77" s="6"/>
      <c r="P77" s="6"/>
      <c r="Q77" s="6"/>
      <c r="R77" s="9"/>
      <c r="S7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7" s="42"/>
      <c r="U77" s="42"/>
      <c r="V77" s="79"/>
      <c r="W77" s="42"/>
      <c r="X77" s="42"/>
      <c r="Y77" s="42"/>
      <c r="Z77" s="42"/>
      <c r="AA77" s="42"/>
      <c r="AB77" s="42"/>
      <c r="AC77" s="42"/>
    </row>
    <row r="78" spans="1:29" hidden="1" x14ac:dyDescent="0.3">
      <c r="A78" s="11">
        <v>77</v>
      </c>
      <c r="B78" s="6" t="s">
        <v>110</v>
      </c>
      <c r="C78" s="6" t="s">
        <v>111</v>
      </c>
      <c r="D78" s="6" t="s">
        <v>253</v>
      </c>
      <c r="E78" s="31">
        <v>59215</v>
      </c>
      <c r="F78" s="6" t="s">
        <v>254</v>
      </c>
      <c r="G78" s="15"/>
      <c r="H78" s="16" t="s">
        <v>256</v>
      </c>
      <c r="I78" s="6" t="s">
        <v>241</v>
      </c>
      <c r="J78" s="29">
        <v>8</v>
      </c>
      <c r="K78" s="9">
        <v>43367</v>
      </c>
      <c r="L78" s="9">
        <v>44462</v>
      </c>
      <c r="M78" s="6"/>
      <c r="N78" s="6"/>
      <c r="O78" s="6" t="s">
        <v>234</v>
      </c>
      <c r="P78" s="6"/>
      <c r="Q78" s="6"/>
      <c r="R78" s="9"/>
      <c r="S7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8" s="42"/>
      <c r="U78" s="42"/>
      <c r="V78" s="79"/>
      <c r="W78" s="42"/>
      <c r="X78" s="42"/>
      <c r="Y78" s="42"/>
      <c r="Z78" s="42"/>
      <c r="AA78" s="42"/>
      <c r="AB78" s="42"/>
      <c r="AC78" s="42"/>
    </row>
    <row r="79" spans="1:29" hidden="1" x14ac:dyDescent="0.3">
      <c r="A79" s="11">
        <v>78</v>
      </c>
      <c r="B79" s="6" t="s">
        <v>214</v>
      </c>
      <c r="C79" s="6" t="s">
        <v>215</v>
      </c>
      <c r="D79" s="6" t="s">
        <v>437</v>
      </c>
      <c r="E79" s="31">
        <v>59135</v>
      </c>
      <c r="F79" s="6" t="s">
        <v>438</v>
      </c>
      <c r="G79" s="15"/>
      <c r="H79" s="16" t="s">
        <v>439</v>
      </c>
      <c r="I79" s="6" t="str">
        <f t="shared" si="1"/>
        <v>EXTERIEUR</v>
      </c>
      <c r="J79" s="29"/>
      <c r="K79" s="9">
        <v>43026</v>
      </c>
      <c r="L79" s="9">
        <v>44121</v>
      </c>
      <c r="M79" s="6"/>
      <c r="N79" s="6"/>
      <c r="O79" s="6"/>
      <c r="P79" s="6"/>
      <c r="Q79" s="6"/>
      <c r="R79" s="9"/>
      <c r="S7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79" s="42"/>
      <c r="U79" s="42"/>
      <c r="V79" s="79"/>
      <c r="W79" s="42"/>
      <c r="X79" s="42"/>
      <c r="Y79" s="42"/>
      <c r="Z79" s="42"/>
      <c r="AA79" s="42"/>
      <c r="AB79" s="42"/>
      <c r="AC79" s="42"/>
    </row>
    <row r="80" spans="1:29" hidden="1" x14ac:dyDescent="0.3">
      <c r="A80" s="11">
        <v>79</v>
      </c>
      <c r="B80" s="6" t="s">
        <v>107</v>
      </c>
      <c r="C80" s="6" t="s">
        <v>105</v>
      </c>
      <c r="D80" s="6" t="s">
        <v>440</v>
      </c>
      <c r="E80" s="31">
        <v>59179</v>
      </c>
      <c r="F80" s="6" t="s">
        <v>265</v>
      </c>
      <c r="G80" s="15" t="s">
        <v>441</v>
      </c>
      <c r="H80" s="16" t="s">
        <v>442</v>
      </c>
      <c r="I80" s="6" t="str">
        <f t="shared" si="1"/>
        <v>FENAINOIS</v>
      </c>
      <c r="J80" s="29"/>
      <c r="K80" s="9">
        <v>43447</v>
      </c>
      <c r="L80" s="9">
        <v>44542</v>
      </c>
      <c r="M80" s="6"/>
      <c r="N80" s="6"/>
      <c r="O80" s="6"/>
      <c r="P80" s="6"/>
      <c r="Q80" s="6"/>
      <c r="R80" s="9"/>
      <c r="S8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0" s="42"/>
      <c r="U80" s="42"/>
      <c r="V80" s="79"/>
      <c r="W80" s="42"/>
      <c r="X80" s="42"/>
      <c r="Y80" s="42"/>
      <c r="Z80" s="42"/>
      <c r="AA80" s="42"/>
      <c r="AB80" s="42"/>
      <c r="AC80" s="42"/>
    </row>
    <row r="81" spans="1:29" hidden="1" x14ac:dyDescent="0.3">
      <c r="A81" s="11">
        <v>80</v>
      </c>
      <c r="B81" s="6" t="s">
        <v>225</v>
      </c>
      <c r="C81" s="6" t="s">
        <v>206</v>
      </c>
      <c r="D81" s="6" t="s">
        <v>443</v>
      </c>
      <c r="E81" s="31">
        <v>59179</v>
      </c>
      <c r="F81" s="6" t="s">
        <v>265</v>
      </c>
      <c r="G81" s="15" t="s">
        <v>444</v>
      </c>
      <c r="H81" s="8"/>
      <c r="I81" s="6" t="str">
        <f t="shared" si="1"/>
        <v>FENAINOIS</v>
      </c>
      <c r="J81" s="29"/>
      <c r="K81" s="9">
        <v>42702</v>
      </c>
      <c r="L81" s="9">
        <v>43797</v>
      </c>
      <c r="M81" s="6"/>
      <c r="N81" s="6"/>
      <c r="O81" s="6"/>
      <c r="P81" s="6"/>
      <c r="Q81" s="6"/>
      <c r="R81" s="9"/>
      <c r="S8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1" s="42"/>
      <c r="U81" s="42"/>
      <c r="V81" s="79"/>
      <c r="W81" s="42"/>
      <c r="X81" s="42"/>
      <c r="Y81" s="42"/>
      <c r="Z81" s="42"/>
      <c r="AA81" s="42"/>
      <c r="AB81" s="42"/>
      <c r="AC81" s="42"/>
    </row>
    <row r="82" spans="1:29" hidden="1" x14ac:dyDescent="0.3">
      <c r="A82" s="11">
        <v>81</v>
      </c>
      <c r="B82" s="6" t="s">
        <v>445</v>
      </c>
      <c r="C82" s="6" t="s">
        <v>446</v>
      </c>
      <c r="D82" s="6" t="s">
        <v>447</v>
      </c>
      <c r="E82" s="31">
        <v>59179</v>
      </c>
      <c r="F82" s="6" t="s">
        <v>265</v>
      </c>
      <c r="G82" s="15" t="s">
        <v>448</v>
      </c>
      <c r="H82" s="16" t="s">
        <v>449</v>
      </c>
      <c r="I82" s="6" t="str">
        <f t="shared" si="1"/>
        <v>FENAINOIS</v>
      </c>
      <c r="J82" s="29"/>
      <c r="K82" s="9">
        <v>42852</v>
      </c>
      <c r="L82" s="9">
        <v>43947</v>
      </c>
      <c r="M82" s="6"/>
      <c r="N82" s="6"/>
      <c r="O82" s="6"/>
      <c r="P82" s="6"/>
      <c r="Q82" s="6"/>
      <c r="R82" s="9"/>
      <c r="S8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2" s="42"/>
      <c r="U82" s="42"/>
      <c r="V82" s="79"/>
      <c r="W82" s="42"/>
      <c r="X82" s="42"/>
      <c r="Y82" s="42"/>
      <c r="Z82" s="42"/>
      <c r="AA82" s="42"/>
      <c r="AB82" s="42"/>
      <c r="AC82" s="42"/>
    </row>
    <row r="83" spans="1:29" hidden="1" x14ac:dyDescent="0.3">
      <c r="A83" s="11">
        <v>82</v>
      </c>
      <c r="B83" s="6" t="s">
        <v>112</v>
      </c>
      <c r="C83" s="6" t="s">
        <v>113</v>
      </c>
      <c r="D83" s="6" t="s">
        <v>450</v>
      </c>
      <c r="E83" s="31">
        <v>59179</v>
      </c>
      <c r="F83" s="6" t="s">
        <v>265</v>
      </c>
      <c r="G83" s="15"/>
      <c r="H83" s="16" t="s">
        <v>451</v>
      </c>
      <c r="I83" s="6" t="s">
        <v>240</v>
      </c>
      <c r="J83" s="29"/>
      <c r="K83" s="9">
        <v>43350</v>
      </c>
      <c r="L83" s="9">
        <v>44445</v>
      </c>
      <c r="M83" s="6"/>
      <c r="N83" s="6"/>
      <c r="O83" s="6"/>
      <c r="P83" s="6"/>
      <c r="Q83" s="6"/>
      <c r="R83" s="9"/>
      <c r="S8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3" s="42"/>
      <c r="U83" s="42"/>
      <c r="V83" s="79"/>
      <c r="W83" s="42"/>
      <c r="X83" s="42"/>
      <c r="Y83" s="42"/>
      <c r="Z83" s="42"/>
      <c r="AA83" s="42"/>
      <c r="AB83" s="42"/>
      <c r="AC83" s="42"/>
    </row>
    <row r="84" spans="1:29" hidden="1" x14ac:dyDescent="0.3">
      <c r="A84" s="11">
        <v>83</v>
      </c>
      <c r="B84" s="6" t="s">
        <v>114</v>
      </c>
      <c r="C84" s="6" t="s">
        <v>115</v>
      </c>
      <c r="D84" s="6" t="s">
        <v>452</v>
      </c>
      <c r="E84" s="31">
        <v>59179</v>
      </c>
      <c r="F84" s="6" t="s">
        <v>265</v>
      </c>
      <c r="G84" s="15" t="s">
        <v>453</v>
      </c>
      <c r="H84" s="8"/>
      <c r="I84" s="6" t="str">
        <f t="shared" si="1"/>
        <v>FENAINOIS</v>
      </c>
      <c r="J84" s="29"/>
      <c r="K84" s="9">
        <v>43398</v>
      </c>
      <c r="L84" s="9">
        <v>44493</v>
      </c>
      <c r="M84" s="6"/>
      <c r="N84" s="6"/>
      <c r="O84" s="6"/>
      <c r="P84" s="6"/>
      <c r="Q84" s="6"/>
      <c r="R84" s="9"/>
      <c r="S8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4" s="42"/>
      <c r="U84" s="42"/>
      <c r="V84" s="79"/>
      <c r="W84" s="42"/>
      <c r="X84" s="42"/>
      <c r="Y84" s="42"/>
      <c r="Z84" s="42"/>
      <c r="AA84" s="42"/>
      <c r="AB84" s="42"/>
      <c r="AC84" s="42"/>
    </row>
    <row r="85" spans="1:29" hidden="1" x14ac:dyDescent="0.3">
      <c r="A85" s="11">
        <v>84</v>
      </c>
      <c r="B85" s="6" t="s">
        <v>114</v>
      </c>
      <c r="C85" s="6" t="s">
        <v>116</v>
      </c>
      <c r="D85" s="6" t="s">
        <v>452</v>
      </c>
      <c r="E85" s="31">
        <v>59179</v>
      </c>
      <c r="F85" s="6" t="s">
        <v>265</v>
      </c>
      <c r="G85" s="15" t="s">
        <v>454</v>
      </c>
      <c r="H85" s="16" t="s">
        <v>455</v>
      </c>
      <c r="I85" s="6" t="str">
        <f t="shared" si="1"/>
        <v>FENAINOIS</v>
      </c>
      <c r="J85" s="29"/>
      <c r="K85" s="9">
        <v>43003</v>
      </c>
      <c r="L85" s="9">
        <v>44098</v>
      </c>
      <c r="M85" s="6"/>
      <c r="N85" s="6"/>
      <c r="O85" s="6"/>
      <c r="P85" s="6"/>
      <c r="Q85" s="6"/>
      <c r="R85" s="9"/>
      <c r="S8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5" s="42"/>
      <c r="U85" s="42"/>
      <c r="V85" s="79"/>
      <c r="W85" s="42"/>
      <c r="X85" s="42"/>
      <c r="Y85" s="42"/>
      <c r="Z85" s="42"/>
      <c r="AA85" s="42"/>
      <c r="AB85" s="42"/>
      <c r="AC85" s="42"/>
    </row>
    <row r="86" spans="1:29" x14ac:dyDescent="0.3">
      <c r="A86" s="11">
        <v>85</v>
      </c>
      <c r="B86" s="6" t="s">
        <v>226</v>
      </c>
      <c r="C86" s="6" t="s">
        <v>227</v>
      </c>
      <c r="D86" s="6" t="s">
        <v>456</v>
      </c>
      <c r="E86" s="31">
        <v>59490</v>
      </c>
      <c r="F86" s="6" t="s">
        <v>258</v>
      </c>
      <c r="G86" s="15"/>
      <c r="H86" s="16" t="s">
        <v>457</v>
      </c>
      <c r="I86" s="6" t="s">
        <v>241</v>
      </c>
      <c r="J86" s="29">
        <v>8</v>
      </c>
      <c r="K86" s="9">
        <v>43700</v>
      </c>
      <c r="L86" s="9">
        <v>44795</v>
      </c>
      <c r="M86" s="6" t="s">
        <v>250</v>
      </c>
      <c r="N86" s="6" t="s">
        <v>250</v>
      </c>
      <c r="O86" s="6" t="s">
        <v>234</v>
      </c>
      <c r="P86" s="6" t="s">
        <v>250</v>
      </c>
      <c r="Q86" s="6" t="s">
        <v>887</v>
      </c>
      <c r="R86" s="9">
        <v>43739</v>
      </c>
      <c r="S8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86" s="42" t="s">
        <v>883</v>
      </c>
      <c r="U86" s="42" t="s">
        <v>883</v>
      </c>
      <c r="V86" s="79"/>
      <c r="W86" s="42"/>
      <c r="X86" s="42"/>
      <c r="Y86" s="42"/>
      <c r="Z86" s="42"/>
      <c r="AA86" s="42"/>
      <c r="AB86" s="42"/>
      <c r="AC86" s="42"/>
    </row>
    <row r="87" spans="1:29" hidden="1" x14ac:dyDescent="0.3">
      <c r="A87" s="11">
        <v>86</v>
      </c>
      <c r="B87" s="6" t="s">
        <v>117</v>
      </c>
      <c r="C87" s="6" t="s">
        <v>118</v>
      </c>
      <c r="D87" s="6" t="s">
        <v>366</v>
      </c>
      <c r="E87" s="31">
        <v>59179</v>
      </c>
      <c r="F87" s="6" t="s">
        <v>265</v>
      </c>
      <c r="G87" s="15" t="s">
        <v>367</v>
      </c>
      <c r="H87" s="8"/>
      <c r="I87" s="6" t="str">
        <f t="shared" si="1"/>
        <v>FENAINOIS</v>
      </c>
      <c r="J87" s="29"/>
      <c r="K87" s="9">
        <v>43497</v>
      </c>
      <c r="L87" s="9">
        <v>44592</v>
      </c>
      <c r="M87" s="6"/>
      <c r="N87" s="6"/>
      <c r="O87" s="6"/>
      <c r="P87" s="6"/>
      <c r="Q87" s="6"/>
      <c r="R87" s="9"/>
      <c r="S8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7" s="42"/>
      <c r="U87" s="42"/>
      <c r="V87" s="79"/>
      <c r="W87" s="42"/>
      <c r="X87" s="42"/>
      <c r="Y87" s="42"/>
      <c r="Z87" s="42"/>
      <c r="AA87" s="42"/>
      <c r="AB87" s="42"/>
      <c r="AC87" s="42"/>
    </row>
    <row r="88" spans="1:29" hidden="1" x14ac:dyDescent="0.3">
      <c r="A88" s="11">
        <v>87</v>
      </c>
      <c r="B88" s="6" t="s">
        <v>458</v>
      </c>
      <c r="C88" s="6" t="s">
        <v>31</v>
      </c>
      <c r="D88" s="6" t="s">
        <v>459</v>
      </c>
      <c r="E88" s="31" t="s">
        <v>460</v>
      </c>
      <c r="F88" s="6" t="s">
        <v>265</v>
      </c>
      <c r="G88" s="15" t="s">
        <v>461</v>
      </c>
      <c r="H88" s="8"/>
      <c r="I88" s="6" t="s">
        <v>240</v>
      </c>
      <c r="J88" s="29"/>
      <c r="K88" s="9">
        <v>42967</v>
      </c>
      <c r="L88" s="9">
        <v>44062</v>
      </c>
      <c r="M88" s="6"/>
      <c r="N88" s="6"/>
      <c r="O88" s="6"/>
      <c r="P88" s="6"/>
      <c r="Q88" s="6"/>
      <c r="R88" s="9"/>
      <c r="S8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88" s="42"/>
      <c r="U88" s="42"/>
      <c r="V88" s="79"/>
      <c r="W88" s="42"/>
      <c r="X88" s="42"/>
      <c r="Y88" s="42"/>
      <c r="Z88" s="42"/>
      <c r="AA88" s="42"/>
      <c r="AB88" s="42"/>
      <c r="AC88" s="42"/>
    </row>
    <row r="89" spans="1:29" x14ac:dyDescent="0.3">
      <c r="A89" s="11">
        <v>88</v>
      </c>
      <c r="B89" s="6" t="s">
        <v>119</v>
      </c>
      <c r="C89" s="6" t="s">
        <v>120</v>
      </c>
      <c r="D89" s="6" t="s">
        <v>462</v>
      </c>
      <c r="E89" s="31">
        <v>59179</v>
      </c>
      <c r="F89" s="6" t="s">
        <v>265</v>
      </c>
      <c r="G89" s="15"/>
      <c r="H89" s="8"/>
      <c r="I89" s="6" t="s">
        <v>240</v>
      </c>
      <c r="J89" s="29">
        <v>50</v>
      </c>
      <c r="K89" s="9">
        <v>43707</v>
      </c>
      <c r="L89" s="9">
        <v>44802</v>
      </c>
      <c r="M89" s="6" t="s">
        <v>250</v>
      </c>
      <c r="N89" s="6" t="s">
        <v>250</v>
      </c>
      <c r="O89" s="6" t="s">
        <v>233</v>
      </c>
      <c r="P89" s="6" t="s">
        <v>250</v>
      </c>
      <c r="Q89" s="6" t="s">
        <v>887</v>
      </c>
      <c r="R89" s="9">
        <v>43709</v>
      </c>
      <c r="S8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89" s="42" t="s">
        <v>883</v>
      </c>
      <c r="U89" s="42" t="s">
        <v>883</v>
      </c>
      <c r="V89" s="79" t="s">
        <v>883</v>
      </c>
      <c r="W89" s="42" t="s">
        <v>883</v>
      </c>
      <c r="X89" s="42" t="s">
        <v>883</v>
      </c>
      <c r="Y89" s="42" t="s">
        <v>883</v>
      </c>
      <c r="Z89" s="42" t="s">
        <v>883</v>
      </c>
      <c r="AA89" s="42" t="s">
        <v>883</v>
      </c>
      <c r="AB89" s="42" t="s">
        <v>883</v>
      </c>
      <c r="AC89" s="42" t="s">
        <v>883</v>
      </c>
    </row>
    <row r="90" spans="1:29" hidden="1" x14ac:dyDescent="0.3">
      <c r="A90" s="11">
        <v>89</v>
      </c>
      <c r="B90" s="6" t="s">
        <v>213</v>
      </c>
      <c r="C90" s="6" t="s">
        <v>122</v>
      </c>
      <c r="D90" s="6" t="s">
        <v>357</v>
      </c>
      <c r="E90" s="31">
        <v>59179</v>
      </c>
      <c r="F90" s="6" t="s">
        <v>265</v>
      </c>
      <c r="G90" s="15"/>
      <c r="H90" s="8"/>
      <c r="I90" s="6" t="str">
        <f t="shared" ref="I90:I128" si="2">IF(F90= "fenain","FENAINOIS","EXTERIEUR")</f>
        <v>FENAINOIS</v>
      </c>
      <c r="J90" s="29"/>
      <c r="K90" s="9">
        <v>42832</v>
      </c>
      <c r="L90" s="9">
        <v>43927</v>
      </c>
      <c r="M90" s="6"/>
      <c r="N90" s="6"/>
      <c r="O90" s="6"/>
      <c r="P90" s="6"/>
      <c r="Q90" s="6"/>
      <c r="R90" s="9"/>
      <c r="S9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0" s="42"/>
      <c r="U90" s="42"/>
      <c r="V90" s="79"/>
      <c r="W90" s="42"/>
      <c r="X90" s="42"/>
      <c r="Y90" s="42"/>
      <c r="Z90" s="42"/>
      <c r="AA90" s="42"/>
      <c r="AB90" s="42"/>
      <c r="AC90" s="42"/>
    </row>
    <row r="91" spans="1:29" hidden="1" x14ac:dyDescent="0.3">
      <c r="A91" s="11">
        <v>90</v>
      </c>
      <c r="B91" s="6" t="s">
        <v>121</v>
      </c>
      <c r="C91" s="6" t="s">
        <v>122</v>
      </c>
      <c r="D91" s="6" t="s">
        <v>463</v>
      </c>
      <c r="E91" s="31">
        <v>59179</v>
      </c>
      <c r="F91" s="6" t="s">
        <v>265</v>
      </c>
      <c r="G91" s="15" t="s">
        <v>358</v>
      </c>
      <c r="H91" s="8"/>
      <c r="I91" s="6" t="str">
        <f t="shared" si="2"/>
        <v>FENAINOIS</v>
      </c>
      <c r="J91" s="29"/>
      <c r="K91" s="9">
        <v>43480</v>
      </c>
      <c r="L91" s="9">
        <v>44575</v>
      </c>
      <c r="M91" s="6"/>
      <c r="N91" s="6"/>
      <c r="O91" s="6"/>
      <c r="P91" s="6"/>
      <c r="Q91" s="6"/>
      <c r="R91" s="9"/>
      <c r="S9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1" s="42"/>
      <c r="U91" s="42"/>
      <c r="V91" s="79"/>
      <c r="W91" s="42"/>
      <c r="X91" s="42"/>
      <c r="Y91" s="42"/>
      <c r="Z91" s="42"/>
      <c r="AA91" s="42"/>
      <c r="AB91" s="42"/>
      <c r="AC91" s="42"/>
    </row>
    <row r="92" spans="1:29" hidden="1" x14ac:dyDescent="0.3">
      <c r="A92" s="11">
        <v>91</v>
      </c>
      <c r="B92" s="6" t="s">
        <v>121</v>
      </c>
      <c r="C92" s="6" t="s">
        <v>123</v>
      </c>
      <c r="D92" s="6" t="s">
        <v>464</v>
      </c>
      <c r="E92" s="31">
        <v>59179</v>
      </c>
      <c r="F92" s="6" t="s">
        <v>265</v>
      </c>
      <c r="G92" s="15" t="s">
        <v>465</v>
      </c>
      <c r="H92" s="16" t="s">
        <v>466</v>
      </c>
      <c r="I92" s="6" t="str">
        <f t="shared" si="2"/>
        <v>FENAINOIS</v>
      </c>
      <c r="J92" s="29"/>
      <c r="K92" s="9">
        <v>43409</v>
      </c>
      <c r="L92" s="9">
        <v>44504</v>
      </c>
      <c r="M92" s="6"/>
      <c r="N92" s="6"/>
      <c r="O92" s="6"/>
      <c r="P92" s="6"/>
      <c r="Q92" s="6"/>
      <c r="R92" s="9"/>
      <c r="S9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2" s="42"/>
      <c r="U92" s="42"/>
      <c r="V92" s="79"/>
      <c r="W92" s="42"/>
      <c r="X92" s="42"/>
      <c r="Y92" s="42"/>
      <c r="Z92" s="42"/>
      <c r="AA92" s="42"/>
      <c r="AB92" s="42"/>
      <c r="AC92" s="42"/>
    </row>
    <row r="93" spans="1:29" hidden="1" x14ac:dyDescent="0.3">
      <c r="A93" s="11">
        <v>92</v>
      </c>
      <c r="B93" s="6" t="s">
        <v>124</v>
      </c>
      <c r="C93" s="6" t="s">
        <v>103</v>
      </c>
      <c r="D93" s="6" t="s">
        <v>467</v>
      </c>
      <c r="E93" s="31">
        <v>59179</v>
      </c>
      <c r="F93" s="6" t="s">
        <v>265</v>
      </c>
      <c r="G93" s="15" t="s">
        <v>468</v>
      </c>
      <c r="H93" s="8"/>
      <c r="I93" s="6" t="str">
        <f t="shared" si="2"/>
        <v>FENAINOIS</v>
      </c>
      <c r="J93" s="29"/>
      <c r="K93" s="9">
        <v>43561</v>
      </c>
      <c r="L93" s="9">
        <v>44656</v>
      </c>
      <c r="M93" s="6"/>
      <c r="N93" s="6"/>
      <c r="O93" s="6"/>
      <c r="P93" s="6"/>
      <c r="Q93" s="6"/>
      <c r="R93" s="9"/>
      <c r="S9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3" s="42"/>
      <c r="U93" s="42"/>
      <c r="V93" s="79"/>
      <c r="W93" s="42"/>
      <c r="X93" s="42"/>
      <c r="Y93" s="42"/>
      <c r="Z93" s="42"/>
      <c r="AA93" s="42"/>
      <c r="AB93" s="42"/>
      <c r="AC93" s="42"/>
    </row>
    <row r="94" spans="1:29" hidden="1" x14ac:dyDescent="0.3">
      <c r="A94" s="11">
        <v>93</v>
      </c>
      <c r="B94" s="6" t="s">
        <v>124</v>
      </c>
      <c r="C94" s="6" t="s">
        <v>125</v>
      </c>
      <c r="D94" s="6" t="s">
        <v>467</v>
      </c>
      <c r="E94" s="31">
        <v>59179</v>
      </c>
      <c r="F94" s="6" t="s">
        <v>265</v>
      </c>
      <c r="G94" s="15" t="s">
        <v>469</v>
      </c>
      <c r="H94" s="8"/>
      <c r="I94" s="6" t="str">
        <f t="shared" si="2"/>
        <v>FENAINOIS</v>
      </c>
      <c r="J94" s="29"/>
      <c r="K94" s="9">
        <v>43550</v>
      </c>
      <c r="L94" s="9">
        <v>44645</v>
      </c>
      <c r="M94" s="6"/>
      <c r="N94" s="6"/>
      <c r="O94" s="6"/>
      <c r="P94" s="6"/>
      <c r="Q94" s="6"/>
      <c r="R94" s="9"/>
      <c r="S9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4" s="42"/>
      <c r="U94" s="42"/>
      <c r="V94" s="79"/>
      <c r="W94" s="42"/>
      <c r="X94" s="42"/>
      <c r="Y94" s="42"/>
      <c r="Z94" s="42"/>
      <c r="AA94" s="42"/>
      <c r="AB94" s="42"/>
      <c r="AC94" s="42"/>
    </row>
    <row r="95" spans="1:29" hidden="1" x14ac:dyDescent="0.3">
      <c r="A95" s="11">
        <v>94</v>
      </c>
      <c r="B95" s="6" t="s">
        <v>470</v>
      </c>
      <c r="C95" s="6" t="s">
        <v>471</v>
      </c>
      <c r="D95" s="6" t="s">
        <v>472</v>
      </c>
      <c r="E95" s="31">
        <v>59490</v>
      </c>
      <c r="F95" s="6" t="s">
        <v>258</v>
      </c>
      <c r="G95" s="15" t="s">
        <v>473</v>
      </c>
      <c r="H95" s="8"/>
      <c r="I95" s="6" t="str">
        <f t="shared" si="2"/>
        <v>EXTERIEUR</v>
      </c>
      <c r="J95" s="29"/>
      <c r="K95" s="9">
        <v>43046</v>
      </c>
      <c r="L95" s="9">
        <v>44141</v>
      </c>
      <c r="M95" s="6"/>
      <c r="N95" s="6"/>
      <c r="O95" s="6"/>
      <c r="P95" s="6"/>
      <c r="Q95" s="6"/>
      <c r="R95" s="9"/>
      <c r="S9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5" s="42"/>
      <c r="U95" s="42"/>
      <c r="V95" s="79"/>
      <c r="W95" s="42"/>
      <c r="X95" s="42"/>
      <c r="Y95" s="42"/>
      <c r="Z95" s="42"/>
      <c r="AA95" s="42"/>
      <c r="AB95" s="42"/>
      <c r="AC95" s="42"/>
    </row>
    <row r="96" spans="1:29" hidden="1" x14ac:dyDescent="0.3">
      <c r="A96" s="11">
        <v>95</v>
      </c>
      <c r="B96" s="6" t="s">
        <v>474</v>
      </c>
      <c r="C96" s="6" t="s">
        <v>475</v>
      </c>
      <c r="D96" s="6" t="s">
        <v>476</v>
      </c>
      <c r="E96" s="31">
        <v>59179</v>
      </c>
      <c r="F96" s="6" t="s">
        <v>265</v>
      </c>
      <c r="G96" s="15" t="s">
        <v>477</v>
      </c>
      <c r="H96" s="8"/>
      <c r="I96" s="6" t="str">
        <f t="shared" si="2"/>
        <v>FENAINOIS</v>
      </c>
      <c r="J96" s="29"/>
      <c r="K96" s="9">
        <v>42691</v>
      </c>
      <c r="L96" s="9">
        <v>43786</v>
      </c>
      <c r="M96" s="6"/>
      <c r="N96" s="6"/>
      <c r="O96" s="6"/>
      <c r="P96" s="6"/>
      <c r="Q96" s="6"/>
      <c r="R96" s="9"/>
      <c r="S9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6" s="42"/>
      <c r="U96" s="42"/>
      <c r="V96" s="79"/>
      <c r="W96" s="42"/>
      <c r="X96" s="42"/>
      <c r="Y96" s="42"/>
      <c r="Z96" s="42"/>
      <c r="AA96" s="42"/>
      <c r="AB96" s="42"/>
      <c r="AC96" s="42"/>
    </row>
    <row r="97" spans="1:29" hidden="1" x14ac:dyDescent="0.3">
      <c r="A97" s="11">
        <v>96</v>
      </c>
      <c r="B97" s="6" t="s">
        <v>478</v>
      </c>
      <c r="C97" s="6" t="s">
        <v>479</v>
      </c>
      <c r="D97" s="6" t="s">
        <v>480</v>
      </c>
      <c r="E97" s="31">
        <v>59490</v>
      </c>
      <c r="F97" s="6" t="s">
        <v>258</v>
      </c>
      <c r="G97" s="15" t="s">
        <v>481</v>
      </c>
      <c r="H97" s="16" t="s">
        <v>482</v>
      </c>
      <c r="I97" s="6" t="str">
        <f t="shared" si="2"/>
        <v>EXTERIEUR</v>
      </c>
      <c r="J97" s="29"/>
      <c r="K97" s="9">
        <v>42969</v>
      </c>
      <c r="L97" s="9">
        <v>44064</v>
      </c>
      <c r="M97" s="6"/>
      <c r="N97" s="6"/>
      <c r="O97" s="6"/>
      <c r="P97" s="6"/>
      <c r="Q97" s="6"/>
      <c r="R97" s="9"/>
      <c r="S9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7" s="42"/>
      <c r="U97" s="42"/>
      <c r="V97" s="79"/>
      <c r="W97" s="42"/>
      <c r="X97" s="42"/>
      <c r="Y97" s="42"/>
      <c r="Z97" s="42"/>
      <c r="AA97" s="42"/>
      <c r="AB97" s="42"/>
      <c r="AC97" s="42"/>
    </row>
    <row r="98" spans="1:29" x14ac:dyDescent="0.3">
      <c r="A98" s="11">
        <v>97</v>
      </c>
      <c r="B98" s="6" t="s">
        <v>127</v>
      </c>
      <c r="C98" s="6" t="s">
        <v>126</v>
      </c>
      <c r="D98" s="6" t="s">
        <v>483</v>
      </c>
      <c r="E98" s="31">
        <v>59179</v>
      </c>
      <c r="F98" s="6" t="s">
        <v>265</v>
      </c>
      <c r="G98" s="32">
        <v>613221618</v>
      </c>
      <c r="H98" s="16" t="s">
        <v>484</v>
      </c>
      <c r="I98" s="6" t="s">
        <v>240</v>
      </c>
      <c r="J98" s="29">
        <v>6</v>
      </c>
      <c r="K98" s="9">
        <v>43172</v>
      </c>
      <c r="L98" s="9">
        <v>44267</v>
      </c>
      <c r="M98" s="6" t="s">
        <v>250</v>
      </c>
      <c r="N98" s="6"/>
      <c r="O98" s="6" t="s">
        <v>234</v>
      </c>
      <c r="P98" s="6" t="s">
        <v>250</v>
      </c>
      <c r="Q98" s="6" t="s">
        <v>887</v>
      </c>
      <c r="R98" s="9">
        <v>43739</v>
      </c>
      <c r="S9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98" s="42" t="s">
        <v>883</v>
      </c>
      <c r="U98" s="42" t="s">
        <v>883</v>
      </c>
      <c r="V98" s="79"/>
      <c r="W98" s="42"/>
      <c r="X98" s="42"/>
      <c r="Y98" s="42"/>
      <c r="Z98" s="42"/>
      <c r="AA98" s="42"/>
      <c r="AB98" s="42"/>
      <c r="AC98" s="42"/>
    </row>
    <row r="99" spans="1:29" hidden="1" x14ac:dyDescent="0.3">
      <c r="A99" s="11">
        <v>98</v>
      </c>
      <c r="B99" s="6" t="s">
        <v>128</v>
      </c>
      <c r="C99" s="6" t="s">
        <v>129</v>
      </c>
      <c r="D99" s="6" t="s">
        <v>485</v>
      </c>
      <c r="E99" s="31">
        <v>59179</v>
      </c>
      <c r="F99" s="6" t="s">
        <v>265</v>
      </c>
      <c r="G99" s="15" t="s">
        <v>486</v>
      </c>
      <c r="H99" s="16" t="s">
        <v>487</v>
      </c>
      <c r="I99" s="6" t="str">
        <f t="shared" si="2"/>
        <v>FENAINOIS</v>
      </c>
      <c r="J99" s="29"/>
      <c r="K99" s="9">
        <v>43042</v>
      </c>
      <c r="L99" s="9">
        <v>44137</v>
      </c>
      <c r="M99" s="6"/>
      <c r="N99" s="6"/>
      <c r="O99" s="6"/>
      <c r="P99" s="6"/>
      <c r="Q99" s="6"/>
      <c r="R99" s="9"/>
      <c r="S9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99" s="42"/>
      <c r="U99" s="42"/>
      <c r="V99" s="79"/>
      <c r="W99" s="42"/>
      <c r="X99" s="42"/>
      <c r="Y99" s="42"/>
      <c r="Z99" s="42"/>
      <c r="AA99" s="42"/>
      <c r="AB99" s="42"/>
      <c r="AC99" s="42"/>
    </row>
    <row r="100" spans="1:29" hidden="1" x14ac:dyDescent="0.3">
      <c r="A100" s="11">
        <v>99</v>
      </c>
      <c r="B100" s="6" t="s">
        <v>128</v>
      </c>
      <c r="C100" s="6" t="s">
        <v>66</v>
      </c>
      <c r="D100" s="6" t="s">
        <v>485</v>
      </c>
      <c r="E100" s="31">
        <v>59179</v>
      </c>
      <c r="F100" s="6" t="s">
        <v>265</v>
      </c>
      <c r="G100" s="15" t="s">
        <v>488</v>
      </c>
      <c r="H100" s="8"/>
      <c r="I100" s="6" t="str">
        <f t="shared" si="2"/>
        <v>FENAINOIS</v>
      </c>
      <c r="J100" s="29"/>
      <c r="K100" s="9">
        <v>43161</v>
      </c>
      <c r="L100" s="9">
        <v>44256</v>
      </c>
      <c r="M100" s="6"/>
      <c r="N100" s="6"/>
      <c r="O100" s="6"/>
      <c r="P100" s="6"/>
      <c r="Q100" s="6"/>
      <c r="R100" s="9"/>
      <c r="S10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0" s="42"/>
      <c r="U100" s="42"/>
      <c r="V100" s="79"/>
      <c r="W100" s="42"/>
      <c r="X100" s="42"/>
      <c r="Y100" s="42"/>
      <c r="Z100" s="42"/>
      <c r="AA100" s="42"/>
      <c r="AB100" s="42"/>
      <c r="AC100" s="42"/>
    </row>
    <row r="101" spans="1:29" x14ac:dyDescent="0.3">
      <c r="A101" s="11">
        <v>100</v>
      </c>
      <c r="B101" s="6" t="s">
        <v>130</v>
      </c>
      <c r="C101" s="6" t="s">
        <v>109</v>
      </c>
      <c r="D101" s="6" t="s">
        <v>489</v>
      </c>
      <c r="E101" s="31">
        <v>59179</v>
      </c>
      <c r="F101" s="6" t="s">
        <v>265</v>
      </c>
      <c r="G101" s="32" t="s">
        <v>490</v>
      </c>
      <c r="H101" s="8"/>
      <c r="I101" s="6" t="s">
        <v>240</v>
      </c>
      <c r="J101" s="29">
        <v>6</v>
      </c>
      <c r="K101" s="9">
        <v>43707</v>
      </c>
      <c r="L101" s="9">
        <v>44802</v>
      </c>
      <c r="M101" s="6" t="s">
        <v>250</v>
      </c>
      <c r="N101" s="6" t="s">
        <v>250</v>
      </c>
      <c r="O101" s="6" t="s">
        <v>234</v>
      </c>
      <c r="P101" s="6" t="s">
        <v>250</v>
      </c>
      <c r="Q101" s="6" t="s">
        <v>887</v>
      </c>
      <c r="R101" s="9">
        <v>43739</v>
      </c>
      <c r="S10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01" s="42" t="s">
        <v>883</v>
      </c>
      <c r="U101" s="42" t="s">
        <v>883</v>
      </c>
      <c r="V101" s="79"/>
      <c r="W101" s="42"/>
      <c r="X101" s="42"/>
      <c r="Y101" s="42"/>
      <c r="Z101" s="42"/>
      <c r="AA101" s="42"/>
      <c r="AB101" s="42"/>
      <c r="AC101" s="42"/>
    </row>
    <row r="102" spans="1:29" x14ac:dyDescent="0.3">
      <c r="A102" s="11">
        <v>101</v>
      </c>
      <c r="B102" s="6" t="s">
        <v>131</v>
      </c>
      <c r="C102" s="6" t="s">
        <v>132</v>
      </c>
      <c r="D102" s="6" t="s">
        <v>491</v>
      </c>
      <c r="E102" s="31">
        <v>59171</v>
      </c>
      <c r="F102" s="6" t="s">
        <v>284</v>
      </c>
      <c r="G102" s="15"/>
      <c r="H102" s="16" t="s">
        <v>492</v>
      </c>
      <c r="I102" s="6" t="s">
        <v>241</v>
      </c>
      <c r="J102" s="29">
        <v>8</v>
      </c>
      <c r="K102" s="9">
        <v>43375</v>
      </c>
      <c r="L102" s="9">
        <v>44470</v>
      </c>
      <c r="M102" s="6" t="s">
        <v>250</v>
      </c>
      <c r="N102" s="6"/>
      <c r="O102" s="6" t="s">
        <v>234</v>
      </c>
      <c r="P102" s="6" t="s">
        <v>250</v>
      </c>
      <c r="Q102" s="6" t="s">
        <v>887</v>
      </c>
      <c r="R102" s="9">
        <v>43739</v>
      </c>
      <c r="S10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02" s="42" t="s">
        <v>883</v>
      </c>
      <c r="U102" s="42" t="s">
        <v>883</v>
      </c>
      <c r="V102" s="79"/>
      <c r="W102" s="42"/>
      <c r="X102" s="42"/>
      <c r="Y102" s="42"/>
      <c r="Z102" s="42"/>
      <c r="AA102" s="42"/>
      <c r="AB102" s="42"/>
      <c r="AC102" s="42"/>
    </row>
    <row r="103" spans="1:29" x14ac:dyDescent="0.3">
      <c r="A103" s="11">
        <v>102</v>
      </c>
      <c r="B103" s="6" t="s">
        <v>140</v>
      </c>
      <c r="C103" s="6" t="s">
        <v>141</v>
      </c>
      <c r="D103" s="6" t="s">
        <v>493</v>
      </c>
      <c r="E103" s="31">
        <v>59179</v>
      </c>
      <c r="F103" s="6" t="s">
        <v>265</v>
      </c>
      <c r="G103" s="15" t="s">
        <v>494</v>
      </c>
      <c r="H103" s="16" t="s">
        <v>495</v>
      </c>
      <c r="I103" s="6" t="s">
        <v>240</v>
      </c>
      <c r="J103" s="29">
        <v>50</v>
      </c>
      <c r="K103" s="9">
        <v>43350</v>
      </c>
      <c r="L103" s="9">
        <v>44445</v>
      </c>
      <c r="M103" s="6" t="s">
        <v>250</v>
      </c>
      <c r="N103" s="6" t="s">
        <v>250</v>
      </c>
      <c r="O103" s="6" t="s">
        <v>233</v>
      </c>
      <c r="P103" s="6" t="s">
        <v>250</v>
      </c>
      <c r="Q103" s="6" t="s">
        <v>887</v>
      </c>
      <c r="R103" s="9">
        <v>43709</v>
      </c>
      <c r="S10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03" s="42" t="s">
        <v>883</v>
      </c>
      <c r="U103" s="42" t="s">
        <v>883</v>
      </c>
      <c r="V103" s="79" t="s">
        <v>883</v>
      </c>
      <c r="W103" s="42" t="s">
        <v>883</v>
      </c>
      <c r="X103" s="42" t="s">
        <v>883</v>
      </c>
      <c r="Y103" s="42" t="s">
        <v>883</v>
      </c>
      <c r="Z103" s="42" t="s">
        <v>883</v>
      </c>
      <c r="AA103" s="42" t="s">
        <v>883</v>
      </c>
      <c r="AB103" s="42" t="s">
        <v>883</v>
      </c>
      <c r="AC103" s="42" t="s">
        <v>883</v>
      </c>
    </row>
    <row r="104" spans="1:29" hidden="1" x14ac:dyDescent="0.3">
      <c r="A104" s="11">
        <v>103</v>
      </c>
      <c r="B104" s="6" t="s">
        <v>133</v>
      </c>
      <c r="C104" s="6" t="s">
        <v>134</v>
      </c>
      <c r="D104" s="6" t="s">
        <v>496</v>
      </c>
      <c r="E104" s="31" t="s">
        <v>460</v>
      </c>
      <c r="F104" s="6" t="s">
        <v>265</v>
      </c>
      <c r="G104" s="15" t="s">
        <v>497</v>
      </c>
      <c r="H104" s="16" t="s">
        <v>498</v>
      </c>
      <c r="I104" s="6" t="str">
        <f t="shared" si="2"/>
        <v>FENAINOIS</v>
      </c>
      <c r="J104" s="29"/>
      <c r="K104" s="9">
        <v>43356</v>
      </c>
      <c r="L104" s="9">
        <v>44451</v>
      </c>
      <c r="M104" s="6"/>
      <c r="N104" s="6"/>
      <c r="O104" s="6"/>
      <c r="P104" s="6"/>
      <c r="Q104" s="6"/>
      <c r="R104" s="9"/>
      <c r="S10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4" s="42"/>
      <c r="U104" s="42"/>
      <c r="V104" s="79"/>
      <c r="W104" s="42"/>
      <c r="X104" s="42"/>
      <c r="Y104" s="42"/>
      <c r="Z104" s="42"/>
      <c r="AA104" s="42"/>
      <c r="AB104" s="42"/>
      <c r="AC104" s="42"/>
    </row>
    <row r="105" spans="1:29" hidden="1" x14ac:dyDescent="0.3">
      <c r="A105" s="11">
        <v>104</v>
      </c>
      <c r="B105" s="6" t="s">
        <v>499</v>
      </c>
      <c r="C105" s="6" t="s">
        <v>500</v>
      </c>
      <c r="D105" s="6" t="s">
        <v>501</v>
      </c>
      <c r="E105" s="31">
        <v>59179</v>
      </c>
      <c r="F105" s="6" t="s">
        <v>265</v>
      </c>
      <c r="G105" s="15" t="s">
        <v>502</v>
      </c>
      <c r="H105" s="8"/>
      <c r="I105" s="6" t="str">
        <f t="shared" si="2"/>
        <v>FENAINOIS</v>
      </c>
      <c r="J105" s="29"/>
      <c r="K105" s="9">
        <v>42828</v>
      </c>
      <c r="L105" s="9">
        <v>43923</v>
      </c>
      <c r="M105" s="6"/>
      <c r="N105" s="6"/>
      <c r="O105" s="6"/>
      <c r="P105" s="6"/>
      <c r="Q105" s="6"/>
      <c r="R105" s="9"/>
      <c r="S10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5" s="42"/>
      <c r="U105" s="42"/>
      <c r="V105" s="79"/>
      <c r="W105" s="42"/>
      <c r="X105" s="42"/>
      <c r="Y105" s="42"/>
      <c r="Z105" s="42"/>
      <c r="AA105" s="42"/>
      <c r="AB105" s="42"/>
      <c r="AC105" s="42"/>
    </row>
    <row r="106" spans="1:29" hidden="1" x14ac:dyDescent="0.3">
      <c r="A106" s="11">
        <v>105</v>
      </c>
      <c r="B106" s="6" t="s">
        <v>503</v>
      </c>
      <c r="C106" s="6" t="s">
        <v>164</v>
      </c>
      <c r="D106" s="6" t="s">
        <v>504</v>
      </c>
      <c r="E106" s="31">
        <v>59171</v>
      </c>
      <c r="F106" s="6" t="s">
        <v>505</v>
      </c>
      <c r="G106" s="15" t="s">
        <v>506</v>
      </c>
      <c r="H106" s="8"/>
      <c r="I106" s="6" t="str">
        <f t="shared" si="2"/>
        <v>EXTERIEUR</v>
      </c>
      <c r="J106" s="29"/>
      <c r="K106" s="9">
        <v>42182</v>
      </c>
      <c r="L106" s="9">
        <v>43277</v>
      </c>
      <c r="M106" s="6"/>
      <c r="N106" s="6"/>
      <c r="O106" s="6"/>
      <c r="P106" s="6"/>
      <c r="Q106" s="6"/>
      <c r="R106" s="9"/>
      <c r="S10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6" s="42"/>
      <c r="U106" s="42"/>
      <c r="V106" s="79"/>
      <c r="W106" s="42"/>
      <c r="X106" s="42"/>
      <c r="Y106" s="42"/>
      <c r="Z106" s="42"/>
      <c r="AA106" s="42"/>
      <c r="AB106" s="42"/>
      <c r="AC106" s="42"/>
    </row>
    <row r="107" spans="1:29" hidden="1" x14ac:dyDescent="0.3">
      <c r="A107" s="11">
        <v>106</v>
      </c>
      <c r="B107" s="6" t="s">
        <v>503</v>
      </c>
      <c r="C107" s="6" t="s">
        <v>507</v>
      </c>
      <c r="D107" s="6" t="s">
        <v>504</v>
      </c>
      <c r="E107" s="31">
        <v>59171</v>
      </c>
      <c r="F107" s="6" t="s">
        <v>505</v>
      </c>
      <c r="G107" s="15" t="s">
        <v>508</v>
      </c>
      <c r="H107" s="16" t="s">
        <v>509</v>
      </c>
      <c r="I107" s="6" t="str">
        <f t="shared" si="2"/>
        <v>EXTERIEUR</v>
      </c>
      <c r="J107" s="29"/>
      <c r="K107" s="9">
        <v>42549</v>
      </c>
      <c r="L107" s="9">
        <v>43644</v>
      </c>
      <c r="M107" s="6"/>
      <c r="N107" s="6"/>
      <c r="O107" s="6"/>
      <c r="P107" s="6"/>
      <c r="Q107" s="6"/>
      <c r="R107" s="9"/>
      <c r="S10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7" s="42"/>
      <c r="U107" s="42"/>
      <c r="V107" s="79"/>
      <c r="W107" s="42"/>
      <c r="X107" s="42"/>
      <c r="Y107" s="42"/>
      <c r="Z107" s="42"/>
      <c r="AA107" s="42"/>
      <c r="AB107" s="42"/>
      <c r="AC107" s="42"/>
    </row>
    <row r="108" spans="1:29" hidden="1" x14ac:dyDescent="0.3">
      <c r="A108" s="11">
        <v>107</v>
      </c>
      <c r="B108" s="6" t="s">
        <v>510</v>
      </c>
      <c r="C108" s="6" t="s">
        <v>31</v>
      </c>
      <c r="D108" s="6" t="s">
        <v>511</v>
      </c>
      <c r="E108" s="31">
        <v>59179</v>
      </c>
      <c r="F108" s="6" t="s">
        <v>265</v>
      </c>
      <c r="G108" s="15" t="s">
        <v>512</v>
      </c>
      <c r="H108" s="8"/>
      <c r="I108" s="6" t="str">
        <f t="shared" si="2"/>
        <v>FENAINOIS</v>
      </c>
      <c r="J108" s="29"/>
      <c r="K108" s="9">
        <v>43144</v>
      </c>
      <c r="L108" s="9">
        <v>44239</v>
      </c>
      <c r="M108" s="6"/>
      <c r="N108" s="6"/>
      <c r="O108" s="6"/>
      <c r="P108" s="6"/>
      <c r="Q108" s="6"/>
      <c r="R108" s="9"/>
      <c r="S10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8" s="42"/>
      <c r="U108" s="42"/>
      <c r="V108" s="79"/>
      <c r="W108" s="42"/>
      <c r="X108" s="42"/>
      <c r="Y108" s="42"/>
      <c r="Z108" s="42"/>
      <c r="AA108" s="42"/>
      <c r="AB108" s="42"/>
      <c r="AC108" s="42"/>
    </row>
    <row r="109" spans="1:29" hidden="1" x14ac:dyDescent="0.3">
      <c r="A109" s="11">
        <v>108</v>
      </c>
      <c r="B109" s="6" t="s">
        <v>513</v>
      </c>
      <c r="C109" s="6" t="s">
        <v>514</v>
      </c>
      <c r="D109" s="6" t="s">
        <v>515</v>
      </c>
      <c r="E109" s="31">
        <v>59171</v>
      </c>
      <c r="F109" s="6" t="s">
        <v>505</v>
      </c>
      <c r="G109" s="15" t="s">
        <v>516</v>
      </c>
      <c r="H109" s="8"/>
      <c r="I109" s="6" t="str">
        <f t="shared" si="2"/>
        <v>EXTERIEUR</v>
      </c>
      <c r="J109" s="29"/>
      <c r="K109" s="9">
        <v>42720</v>
      </c>
      <c r="L109" s="9">
        <v>43815</v>
      </c>
      <c r="M109" s="6"/>
      <c r="N109" s="6"/>
      <c r="O109" s="6"/>
      <c r="P109" s="6"/>
      <c r="Q109" s="6"/>
      <c r="R109" s="9"/>
      <c r="S10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09" s="42"/>
      <c r="U109" s="42"/>
      <c r="V109" s="79"/>
      <c r="W109" s="42"/>
      <c r="X109" s="42"/>
      <c r="Y109" s="42"/>
      <c r="Z109" s="42"/>
      <c r="AA109" s="42"/>
      <c r="AB109" s="42"/>
      <c r="AC109" s="42"/>
    </row>
    <row r="110" spans="1:29" hidden="1" x14ac:dyDescent="0.3">
      <c r="A110" s="11">
        <v>109</v>
      </c>
      <c r="B110" s="6" t="s">
        <v>517</v>
      </c>
      <c r="C110" s="6" t="s">
        <v>518</v>
      </c>
      <c r="D110" s="6" t="s">
        <v>519</v>
      </c>
      <c r="E110" s="31">
        <v>59179</v>
      </c>
      <c r="F110" s="6" t="s">
        <v>265</v>
      </c>
      <c r="G110" s="15" t="s">
        <v>520</v>
      </c>
      <c r="H110" s="8"/>
      <c r="I110" s="6" t="str">
        <f t="shared" si="2"/>
        <v>FENAINOIS</v>
      </c>
      <c r="J110" s="29"/>
      <c r="K110" s="9">
        <v>42409</v>
      </c>
      <c r="L110" s="9">
        <v>43504</v>
      </c>
      <c r="M110" s="6"/>
      <c r="N110" s="6"/>
      <c r="O110" s="6"/>
      <c r="P110" s="6"/>
      <c r="Q110" s="6"/>
      <c r="R110" s="9"/>
      <c r="S11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0" s="42"/>
      <c r="U110" s="42"/>
      <c r="V110" s="79"/>
      <c r="W110" s="42"/>
      <c r="X110" s="42"/>
      <c r="Y110" s="42"/>
      <c r="Z110" s="42"/>
      <c r="AA110" s="42"/>
      <c r="AB110" s="42"/>
      <c r="AC110" s="42"/>
    </row>
    <row r="111" spans="1:29" hidden="1" x14ac:dyDescent="0.3">
      <c r="A111" s="11">
        <v>110</v>
      </c>
      <c r="B111" s="6" t="s">
        <v>135</v>
      </c>
      <c r="C111" s="6" t="s">
        <v>136</v>
      </c>
      <c r="D111" s="6" t="s">
        <v>521</v>
      </c>
      <c r="E111" s="31" t="s">
        <v>460</v>
      </c>
      <c r="F111" s="6" t="s">
        <v>265</v>
      </c>
      <c r="G111" s="15" t="s">
        <v>522</v>
      </c>
      <c r="H111" s="8"/>
      <c r="I111" s="6" t="str">
        <f t="shared" si="2"/>
        <v>FENAINOIS</v>
      </c>
      <c r="J111" s="29"/>
      <c r="K111" s="9">
        <v>43348</v>
      </c>
      <c r="L111" s="9">
        <v>44443</v>
      </c>
      <c r="M111" s="6"/>
      <c r="N111" s="6"/>
      <c r="O111" s="6"/>
      <c r="P111" s="6"/>
      <c r="Q111" s="6"/>
      <c r="R111" s="9"/>
      <c r="S11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1" s="42"/>
      <c r="U111" s="42"/>
      <c r="V111" s="79"/>
      <c r="W111" s="42"/>
      <c r="X111" s="42"/>
      <c r="Y111" s="42"/>
      <c r="Z111" s="42"/>
      <c r="AA111" s="42"/>
      <c r="AB111" s="42"/>
      <c r="AC111" s="42"/>
    </row>
    <row r="112" spans="1:29" hidden="1" x14ac:dyDescent="0.3">
      <c r="A112" s="11">
        <v>111</v>
      </c>
      <c r="B112" s="6" t="s">
        <v>523</v>
      </c>
      <c r="C112" s="6" t="s">
        <v>126</v>
      </c>
      <c r="D112" s="6" t="s">
        <v>524</v>
      </c>
      <c r="E112" s="31">
        <v>59490</v>
      </c>
      <c r="F112" s="6" t="s">
        <v>258</v>
      </c>
      <c r="G112" s="15" t="s">
        <v>525</v>
      </c>
      <c r="H112" s="16" t="s">
        <v>526</v>
      </c>
      <c r="I112" s="6" t="str">
        <f t="shared" si="2"/>
        <v>EXTERIEUR</v>
      </c>
      <c r="J112" s="29"/>
      <c r="K112" s="9">
        <v>42819</v>
      </c>
      <c r="L112" s="9">
        <v>43914</v>
      </c>
      <c r="M112" s="6"/>
      <c r="N112" s="6"/>
      <c r="O112" s="6"/>
      <c r="P112" s="6"/>
      <c r="Q112" s="6"/>
      <c r="R112" s="9"/>
      <c r="S11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2" s="42"/>
      <c r="U112" s="42"/>
      <c r="V112" s="79"/>
      <c r="W112" s="42"/>
      <c r="X112" s="42"/>
      <c r="Y112" s="42"/>
      <c r="Z112" s="42"/>
      <c r="AA112" s="42"/>
      <c r="AB112" s="42"/>
      <c r="AC112" s="42"/>
    </row>
    <row r="113" spans="1:29" x14ac:dyDescent="0.3">
      <c r="A113" s="11">
        <v>112</v>
      </c>
      <c r="B113" s="6" t="s">
        <v>137</v>
      </c>
      <c r="C113" s="6" t="s">
        <v>138</v>
      </c>
      <c r="D113" s="6" t="s">
        <v>527</v>
      </c>
      <c r="E113" s="31">
        <v>59490</v>
      </c>
      <c r="F113" s="6" t="s">
        <v>258</v>
      </c>
      <c r="G113" s="15" t="s">
        <v>528</v>
      </c>
      <c r="H113" s="16" t="s">
        <v>529</v>
      </c>
      <c r="I113" s="6" t="s">
        <v>241</v>
      </c>
      <c r="J113" s="29">
        <v>70</v>
      </c>
      <c r="K113" s="9">
        <v>43710</v>
      </c>
      <c r="L113" s="9">
        <v>44805</v>
      </c>
      <c r="M113" s="6" t="s">
        <v>250</v>
      </c>
      <c r="N113" s="6" t="s">
        <v>250</v>
      </c>
      <c r="O113" s="6" t="s">
        <v>233</v>
      </c>
      <c r="P113" s="6" t="s">
        <v>250</v>
      </c>
      <c r="Q113" s="6" t="s">
        <v>887</v>
      </c>
      <c r="R113" s="9">
        <v>43709</v>
      </c>
      <c r="S11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13" s="42" t="s">
        <v>883</v>
      </c>
      <c r="U113" s="42" t="s">
        <v>883</v>
      </c>
      <c r="V113" s="79" t="s">
        <v>883</v>
      </c>
      <c r="W113" s="42" t="s">
        <v>883</v>
      </c>
      <c r="X113" s="42" t="s">
        <v>883</v>
      </c>
      <c r="Y113" s="42" t="s">
        <v>883</v>
      </c>
      <c r="Z113" s="42" t="s">
        <v>883</v>
      </c>
      <c r="AA113" s="42" t="s">
        <v>883</v>
      </c>
      <c r="AB113" s="42" t="s">
        <v>883</v>
      </c>
      <c r="AC113" s="42" t="s">
        <v>883</v>
      </c>
    </row>
    <row r="114" spans="1:29" hidden="1" x14ac:dyDescent="0.3">
      <c r="A114" s="11">
        <v>113</v>
      </c>
      <c r="B114" s="6" t="s">
        <v>142</v>
      </c>
      <c r="C114" s="6" t="s">
        <v>93</v>
      </c>
      <c r="D114" s="6" t="s">
        <v>530</v>
      </c>
      <c r="E114" s="31">
        <v>59179</v>
      </c>
      <c r="F114" s="6" t="s">
        <v>265</v>
      </c>
      <c r="G114" s="15" t="s">
        <v>531</v>
      </c>
      <c r="H114" s="16" t="s">
        <v>532</v>
      </c>
      <c r="I114" s="6" t="str">
        <f t="shared" si="2"/>
        <v>FENAINOIS</v>
      </c>
      <c r="J114" s="29"/>
      <c r="K114" s="9">
        <v>43409</v>
      </c>
      <c r="L114" s="9">
        <v>44504</v>
      </c>
      <c r="M114" s="6"/>
      <c r="N114" s="6"/>
      <c r="O114" s="6"/>
      <c r="P114" s="6"/>
      <c r="Q114" s="6"/>
      <c r="R114" s="9"/>
      <c r="S11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4" s="42"/>
      <c r="U114" s="42"/>
      <c r="V114" s="79"/>
      <c r="W114" s="42"/>
      <c r="X114" s="42"/>
      <c r="Y114" s="42"/>
      <c r="Z114" s="42"/>
      <c r="AA114" s="42"/>
      <c r="AB114" s="42"/>
      <c r="AC114" s="42"/>
    </row>
    <row r="115" spans="1:29" hidden="1" x14ac:dyDescent="0.3">
      <c r="A115" s="11">
        <v>114</v>
      </c>
      <c r="B115" s="6" t="s">
        <v>143</v>
      </c>
      <c r="C115" s="6" t="s">
        <v>144</v>
      </c>
      <c r="D115" s="6" t="s">
        <v>533</v>
      </c>
      <c r="E115" s="31">
        <v>59870</v>
      </c>
      <c r="F115" s="6" t="s">
        <v>534</v>
      </c>
      <c r="G115" s="15" t="s">
        <v>535</v>
      </c>
      <c r="H115" s="16" t="s">
        <v>536</v>
      </c>
      <c r="I115" s="6" t="str">
        <f t="shared" si="2"/>
        <v>EXTERIEUR</v>
      </c>
      <c r="J115" s="29"/>
      <c r="K115" s="9">
        <v>43255</v>
      </c>
      <c r="L115" s="9">
        <v>44350</v>
      </c>
      <c r="M115" s="6"/>
      <c r="N115" s="6"/>
      <c r="O115" s="6"/>
      <c r="P115" s="6"/>
      <c r="Q115" s="6"/>
      <c r="R115" s="9"/>
      <c r="S11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5" s="42"/>
      <c r="U115" s="42"/>
      <c r="V115" s="79"/>
      <c r="W115" s="42"/>
      <c r="X115" s="42"/>
      <c r="Y115" s="42"/>
      <c r="Z115" s="42"/>
      <c r="AA115" s="42"/>
      <c r="AB115" s="42"/>
      <c r="AC115" s="42"/>
    </row>
    <row r="116" spans="1:29" hidden="1" x14ac:dyDescent="0.3">
      <c r="A116" s="11">
        <v>115</v>
      </c>
      <c r="B116" s="6" t="s">
        <v>143</v>
      </c>
      <c r="C116" s="6" t="s">
        <v>208</v>
      </c>
      <c r="D116" s="6" t="s">
        <v>533</v>
      </c>
      <c r="E116" s="31">
        <v>59870</v>
      </c>
      <c r="F116" s="6" t="s">
        <v>534</v>
      </c>
      <c r="G116" s="15" t="s">
        <v>537</v>
      </c>
      <c r="H116" s="16" t="s">
        <v>538</v>
      </c>
      <c r="I116" s="6" t="str">
        <f t="shared" si="2"/>
        <v>EXTERIEUR</v>
      </c>
      <c r="J116" s="29"/>
      <c r="K116" s="9">
        <v>43409</v>
      </c>
      <c r="L116" s="9">
        <v>44504</v>
      </c>
      <c r="M116" s="6"/>
      <c r="N116" s="6"/>
      <c r="O116" s="6"/>
      <c r="P116" s="6"/>
      <c r="Q116" s="6"/>
      <c r="R116" s="9"/>
      <c r="S11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6" s="42"/>
      <c r="U116" s="42"/>
      <c r="V116" s="79"/>
      <c r="W116" s="42"/>
      <c r="X116" s="42"/>
      <c r="Y116" s="42"/>
      <c r="Z116" s="42"/>
      <c r="AA116" s="42"/>
      <c r="AB116" s="42"/>
      <c r="AC116" s="42"/>
    </row>
    <row r="117" spans="1:29" x14ac:dyDescent="0.3">
      <c r="A117" s="11">
        <v>116</v>
      </c>
      <c r="B117" s="6" t="s">
        <v>539</v>
      </c>
      <c r="C117" s="6" t="s">
        <v>57</v>
      </c>
      <c r="D117" s="6" t="s">
        <v>540</v>
      </c>
      <c r="E117" s="31">
        <v>59179</v>
      </c>
      <c r="F117" s="6" t="s">
        <v>265</v>
      </c>
      <c r="G117" s="15"/>
      <c r="H117" s="8"/>
      <c r="I117" s="6" t="s">
        <v>240</v>
      </c>
      <c r="J117" s="29">
        <v>6</v>
      </c>
      <c r="K117" s="9">
        <v>43709</v>
      </c>
      <c r="L117" s="9">
        <v>44804</v>
      </c>
      <c r="M117" s="6" t="s">
        <v>250</v>
      </c>
      <c r="N117" s="6" t="s">
        <v>250</v>
      </c>
      <c r="O117" s="6" t="s">
        <v>234</v>
      </c>
      <c r="P117" s="6" t="s">
        <v>250</v>
      </c>
      <c r="Q117" s="6" t="s">
        <v>887</v>
      </c>
      <c r="R117" s="9">
        <v>43739</v>
      </c>
      <c r="S11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17" s="42" t="s">
        <v>883</v>
      </c>
      <c r="U117" s="42" t="s">
        <v>883</v>
      </c>
      <c r="V117" s="79"/>
      <c r="W117" s="42"/>
      <c r="X117" s="42"/>
      <c r="Y117" s="42"/>
      <c r="Z117" s="42"/>
      <c r="AA117" s="42"/>
      <c r="AB117" s="42"/>
      <c r="AC117" s="42"/>
    </row>
    <row r="118" spans="1:29" hidden="1" x14ac:dyDescent="0.3">
      <c r="A118" s="11">
        <v>117</v>
      </c>
      <c r="B118" s="6" t="s">
        <v>541</v>
      </c>
      <c r="C118" s="6" t="s">
        <v>542</v>
      </c>
      <c r="D118" s="6" t="s">
        <v>543</v>
      </c>
      <c r="E118" s="31">
        <v>59179</v>
      </c>
      <c r="F118" s="6" t="s">
        <v>265</v>
      </c>
      <c r="G118" s="15" t="s">
        <v>544</v>
      </c>
      <c r="H118" s="8"/>
      <c r="I118" s="6" t="str">
        <f t="shared" si="2"/>
        <v>FENAINOIS</v>
      </c>
      <c r="J118" s="29"/>
      <c r="K118" s="9">
        <v>42810</v>
      </c>
      <c r="L118" s="9">
        <v>43905</v>
      </c>
      <c r="M118" s="6"/>
      <c r="N118" s="6"/>
      <c r="O118" s="6"/>
      <c r="P118" s="6"/>
      <c r="Q118" s="6"/>
      <c r="R118" s="9"/>
      <c r="S11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8" s="42"/>
      <c r="U118" s="42"/>
      <c r="V118" s="79"/>
      <c r="W118" s="42"/>
      <c r="X118" s="42"/>
      <c r="Y118" s="42"/>
      <c r="Z118" s="42"/>
      <c r="AA118" s="42"/>
      <c r="AB118" s="42"/>
      <c r="AC118" s="42"/>
    </row>
    <row r="119" spans="1:29" hidden="1" x14ac:dyDescent="0.3">
      <c r="A119" s="11">
        <v>118</v>
      </c>
      <c r="B119" s="6" t="s">
        <v>545</v>
      </c>
      <c r="C119" s="6" t="s">
        <v>546</v>
      </c>
      <c r="D119" s="6" t="s">
        <v>547</v>
      </c>
      <c r="E119" s="31">
        <v>59171</v>
      </c>
      <c r="F119" s="6" t="s">
        <v>505</v>
      </c>
      <c r="G119" s="15" t="s">
        <v>548</v>
      </c>
      <c r="H119" s="8"/>
      <c r="I119" s="6" t="str">
        <f t="shared" si="2"/>
        <v>EXTERIEUR</v>
      </c>
      <c r="J119" s="29"/>
      <c r="K119" s="9">
        <v>42609</v>
      </c>
      <c r="L119" s="9">
        <v>43704</v>
      </c>
      <c r="M119" s="6"/>
      <c r="N119" s="6"/>
      <c r="O119" s="6"/>
      <c r="P119" s="6"/>
      <c r="Q119" s="6"/>
      <c r="R119" s="9"/>
      <c r="S11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19" s="42"/>
      <c r="U119" s="42"/>
      <c r="V119" s="79"/>
      <c r="W119" s="42"/>
      <c r="X119" s="42"/>
      <c r="Y119" s="42"/>
      <c r="Z119" s="42"/>
      <c r="AA119" s="42"/>
      <c r="AB119" s="42"/>
      <c r="AC119" s="42"/>
    </row>
    <row r="120" spans="1:29" hidden="1" x14ac:dyDescent="0.3">
      <c r="A120" s="11">
        <v>119</v>
      </c>
      <c r="B120" s="6" t="s">
        <v>549</v>
      </c>
      <c r="C120" s="6" t="s">
        <v>550</v>
      </c>
      <c r="D120" s="6" t="s">
        <v>551</v>
      </c>
      <c r="E120" s="31">
        <v>59179</v>
      </c>
      <c r="F120" s="6" t="s">
        <v>265</v>
      </c>
      <c r="G120" s="15" t="s">
        <v>552</v>
      </c>
      <c r="H120" s="8"/>
      <c r="I120" s="6" t="str">
        <f t="shared" si="2"/>
        <v>FENAINOIS</v>
      </c>
      <c r="J120" s="29"/>
      <c r="K120" s="9">
        <v>42704</v>
      </c>
      <c r="L120" s="9">
        <v>43799</v>
      </c>
      <c r="M120" s="6"/>
      <c r="N120" s="6"/>
      <c r="O120" s="6"/>
      <c r="P120" s="6"/>
      <c r="Q120" s="6"/>
      <c r="R120" s="9"/>
      <c r="S12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0" s="42"/>
      <c r="U120" s="42"/>
      <c r="V120" s="79"/>
      <c r="W120" s="42"/>
      <c r="X120" s="42"/>
      <c r="Y120" s="42"/>
      <c r="Z120" s="42"/>
      <c r="AA120" s="42"/>
      <c r="AB120" s="42"/>
      <c r="AC120" s="42"/>
    </row>
    <row r="121" spans="1:29" hidden="1" x14ac:dyDescent="0.3">
      <c r="A121" s="11">
        <v>120</v>
      </c>
      <c r="B121" s="6" t="s">
        <v>81</v>
      </c>
      <c r="C121" s="6" t="s">
        <v>82</v>
      </c>
      <c r="D121" s="6" t="s">
        <v>553</v>
      </c>
      <c r="E121" s="31">
        <v>59179</v>
      </c>
      <c r="F121" s="6" t="s">
        <v>265</v>
      </c>
      <c r="G121" s="15" t="s">
        <v>554</v>
      </c>
      <c r="H121" s="16" t="s">
        <v>555</v>
      </c>
      <c r="I121" s="6" t="str">
        <f t="shared" si="2"/>
        <v>FENAINOIS</v>
      </c>
      <c r="J121" s="29"/>
      <c r="K121" s="9">
        <v>42752</v>
      </c>
      <c r="L121" s="9">
        <v>43847</v>
      </c>
      <c r="M121" s="6"/>
      <c r="N121" s="6"/>
      <c r="O121" s="6"/>
      <c r="P121" s="6"/>
      <c r="Q121" s="6"/>
      <c r="R121" s="9"/>
      <c r="S12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1" s="42"/>
      <c r="U121" s="42"/>
      <c r="V121" s="79"/>
      <c r="W121" s="42"/>
      <c r="X121" s="42"/>
      <c r="Y121" s="42"/>
      <c r="Z121" s="42"/>
      <c r="AA121" s="42"/>
      <c r="AB121" s="42"/>
      <c r="AC121" s="42"/>
    </row>
    <row r="122" spans="1:29" hidden="1" x14ac:dyDescent="0.3">
      <c r="A122" s="11">
        <v>121</v>
      </c>
      <c r="B122" s="6" t="s">
        <v>81</v>
      </c>
      <c r="C122" s="6" t="s">
        <v>556</v>
      </c>
      <c r="D122" s="6" t="s">
        <v>557</v>
      </c>
      <c r="E122" s="31">
        <v>59179</v>
      </c>
      <c r="F122" s="6" t="s">
        <v>265</v>
      </c>
      <c r="G122" s="15" t="s">
        <v>558</v>
      </c>
      <c r="H122" s="16" t="s">
        <v>559</v>
      </c>
      <c r="I122" s="6" t="str">
        <f t="shared" si="2"/>
        <v>FENAINOIS</v>
      </c>
      <c r="J122" s="29"/>
      <c r="K122" s="9">
        <v>42739</v>
      </c>
      <c r="L122" s="9">
        <v>43834</v>
      </c>
      <c r="M122" s="6"/>
      <c r="N122" s="6"/>
      <c r="O122" s="6"/>
      <c r="P122" s="6"/>
      <c r="Q122" s="6"/>
      <c r="R122" s="9"/>
      <c r="S1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2" s="42"/>
      <c r="U122" s="42"/>
      <c r="V122" s="79"/>
      <c r="W122" s="42"/>
      <c r="X122" s="42"/>
      <c r="Y122" s="42"/>
      <c r="Z122" s="42"/>
      <c r="AA122" s="42"/>
      <c r="AB122" s="42"/>
      <c r="AC122" s="42"/>
    </row>
    <row r="123" spans="1:29" hidden="1" x14ac:dyDescent="0.3">
      <c r="A123" s="11">
        <v>122</v>
      </c>
      <c r="B123" s="6" t="s">
        <v>83</v>
      </c>
      <c r="C123" s="6" t="s">
        <v>84</v>
      </c>
      <c r="D123" s="6" t="s">
        <v>560</v>
      </c>
      <c r="E123" s="31">
        <v>66100</v>
      </c>
      <c r="F123" s="6" t="s">
        <v>561</v>
      </c>
      <c r="G123" s="15" t="s">
        <v>562</v>
      </c>
      <c r="H123" s="16" t="s">
        <v>563</v>
      </c>
      <c r="I123" s="6" t="str">
        <f t="shared" si="2"/>
        <v>EXTERIEUR</v>
      </c>
      <c r="J123" s="29"/>
      <c r="K123" s="9">
        <v>43365</v>
      </c>
      <c r="L123" s="9">
        <v>44460</v>
      </c>
      <c r="M123" s="6"/>
      <c r="N123" s="6"/>
      <c r="O123" s="6"/>
      <c r="P123" s="6"/>
      <c r="Q123" s="6"/>
      <c r="R123" s="9"/>
      <c r="S12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3" s="42"/>
      <c r="U123" s="42"/>
      <c r="V123" s="79"/>
      <c r="W123" s="42"/>
      <c r="X123" s="42"/>
      <c r="Y123" s="42"/>
      <c r="Z123" s="42"/>
      <c r="AA123" s="42"/>
      <c r="AB123" s="42"/>
      <c r="AC123" s="42"/>
    </row>
    <row r="124" spans="1:29" hidden="1" x14ac:dyDescent="0.3">
      <c r="A124" s="11">
        <v>123</v>
      </c>
      <c r="B124" s="6" t="s">
        <v>564</v>
      </c>
      <c r="C124" s="6" t="s">
        <v>565</v>
      </c>
      <c r="D124" s="6" t="s">
        <v>566</v>
      </c>
      <c r="E124" s="31">
        <v>59879</v>
      </c>
      <c r="F124" s="6" t="s">
        <v>567</v>
      </c>
      <c r="G124" s="15" t="s">
        <v>568</v>
      </c>
      <c r="H124" s="16" t="s">
        <v>569</v>
      </c>
      <c r="I124" s="6" t="str">
        <f t="shared" si="2"/>
        <v>EXTERIEUR</v>
      </c>
      <c r="J124" s="29"/>
      <c r="K124" s="9">
        <v>42983</v>
      </c>
      <c r="L124" s="9">
        <v>44078</v>
      </c>
      <c r="M124" s="6"/>
      <c r="N124" s="6"/>
      <c r="O124" s="6"/>
      <c r="P124" s="6"/>
      <c r="Q124" s="6"/>
      <c r="R124" s="9"/>
      <c r="S12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4" s="42"/>
      <c r="U124" s="42"/>
      <c r="V124" s="79"/>
      <c r="W124" s="42"/>
      <c r="X124" s="42"/>
      <c r="Y124" s="42"/>
      <c r="Z124" s="42"/>
      <c r="AA124" s="42"/>
      <c r="AB124" s="42"/>
      <c r="AC124" s="42"/>
    </row>
    <row r="125" spans="1:29" hidden="1" x14ac:dyDescent="0.3">
      <c r="A125" s="11">
        <v>124</v>
      </c>
      <c r="B125" s="6" t="s">
        <v>85</v>
      </c>
      <c r="C125" s="6" t="s">
        <v>86</v>
      </c>
      <c r="D125" s="6" t="s">
        <v>570</v>
      </c>
      <c r="E125" s="31">
        <v>59490</v>
      </c>
      <c r="F125" s="6" t="s">
        <v>258</v>
      </c>
      <c r="G125" s="15" t="s">
        <v>571</v>
      </c>
      <c r="H125" s="8"/>
      <c r="I125" s="6" t="str">
        <f t="shared" si="2"/>
        <v>EXTERIEUR</v>
      </c>
      <c r="J125" s="29"/>
      <c r="K125" s="9">
        <v>43398</v>
      </c>
      <c r="L125" s="9">
        <v>44493</v>
      </c>
      <c r="M125" s="6"/>
      <c r="N125" s="6"/>
      <c r="O125" s="6"/>
      <c r="P125" s="6"/>
      <c r="Q125" s="6"/>
      <c r="R125" s="9"/>
      <c r="S1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5" s="42"/>
      <c r="U125" s="42"/>
      <c r="V125" s="79"/>
      <c r="W125" s="42"/>
      <c r="X125" s="42"/>
      <c r="Y125" s="42"/>
      <c r="Z125" s="42"/>
      <c r="AA125" s="42"/>
      <c r="AB125" s="42"/>
      <c r="AC125" s="42"/>
    </row>
    <row r="126" spans="1:29" hidden="1" x14ac:dyDescent="0.3">
      <c r="A126" s="11">
        <v>125</v>
      </c>
      <c r="B126" s="6" t="s">
        <v>572</v>
      </c>
      <c r="C126" s="6" t="s">
        <v>573</v>
      </c>
      <c r="D126" s="6" t="s">
        <v>574</v>
      </c>
      <c r="E126" s="31">
        <v>59870</v>
      </c>
      <c r="F126" s="6" t="s">
        <v>534</v>
      </c>
      <c r="G126" s="15" t="s">
        <v>575</v>
      </c>
      <c r="H126" s="16" t="s">
        <v>576</v>
      </c>
      <c r="I126" s="6" t="str">
        <f t="shared" si="2"/>
        <v>EXTERIEUR</v>
      </c>
      <c r="J126" s="29"/>
      <c r="K126" s="9">
        <v>43055</v>
      </c>
      <c r="L126" s="9">
        <v>44150</v>
      </c>
      <c r="M126" s="6"/>
      <c r="N126" s="6"/>
      <c r="O126" s="6"/>
      <c r="P126" s="6"/>
      <c r="Q126" s="6"/>
      <c r="R126" s="9"/>
      <c r="S12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6" s="42"/>
      <c r="U126" s="42"/>
      <c r="V126" s="79"/>
      <c r="W126" s="42"/>
      <c r="X126" s="42"/>
      <c r="Y126" s="42"/>
      <c r="Z126" s="42"/>
      <c r="AA126" s="42"/>
      <c r="AB126" s="42"/>
      <c r="AC126" s="42"/>
    </row>
    <row r="127" spans="1:29" hidden="1" x14ac:dyDescent="0.3">
      <c r="A127" s="11">
        <v>126</v>
      </c>
      <c r="B127" s="6" t="s">
        <v>572</v>
      </c>
      <c r="C127" s="6" t="s">
        <v>577</v>
      </c>
      <c r="D127" s="6" t="s">
        <v>574</v>
      </c>
      <c r="E127" s="31">
        <v>59870</v>
      </c>
      <c r="F127" s="6" t="s">
        <v>534</v>
      </c>
      <c r="G127" s="15" t="s">
        <v>578</v>
      </c>
      <c r="H127" s="16" t="s">
        <v>579</v>
      </c>
      <c r="I127" s="6" t="str">
        <f t="shared" si="2"/>
        <v>EXTERIEUR</v>
      </c>
      <c r="J127" s="29"/>
      <c r="K127" s="9">
        <v>43138</v>
      </c>
      <c r="L127" s="9">
        <v>44233</v>
      </c>
      <c r="M127" s="6"/>
      <c r="N127" s="6"/>
      <c r="O127" s="6"/>
      <c r="P127" s="6"/>
      <c r="Q127" s="6"/>
      <c r="R127" s="9"/>
      <c r="S12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7" s="42"/>
      <c r="U127" s="42"/>
      <c r="V127" s="79"/>
      <c r="W127" s="42"/>
      <c r="X127" s="42"/>
      <c r="Y127" s="42"/>
      <c r="Z127" s="42"/>
      <c r="AA127" s="42"/>
      <c r="AB127" s="42"/>
      <c r="AC127" s="42"/>
    </row>
    <row r="128" spans="1:29" hidden="1" x14ac:dyDescent="0.3">
      <c r="A128" s="11">
        <v>127</v>
      </c>
      <c r="B128" s="6" t="s">
        <v>87</v>
      </c>
      <c r="C128" s="6" t="s">
        <v>88</v>
      </c>
      <c r="D128" s="6" t="s">
        <v>580</v>
      </c>
      <c r="E128" s="31">
        <v>59179</v>
      </c>
      <c r="F128" s="6" t="s">
        <v>265</v>
      </c>
      <c r="G128" s="15" t="s">
        <v>581</v>
      </c>
      <c r="H128" s="8"/>
      <c r="I128" s="6" t="str">
        <f t="shared" si="2"/>
        <v>FENAINOIS</v>
      </c>
      <c r="J128" s="29"/>
      <c r="K128" s="9">
        <v>43425</v>
      </c>
      <c r="L128" s="9">
        <v>44520</v>
      </c>
      <c r="M128" s="6"/>
      <c r="N128" s="6"/>
      <c r="O128" s="6"/>
      <c r="P128" s="6"/>
      <c r="Q128" s="6"/>
      <c r="R128" s="9"/>
      <c r="S12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28" s="42"/>
      <c r="U128" s="42"/>
      <c r="V128" s="79"/>
      <c r="W128" s="42"/>
      <c r="X128" s="42"/>
      <c r="Y128" s="42"/>
      <c r="Z128" s="42"/>
      <c r="AA128" s="42"/>
      <c r="AB128" s="42"/>
      <c r="AC128" s="42"/>
    </row>
    <row r="129" spans="1:29" x14ac:dyDescent="0.3">
      <c r="A129" s="11">
        <v>128</v>
      </c>
      <c r="B129" s="6" t="s">
        <v>89</v>
      </c>
      <c r="C129" s="6" t="s">
        <v>90</v>
      </c>
      <c r="D129" s="6" t="s">
        <v>582</v>
      </c>
      <c r="E129" s="31">
        <v>59171</v>
      </c>
      <c r="F129" s="6" t="s">
        <v>284</v>
      </c>
      <c r="G129" s="15"/>
      <c r="H129" s="8"/>
      <c r="I129" s="6" t="s">
        <v>241</v>
      </c>
      <c r="J129" s="29">
        <v>8</v>
      </c>
      <c r="K129" s="9">
        <v>43503</v>
      </c>
      <c r="L129" s="9">
        <v>44598</v>
      </c>
      <c r="M129" s="6" t="s">
        <v>250</v>
      </c>
      <c r="N129" s="6"/>
      <c r="O129" s="6" t="s">
        <v>234</v>
      </c>
      <c r="P129" s="6" t="s">
        <v>250</v>
      </c>
      <c r="Q129" s="6" t="s">
        <v>887</v>
      </c>
      <c r="R129" s="9">
        <v>43739</v>
      </c>
      <c r="S12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29" s="42" t="s">
        <v>883</v>
      </c>
      <c r="U129" s="42" t="s">
        <v>883</v>
      </c>
      <c r="V129" s="79"/>
      <c r="W129" s="42"/>
      <c r="X129" s="42"/>
      <c r="Y129" s="42"/>
      <c r="Z129" s="42"/>
      <c r="AA129" s="42"/>
      <c r="AB129" s="42"/>
      <c r="AC129" s="42"/>
    </row>
    <row r="130" spans="1:29" x14ac:dyDescent="0.3">
      <c r="A130" s="11">
        <v>129</v>
      </c>
      <c r="B130" s="6" t="s">
        <v>89</v>
      </c>
      <c r="C130" s="6" t="s">
        <v>91</v>
      </c>
      <c r="D130" s="6" t="s">
        <v>583</v>
      </c>
      <c r="E130" s="31">
        <v>59179</v>
      </c>
      <c r="F130" s="6" t="s">
        <v>265</v>
      </c>
      <c r="G130" s="32"/>
      <c r="H130" s="16" t="s">
        <v>584</v>
      </c>
      <c r="I130" s="6" t="s">
        <v>240</v>
      </c>
      <c r="J130" s="30">
        <v>6</v>
      </c>
      <c r="K130" s="9" t="s">
        <v>924</v>
      </c>
      <c r="L130" s="9">
        <v>43857</v>
      </c>
      <c r="M130" s="6"/>
      <c r="N130" s="6"/>
      <c r="O130" s="6" t="s">
        <v>234</v>
      </c>
      <c r="P130" s="6" t="s">
        <v>250</v>
      </c>
      <c r="Q130" s="6" t="s">
        <v>250</v>
      </c>
      <c r="R130" s="9">
        <v>43758</v>
      </c>
      <c r="S13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30" s="42" t="s">
        <v>883</v>
      </c>
      <c r="U130" s="42" t="s">
        <v>921</v>
      </c>
      <c r="V130" s="79"/>
      <c r="W130" s="42"/>
      <c r="X130" s="42"/>
      <c r="Y130" s="42"/>
      <c r="Z130" s="42"/>
      <c r="AA130" s="42"/>
      <c r="AB130" s="42"/>
      <c r="AC130" s="42"/>
    </row>
    <row r="131" spans="1:29" hidden="1" x14ac:dyDescent="0.3">
      <c r="A131" s="11">
        <v>130</v>
      </c>
      <c r="B131" s="6" t="s">
        <v>92</v>
      </c>
      <c r="C131" s="6" t="s">
        <v>93</v>
      </c>
      <c r="D131" s="6" t="s">
        <v>585</v>
      </c>
      <c r="E131" s="31">
        <v>59179</v>
      </c>
      <c r="F131" s="6" t="s">
        <v>265</v>
      </c>
      <c r="G131" s="32" t="s">
        <v>586</v>
      </c>
      <c r="H131" s="16" t="s">
        <v>587</v>
      </c>
      <c r="I131" s="6" t="s">
        <v>240</v>
      </c>
      <c r="J131" s="29">
        <v>6</v>
      </c>
      <c r="K131" s="9">
        <v>43537</v>
      </c>
      <c r="L131" s="9">
        <v>44632</v>
      </c>
      <c r="M131" s="6" t="s">
        <v>250</v>
      </c>
      <c r="N131" s="6"/>
      <c r="O131" s="6" t="s">
        <v>234</v>
      </c>
      <c r="P131" s="6" t="s">
        <v>250</v>
      </c>
      <c r="Q131" s="6"/>
      <c r="R131" s="9">
        <v>43709</v>
      </c>
      <c r="S13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1" s="42" t="s">
        <v>883</v>
      </c>
      <c r="U131" s="42"/>
      <c r="V131" s="79"/>
      <c r="W131" s="42"/>
      <c r="X131" s="42"/>
      <c r="Y131" s="42"/>
      <c r="Z131" s="42"/>
      <c r="AA131" s="42"/>
      <c r="AB131" s="42"/>
      <c r="AC131" s="42"/>
    </row>
    <row r="132" spans="1:29" hidden="1" x14ac:dyDescent="0.3">
      <c r="A132" s="11">
        <v>131</v>
      </c>
      <c r="B132" s="6" t="s">
        <v>94</v>
      </c>
      <c r="C132" s="6" t="s">
        <v>95</v>
      </c>
      <c r="D132" s="6" t="s">
        <v>588</v>
      </c>
      <c r="E132" s="31">
        <v>59179</v>
      </c>
      <c r="F132" s="6" t="s">
        <v>265</v>
      </c>
      <c r="G132" s="15" t="s">
        <v>589</v>
      </c>
      <c r="H132" s="16" t="s">
        <v>590</v>
      </c>
      <c r="I132" s="6" t="s">
        <v>240</v>
      </c>
      <c r="J132" s="29">
        <v>50</v>
      </c>
      <c r="K132" s="9">
        <v>43417</v>
      </c>
      <c r="L132" s="9">
        <v>44512</v>
      </c>
      <c r="M132" s="6" t="s">
        <v>250</v>
      </c>
      <c r="N132" s="6" t="s">
        <v>250</v>
      </c>
      <c r="O132" s="6" t="s">
        <v>233</v>
      </c>
      <c r="P132" s="6" t="s">
        <v>250</v>
      </c>
      <c r="Q132" s="6"/>
      <c r="R132" s="9"/>
      <c r="S13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2" s="42"/>
      <c r="U132" s="42"/>
      <c r="V132" s="79"/>
      <c r="W132" s="42"/>
      <c r="X132" s="42"/>
      <c r="Y132" s="42"/>
      <c r="Z132" s="42"/>
      <c r="AA132" s="42"/>
      <c r="AB132" s="42"/>
      <c r="AC132" s="42"/>
    </row>
    <row r="133" spans="1:29" hidden="1" x14ac:dyDescent="0.3">
      <c r="A133" s="11">
        <v>132</v>
      </c>
      <c r="B133" s="6" t="s">
        <v>591</v>
      </c>
      <c r="C133" s="6" t="s">
        <v>592</v>
      </c>
      <c r="D133" s="6" t="s">
        <v>593</v>
      </c>
      <c r="E133" s="31">
        <v>59179</v>
      </c>
      <c r="F133" s="6" t="s">
        <v>265</v>
      </c>
      <c r="G133" s="15" t="s">
        <v>594</v>
      </c>
      <c r="H133" s="8"/>
      <c r="I133" s="6" t="str">
        <f t="shared" ref="I133:I177" si="3">IF(F133= "fenain","FENAINOIS","EXTERIEUR")</f>
        <v>FENAINOIS</v>
      </c>
      <c r="J133" s="29"/>
      <c r="K133" s="9">
        <v>43025</v>
      </c>
      <c r="L133" s="9">
        <v>44120</v>
      </c>
      <c r="M133" s="6"/>
      <c r="N133" s="6"/>
      <c r="O133" s="6"/>
      <c r="P133" s="6"/>
      <c r="Q133" s="6"/>
      <c r="R133" s="9"/>
      <c r="S13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3" s="42"/>
      <c r="U133" s="42"/>
      <c r="V133" s="79"/>
      <c r="W133" s="42"/>
      <c r="X133" s="42"/>
      <c r="Y133" s="42"/>
      <c r="Z133" s="42"/>
      <c r="AA133" s="42"/>
      <c r="AB133" s="42"/>
      <c r="AC133" s="42"/>
    </row>
    <row r="134" spans="1:29" hidden="1" x14ac:dyDescent="0.3">
      <c r="A134" s="11">
        <v>133</v>
      </c>
      <c r="B134" s="6" t="s">
        <v>96</v>
      </c>
      <c r="C134" s="6" t="s">
        <v>97</v>
      </c>
      <c r="D134" s="6" t="s">
        <v>595</v>
      </c>
      <c r="E134" s="31">
        <v>59490</v>
      </c>
      <c r="F134" s="6" t="s">
        <v>258</v>
      </c>
      <c r="G134" s="15" t="s">
        <v>596</v>
      </c>
      <c r="H134" s="16" t="s">
        <v>597</v>
      </c>
      <c r="I134" s="6" t="str">
        <f t="shared" si="3"/>
        <v>EXTERIEUR</v>
      </c>
      <c r="J134" s="29"/>
      <c r="K134" s="9">
        <v>43530</v>
      </c>
      <c r="L134" s="9">
        <v>44625</v>
      </c>
      <c r="M134" s="6"/>
      <c r="N134" s="6"/>
      <c r="O134" s="6"/>
      <c r="P134" s="6"/>
      <c r="Q134" s="6"/>
      <c r="R134" s="9"/>
      <c r="S13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4" s="42"/>
      <c r="U134" s="42"/>
      <c r="V134" s="79"/>
      <c r="W134" s="42"/>
      <c r="X134" s="42"/>
      <c r="Y134" s="42"/>
      <c r="Z134" s="42"/>
      <c r="AA134" s="42"/>
      <c r="AB134" s="42"/>
      <c r="AC134" s="42"/>
    </row>
    <row r="135" spans="1:29" hidden="1" x14ac:dyDescent="0.3">
      <c r="A135" s="11">
        <v>134</v>
      </c>
      <c r="B135" s="6" t="s">
        <v>598</v>
      </c>
      <c r="C135" s="6" t="s">
        <v>158</v>
      </c>
      <c r="D135" s="6" t="s">
        <v>599</v>
      </c>
      <c r="E135" s="31">
        <v>59179</v>
      </c>
      <c r="F135" s="6" t="s">
        <v>265</v>
      </c>
      <c r="G135" s="15" t="s">
        <v>600</v>
      </c>
      <c r="H135" s="8"/>
      <c r="I135" s="6" t="str">
        <f t="shared" si="3"/>
        <v>FENAINOIS</v>
      </c>
      <c r="J135" s="29"/>
      <c r="K135" s="9">
        <v>42615</v>
      </c>
      <c r="L135" s="9">
        <v>43710</v>
      </c>
      <c r="M135" s="6"/>
      <c r="N135" s="6"/>
      <c r="O135" s="6"/>
      <c r="P135" s="6"/>
      <c r="Q135" s="6"/>
      <c r="R135" s="9"/>
      <c r="S13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5" s="42"/>
      <c r="U135" s="42"/>
      <c r="V135" s="79"/>
      <c r="W135" s="42"/>
      <c r="X135" s="42"/>
      <c r="Y135" s="42"/>
      <c r="Z135" s="42"/>
      <c r="AA135" s="42"/>
      <c r="AB135" s="42"/>
      <c r="AC135" s="42"/>
    </row>
    <row r="136" spans="1:29" hidden="1" x14ac:dyDescent="0.3">
      <c r="A136" s="11">
        <v>135</v>
      </c>
      <c r="B136" s="6" t="s">
        <v>601</v>
      </c>
      <c r="C136" s="6" t="s">
        <v>164</v>
      </c>
      <c r="D136" s="6" t="s">
        <v>459</v>
      </c>
      <c r="E136" s="31">
        <v>59179</v>
      </c>
      <c r="F136" s="6" t="s">
        <v>265</v>
      </c>
      <c r="G136" s="15" t="s">
        <v>602</v>
      </c>
      <c r="H136" s="16" t="s">
        <v>603</v>
      </c>
      <c r="I136" s="6" t="str">
        <f t="shared" si="3"/>
        <v>FENAINOIS</v>
      </c>
      <c r="J136" s="29"/>
      <c r="K136" s="9">
        <v>42996</v>
      </c>
      <c r="L136" s="9">
        <v>44091</v>
      </c>
      <c r="M136" s="6"/>
      <c r="N136" s="6"/>
      <c r="O136" s="6"/>
      <c r="P136" s="6"/>
      <c r="Q136" s="6"/>
      <c r="R136" s="9"/>
      <c r="S13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6" s="42"/>
      <c r="U136" s="42"/>
      <c r="V136" s="79"/>
      <c r="W136" s="42"/>
      <c r="X136" s="42"/>
      <c r="Y136" s="42"/>
      <c r="Z136" s="42"/>
      <c r="AA136" s="42"/>
      <c r="AB136" s="42"/>
      <c r="AC136" s="42"/>
    </row>
    <row r="137" spans="1:29" hidden="1" x14ac:dyDescent="0.3">
      <c r="A137" s="11">
        <v>136</v>
      </c>
      <c r="B137" s="6" t="s">
        <v>58</v>
      </c>
      <c r="C137" s="6" t="s">
        <v>59</v>
      </c>
      <c r="D137" s="6" t="s">
        <v>604</v>
      </c>
      <c r="E137" s="31">
        <v>59179</v>
      </c>
      <c r="F137" s="6" t="s">
        <v>265</v>
      </c>
      <c r="G137" s="15" t="s">
        <v>605</v>
      </c>
      <c r="H137" s="16" t="s">
        <v>606</v>
      </c>
      <c r="I137" s="6" t="str">
        <f t="shared" si="3"/>
        <v>FENAINOIS</v>
      </c>
      <c r="J137" s="29"/>
      <c r="K137" s="9">
        <v>43449</v>
      </c>
      <c r="L137" s="9">
        <v>44544</v>
      </c>
      <c r="M137" s="6"/>
      <c r="N137" s="6"/>
      <c r="O137" s="6"/>
      <c r="P137" s="6"/>
      <c r="Q137" s="6"/>
      <c r="R137" s="9"/>
      <c r="S13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7" s="42"/>
      <c r="U137" s="42"/>
      <c r="V137" s="79"/>
      <c r="W137" s="42"/>
      <c r="X137" s="42"/>
      <c r="Y137" s="42"/>
      <c r="Z137" s="42"/>
      <c r="AA137" s="42"/>
      <c r="AB137" s="42"/>
      <c r="AC137" s="42"/>
    </row>
    <row r="138" spans="1:29" hidden="1" x14ac:dyDescent="0.3">
      <c r="A138" s="11">
        <v>137</v>
      </c>
      <c r="B138" s="6" t="s">
        <v>58</v>
      </c>
      <c r="C138" s="6" t="s">
        <v>60</v>
      </c>
      <c r="D138" s="6" t="s">
        <v>604</v>
      </c>
      <c r="E138" s="31">
        <v>59179</v>
      </c>
      <c r="F138" s="6" t="s">
        <v>265</v>
      </c>
      <c r="G138" s="15" t="s">
        <v>605</v>
      </c>
      <c r="H138" s="16" t="s">
        <v>606</v>
      </c>
      <c r="I138" s="6" t="str">
        <f t="shared" si="3"/>
        <v>FENAINOIS</v>
      </c>
      <c r="J138" s="29"/>
      <c r="K138" s="9">
        <v>43419</v>
      </c>
      <c r="L138" s="9">
        <v>44514</v>
      </c>
      <c r="M138" s="6"/>
      <c r="N138" s="6"/>
      <c r="O138" s="6"/>
      <c r="P138" s="6"/>
      <c r="Q138" s="6"/>
      <c r="R138" s="9"/>
      <c r="S13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8" s="42"/>
      <c r="U138" s="42"/>
      <c r="V138" s="79"/>
      <c r="W138" s="42"/>
      <c r="X138" s="42"/>
      <c r="Y138" s="42"/>
      <c r="Z138" s="42"/>
      <c r="AA138" s="42"/>
      <c r="AB138" s="42"/>
      <c r="AC138" s="42"/>
    </row>
    <row r="139" spans="1:29" hidden="1" x14ac:dyDescent="0.3">
      <c r="A139" s="11">
        <v>138</v>
      </c>
      <c r="B139" s="6" t="s">
        <v>607</v>
      </c>
      <c r="C139" s="6" t="s">
        <v>169</v>
      </c>
      <c r="D139" s="6" t="s">
        <v>608</v>
      </c>
      <c r="E139" s="31">
        <v>59179</v>
      </c>
      <c r="F139" s="6" t="s">
        <v>265</v>
      </c>
      <c r="G139" s="15" t="s">
        <v>609</v>
      </c>
      <c r="H139" s="8"/>
      <c r="I139" s="6" t="str">
        <f t="shared" si="3"/>
        <v>FENAINOIS</v>
      </c>
      <c r="J139" s="29"/>
      <c r="K139" s="9">
        <v>42947</v>
      </c>
      <c r="L139" s="9">
        <v>44042</v>
      </c>
      <c r="M139" s="6"/>
      <c r="N139" s="6"/>
      <c r="O139" s="6"/>
      <c r="P139" s="6"/>
      <c r="Q139" s="6"/>
      <c r="R139" s="9"/>
      <c r="S13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39" s="42"/>
      <c r="U139" s="42"/>
      <c r="V139" s="79"/>
      <c r="W139" s="42"/>
      <c r="X139" s="42"/>
      <c r="Y139" s="42"/>
      <c r="Z139" s="42"/>
      <c r="AA139" s="42"/>
      <c r="AB139" s="42"/>
      <c r="AC139" s="42"/>
    </row>
    <row r="140" spans="1:29" hidden="1" x14ac:dyDescent="0.3">
      <c r="A140" s="11">
        <v>139</v>
      </c>
      <c r="B140" s="6" t="s">
        <v>607</v>
      </c>
      <c r="C140" s="6" t="s">
        <v>610</v>
      </c>
      <c r="D140" s="6" t="s">
        <v>608</v>
      </c>
      <c r="E140" s="31">
        <v>59179</v>
      </c>
      <c r="F140" s="6" t="s">
        <v>265</v>
      </c>
      <c r="G140" s="15" t="s">
        <v>611</v>
      </c>
      <c r="H140" s="16" t="s">
        <v>612</v>
      </c>
      <c r="I140" s="6" t="str">
        <f t="shared" si="3"/>
        <v>FENAINOIS</v>
      </c>
      <c r="J140" s="29"/>
      <c r="K140" s="9">
        <v>43017</v>
      </c>
      <c r="L140" s="9">
        <v>44112</v>
      </c>
      <c r="M140" s="6"/>
      <c r="N140" s="6"/>
      <c r="O140" s="6"/>
      <c r="P140" s="6"/>
      <c r="Q140" s="6"/>
      <c r="R140" s="9"/>
      <c r="S14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0" s="42"/>
      <c r="U140" s="42"/>
      <c r="V140" s="79"/>
      <c r="W140" s="42"/>
      <c r="X140" s="42"/>
      <c r="Y140" s="42"/>
      <c r="Z140" s="42"/>
      <c r="AA140" s="42"/>
      <c r="AB140" s="42"/>
      <c r="AC140" s="42"/>
    </row>
    <row r="141" spans="1:29" hidden="1" x14ac:dyDescent="0.3">
      <c r="A141" s="11">
        <v>140</v>
      </c>
      <c r="B141" s="6" t="s">
        <v>613</v>
      </c>
      <c r="C141" s="6" t="s">
        <v>614</v>
      </c>
      <c r="D141" s="6" t="s">
        <v>615</v>
      </c>
      <c r="E141" s="31">
        <v>59179</v>
      </c>
      <c r="F141" s="6" t="s">
        <v>265</v>
      </c>
      <c r="G141" s="15" t="s">
        <v>616</v>
      </c>
      <c r="H141" s="16" t="s">
        <v>617</v>
      </c>
      <c r="I141" s="6" t="str">
        <f t="shared" si="3"/>
        <v>FENAINOIS</v>
      </c>
      <c r="J141" s="29"/>
      <c r="K141" s="9">
        <v>42789</v>
      </c>
      <c r="L141" s="9">
        <v>43884</v>
      </c>
      <c r="M141" s="6"/>
      <c r="N141" s="6"/>
      <c r="O141" s="6"/>
      <c r="P141" s="6"/>
      <c r="Q141" s="6"/>
      <c r="R141" s="9"/>
      <c r="S14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1" s="42"/>
      <c r="U141" s="42"/>
      <c r="V141" s="79"/>
      <c r="W141" s="42"/>
      <c r="X141" s="42"/>
      <c r="Y141" s="42"/>
      <c r="Z141" s="42"/>
      <c r="AA141" s="42"/>
      <c r="AB141" s="42"/>
      <c r="AC141" s="42"/>
    </row>
    <row r="142" spans="1:29" x14ac:dyDescent="0.3">
      <c r="A142" s="11">
        <v>141</v>
      </c>
      <c r="B142" s="6" t="s">
        <v>61</v>
      </c>
      <c r="C142" s="6" t="s">
        <v>62</v>
      </c>
      <c r="D142" s="6" t="s">
        <v>618</v>
      </c>
      <c r="E142" s="31">
        <v>59490</v>
      </c>
      <c r="F142" s="6" t="s">
        <v>258</v>
      </c>
      <c r="G142" s="15"/>
      <c r="H142" s="8"/>
      <c r="I142" s="6" t="s">
        <v>241</v>
      </c>
      <c r="J142" s="29">
        <v>8</v>
      </c>
      <c r="K142" s="9">
        <v>43705</v>
      </c>
      <c r="L142" s="9">
        <v>44800</v>
      </c>
      <c r="M142" s="6" t="s">
        <v>250</v>
      </c>
      <c r="N142" s="6"/>
      <c r="O142" s="6" t="s">
        <v>234</v>
      </c>
      <c r="P142" s="6" t="s">
        <v>250</v>
      </c>
      <c r="Q142" s="6" t="s">
        <v>887</v>
      </c>
      <c r="R142" s="9">
        <v>43739</v>
      </c>
      <c r="S14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42" s="42" t="s">
        <v>883</v>
      </c>
      <c r="U142" s="42" t="s">
        <v>883</v>
      </c>
      <c r="V142" s="79"/>
      <c r="W142" s="42"/>
      <c r="X142" s="42"/>
      <c r="Y142" s="42"/>
      <c r="Z142" s="42"/>
      <c r="AA142" s="42"/>
      <c r="AB142" s="42"/>
      <c r="AC142" s="42"/>
    </row>
    <row r="143" spans="1:29" hidden="1" x14ac:dyDescent="0.3">
      <c r="A143" s="11">
        <v>142</v>
      </c>
      <c r="B143" s="6" t="s">
        <v>61</v>
      </c>
      <c r="C143" s="6" t="s">
        <v>187</v>
      </c>
      <c r="D143" s="6" t="s">
        <v>619</v>
      </c>
      <c r="E143" s="31">
        <v>59215</v>
      </c>
      <c r="F143" s="6" t="s">
        <v>254</v>
      </c>
      <c r="G143" s="15" t="s">
        <v>620</v>
      </c>
      <c r="H143" s="16" t="s">
        <v>621</v>
      </c>
      <c r="I143" s="6" t="str">
        <f t="shared" si="3"/>
        <v>EXTERIEUR</v>
      </c>
      <c r="J143" s="29"/>
      <c r="K143" s="9">
        <v>42688</v>
      </c>
      <c r="L143" s="9">
        <v>43783</v>
      </c>
      <c r="M143" s="6"/>
      <c r="N143" s="6"/>
      <c r="O143" s="6"/>
      <c r="P143" s="6"/>
      <c r="Q143" s="6"/>
      <c r="R143" s="9"/>
      <c r="S14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3" s="42"/>
      <c r="U143" s="42"/>
      <c r="V143" s="79"/>
      <c r="W143" s="42"/>
      <c r="X143" s="42"/>
      <c r="Y143" s="42"/>
      <c r="Z143" s="42"/>
      <c r="AA143" s="42"/>
      <c r="AB143" s="42"/>
      <c r="AC143" s="42"/>
    </row>
    <row r="144" spans="1:29" hidden="1" x14ac:dyDescent="0.3">
      <c r="A144" s="11">
        <v>143</v>
      </c>
      <c r="B144" s="6" t="s">
        <v>63</v>
      </c>
      <c r="C144" s="6" t="s">
        <v>64</v>
      </c>
      <c r="D144" s="6" t="s">
        <v>622</v>
      </c>
      <c r="E144" s="31">
        <v>59179</v>
      </c>
      <c r="F144" s="6" t="s">
        <v>265</v>
      </c>
      <c r="G144" s="15" t="s">
        <v>623</v>
      </c>
      <c r="H144" s="16" t="s">
        <v>624</v>
      </c>
      <c r="I144" s="6" t="str">
        <f t="shared" si="3"/>
        <v>FENAINOIS</v>
      </c>
      <c r="J144" s="29"/>
      <c r="K144" s="9">
        <v>43488</v>
      </c>
      <c r="L144" s="9">
        <v>44583</v>
      </c>
      <c r="M144" s="6"/>
      <c r="N144" s="6"/>
      <c r="O144" s="6"/>
      <c r="P144" s="6"/>
      <c r="Q144" s="6"/>
      <c r="R144" s="9"/>
      <c r="S14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4" s="42"/>
      <c r="U144" s="42"/>
      <c r="V144" s="79"/>
      <c r="W144" s="42"/>
      <c r="X144" s="42"/>
      <c r="Y144" s="42"/>
      <c r="Z144" s="42"/>
      <c r="AA144" s="42"/>
      <c r="AB144" s="42"/>
      <c r="AC144" s="42"/>
    </row>
    <row r="145" spans="1:29" hidden="1" x14ac:dyDescent="0.3">
      <c r="A145" s="11">
        <v>144</v>
      </c>
      <c r="B145" s="6" t="s">
        <v>50</v>
      </c>
      <c r="C145" s="6" t="s">
        <v>51</v>
      </c>
      <c r="D145" s="6" t="s">
        <v>625</v>
      </c>
      <c r="E145" s="31">
        <v>59179</v>
      </c>
      <c r="F145" s="6" t="s">
        <v>265</v>
      </c>
      <c r="G145" s="15" t="s">
        <v>626</v>
      </c>
      <c r="H145" s="8"/>
      <c r="I145" s="6" t="str">
        <f t="shared" si="3"/>
        <v>FENAINOIS</v>
      </c>
      <c r="J145" s="29"/>
      <c r="K145" s="9">
        <v>43133</v>
      </c>
      <c r="L145" s="9">
        <v>44228</v>
      </c>
      <c r="M145" s="6"/>
      <c r="N145" s="6"/>
      <c r="O145" s="6"/>
      <c r="P145" s="6"/>
      <c r="Q145" s="6"/>
      <c r="R145" s="9"/>
      <c r="S14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5" s="42"/>
      <c r="U145" s="42"/>
      <c r="V145" s="79"/>
      <c r="W145" s="42"/>
      <c r="X145" s="42"/>
      <c r="Y145" s="42"/>
      <c r="Z145" s="42"/>
      <c r="AA145" s="42"/>
      <c r="AB145" s="42"/>
      <c r="AC145" s="42"/>
    </row>
    <row r="146" spans="1:29" hidden="1" x14ac:dyDescent="0.3">
      <c r="A146" s="11">
        <v>145</v>
      </c>
      <c r="B146" s="6" t="s">
        <v>46</v>
      </c>
      <c r="C146" s="6" t="s">
        <v>47</v>
      </c>
      <c r="D146" s="6" t="s">
        <v>627</v>
      </c>
      <c r="E146" s="31">
        <v>59179</v>
      </c>
      <c r="F146" s="6" t="s">
        <v>265</v>
      </c>
      <c r="G146" s="15" t="s">
        <v>628</v>
      </c>
      <c r="H146" s="16" t="s">
        <v>629</v>
      </c>
      <c r="I146" s="6" t="str">
        <f t="shared" si="3"/>
        <v>FENAINOIS</v>
      </c>
      <c r="J146" s="29"/>
      <c r="K146" s="9">
        <v>43349</v>
      </c>
      <c r="L146" s="9">
        <v>44444</v>
      </c>
      <c r="M146" s="6"/>
      <c r="N146" s="6"/>
      <c r="O146" s="6"/>
      <c r="P146" s="6"/>
      <c r="Q146" s="6"/>
      <c r="R146" s="9"/>
      <c r="S14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6" s="42"/>
      <c r="U146" s="42"/>
      <c r="V146" s="79"/>
      <c r="W146" s="42"/>
      <c r="X146" s="42"/>
      <c r="Y146" s="42"/>
      <c r="Z146" s="42"/>
      <c r="AA146" s="42"/>
      <c r="AB146" s="42"/>
      <c r="AC146" s="42"/>
    </row>
    <row r="147" spans="1:29" hidden="1" x14ac:dyDescent="0.3">
      <c r="A147" s="11">
        <v>146</v>
      </c>
      <c r="B147" s="6" t="s">
        <v>630</v>
      </c>
      <c r="C147" s="6" t="s">
        <v>631</v>
      </c>
      <c r="D147" s="6" t="s">
        <v>632</v>
      </c>
      <c r="E147" s="31">
        <v>59179</v>
      </c>
      <c r="F147" s="6" t="s">
        <v>265</v>
      </c>
      <c r="G147" s="15" t="s">
        <v>633</v>
      </c>
      <c r="H147" s="16" t="s">
        <v>634</v>
      </c>
      <c r="I147" s="6" t="str">
        <f t="shared" si="3"/>
        <v>FENAINOIS</v>
      </c>
      <c r="J147" s="29"/>
      <c r="K147" s="9">
        <v>42999</v>
      </c>
      <c r="L147" s="9">
        <v>44094</v>
      </c>
      <c r="M147" s="6"/>
      <c r="N147" s="6"/>
      <c r="O147" s="6"/>
      <c r="P147" s="6"/>
      <c r="Q147" s="6"/>
      <c r="R147" s="9"/>
      <c r="S14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7" s="42"/>
      <c r="U147" s="42"/>
      <c r="V147" s="79"/>
      <c r="W147" s="42"/>
      <c r="X147" s="42"/>
      <c r="Y147" s="42"/>
      <c r="Z147" s="42"/>
      <c r="AA147" s="42"/>
      <c r="AB147" s="42"/>
      <c r="AC147" s="42"/>
    </row>
    <row r="148" spans="1:29" hidden="1" x14ac:dyDescent="0.3">
      <c r="A148" s="11">
        <v>147</v>
      </c>
      <c r="B148" s="6" t="s">
        <v>630</v>
      </c>
      <c r="C148" s="6" t="s">
        <v>635</v>
      </c>
      <c r="D148" s="6" t="s">
        <v>632</v>
      </c>
      <c r="E148" s="31">
        <v>59179</v>
      </c>
      <c r="F148" s="6" t="s">
        <v>265</v>
      </c>
      <c r="G148" s="15" t="s">
        <v>633</v>
      </c>
      <c r="H148" s="16" t="s">
        <v>634</v>
      </c>
      <c r="I148" s="6" t="str">
        <f t="shared" si="3"/>
        <v>FENAINOIS</v>
      </c>
      <c r="J148" s="29"/>
      <c r="K148" s="9">
        <v>42999</v>
      </c>
      <c r="L148" s="9">
        <v>44094</v>
      </c>
      <c r="M148" s="6"/>
      <c r="N148" s="6"/>
      <c r="O148" s="6"/>
      <c r="P148" s="6"/>
      <c r="Q148" s="6"/>
      <c r="R148" s="9"/>
      <c r="S14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8" s="42"/>
      <c r="U148" s="42"/>
      <c r="V148" s="79"/>
      <c r="W148" s="42"/>
      <c r="X148" s="42"/>
      <c r="Y148" s="42"/>
      <c r="Z148" s="42"/>
      <c r="AA148" s="42"/>
      <c r="AB148" s="42"/>
      <c r="AC148" s="42"/>
    </row>
    <row r="149" spans="1:29" hidden="1" x14ac:dyDescent="0.3">
      <c r="A149" s="11">
        <v>148</v>
      </c>
      <c r="B149" s="6" t="s">
        <v>630</v>
      </c>
      <c r="C149" s="6" t="s">
        <v>636</v>
      </c>
      <c r="D149" s="6" t="s">
        <v>632</v>
      </c>
      <c r="E149" s="31">
        <v>59179</v>
      </c>
      <c r="F149" s="6" t="s">
        <v>265</v>
      </c>
      <c r="G149" s="15" t="s">
        <v>633</v>
      </c>
      <c r="H149" s="16" t="s">
        <v>634</v>
      </c>
      <c r="I149" s="6" t="str">
        <f t="shared" si="3"/>
        <v>FENAINOIS</v>
      </c>
      <c r="J149" s="29"/>
      <c r="K149" s="9">
        <v>42999</v>
      </c>
      <c r="L149" s="9">
        <v>44094</v>
      </c>
      <c r="M149" s="6"/>
      <c r="N149" s="6"/>
      <c r="O149" s="6"/>
      <c r="P149" s="6"/>
      <c r="Q149" s="6"/>
      <c r="R149" s="9"/>
      <c r="S14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49" s="42"/>
      <c r="U149" s="42"/>
      <c r="V149" s="79"/>
      <c r="W149" s="42"/>
      <c r="X149" s="42"/>
      <c r="Y149" s="42"/>
      <c r="Z149" s="42"/>
      <c r="AA149" s="42"/>
      <c r="AB149" s="42"/>
      <c r="AC149" s="42"/>
    </row>
    <row r="150" spans="1:29" hidden="1" x14ac:dyDescent="0.3">
      <c r="A150" s="11">
        <v>149</v>
      </c>
      <c r="B150" s="6" t="s">
        <v>48</v>
      </c>
      <c r="C150" s="6" t="s">
        <v>49</v>
      </c>
      <c r="D150" s="6" t="s">
        <v>637</v>
      </c>
      <c r="E150" s="31">
        <v>59171</v>
      </c>
      <c r="F150" s="6" t="s">
        <v>284</v>
      </c>
      <c r="G150" s="15" t="s">
        <v>638</v>
      </c>
      <c r="H150" s="16" t="s">
        <v>639</v>
      </c>
      <c r="I150" s="6" t="str">
        <f t="shared" si="3"/>
        <v>EXTERIEUR</v>
      </c>
      <c r="J150" s="29"/>
      <c r="K150" s="9">
        <v>43472</v>
      </c>
      <c r="L150" s="9">
        <v>44567</v>
      </c>
      <c r="M150" s="6"/>
      <c r="N150" s="6"/>
      <c r="O150" s="6"/>
      <c r="P150" s="6"/>
      <c r="Q150" s="6"/>
      <c r="R150" s="9"/>
      <c r="S15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0" s="42"/>
      <c r="U150" s="42"/>
      <c r="V150" s="79"/>
      <c r="W150" s="42"/>
      <c r="X150" s="42"/>
      <c r="Y150" s="42"/>
      <c r="Z150" s="42"/>
      <c r="AA150" s="42"/>
      <c r="AB150" s="42"/>
      <c r="AC150" s="42"/>
    </row>
    <row r="151" spans="1:29" hidden="1" x14ac:dyDescent="0.3">
      <c r="A151" s="11">
        <v>150</v>
      </c>
      <c r="B151" s="6" t="s">
        <v>44</v>
      </c>
      <c r="C151" s="6" t="s">
        <v>45</v>
      </c>
      <c r="D151" s="6" t="s">
        <v>640</v>
      </c>
      <c r="E151" s="31">
        <v>59179</v>
      </c>
      <c r="F151" s="6" t="s">
        <v>265</v>
      </c>
      <c r="G151" s="15" t="s">
        <v>641</v>
      </c>
      <c r="H151" s="16" t="s">
        <v>642</v>
      </c>
      <c r="I151" s="6" t="str">
        <f t="shared" si="3"/>
        <v>FENAINOIS</v>
      </c>
      <c r="J151" s="29"/>
      <c r="K151" s="9">
        <v>43528</v>
      </c>
      <c r="L151" s="9">
        <v>44623</v>
      </c>
      <c r="M151" s="6"/>
      <c r="N151" s="6"/>
      <c r="O151" s="6"/>
      <c r="P151" s="6"/>
      <c r="Q151" s="6"/>
      <c r="R151" s="9"/>
      <c r="S15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1" s="42"/>
      <c r="U151" s="42"/>
      <c r="V151" s="79"/>
      <c r="W151" s="42"/>
      <c r="X151" s="42"/>
      <c r="Y151" s="42"/>
      <c r="Z151" s="42"/>
      <c r="AA151" s="42"/>
      <c r="AB151" s="42"/>
      <c r="AC151" s="42"/>
    </row>
    <row r="152" spans="1:29" hidden="1" x14ac:dyDescent="0.3">
      <c r="A152" s="11">
        <v>151</v>
      </c>
      <c r="B152" s="6" t="s">
        <v>40</v>
      </c>
      <c r="C152" s="6" t="s">
        <v>41</v>
      </c>
      <c r="D152" s="6" t="s">
        <v>643</v>
      </c>
      <c r="E152" s="31">
        <v>59179</v>
      </c>
      <c r="F152" s="6" t="s">
        <v>265</v>
      </c>
      <c r="G152" s="15" t="s">
        <v>644</v>
      </c>
      <c r="H152" s="16" t="s">
        <v>645</v>
      </c>
      <c r="I152" s="6" t="str">
        <f t="shared" si="3"/>
        <v>FENAINOIS</v>
      </c>
      <c r="J152" s="29"/>
      <c r="K152" s="9">
        <v>43525</v>
      </c>
      <c r="L152" s="9">
        <v>44620</v>
      </c>
      <c r="M152" s="6"/>
      <c r="N152" s="6"/>
      <c r="O152" s="6"/>
      <c r="P152" s="6"/>
      <c r="Q152" s="6"/>
      <c r="R152" s="9"/>
      <c r="S15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2" s="42"/>
      <c r="U152" s="42"/>
      <c r="V152" s="79"/>
      <c r="W152" s="42"/>
      <c r="X152" s="42"/>
      <c r="Y152" s="42"/>
      <c r="Z152" s="42"/>
      <c r="AA152" s="42"/>
      <c r="AB152" s="42"/>
      <c r="AC152" s="42"/>
    </row>
    <row r="153" spans="1:29" hidden="1" x14ac:dyDescent="0.3">
      <c r="A153" s="11">
        <v>152</v>
      </c>
      <c r="B153" s="6" t="s">
        <v>42</v>
      </c>
      <c r="C153" s="6" t="s">
        <v>43</v>
      </c>
      <c r="D153" s="6" t="s">
        <v>646</v>
      </c>
      <c r="E153" s="31">
        <v>59179</v>
      </c>
      <c r="F153" s="6" t="s">
        <v>265</v>
      </c>
      <c r="G153" s="15" t="s">
        <v>647</v>
      </c>
      <c r="H153" s="16" t="s">
        <v>648</v>
      </c>
      <c r="I153" s="6" t="str">
        <f t="shared" si="3"/>
        <v>FENAINOIS</v>
      </c>
      <c r="J153" s="29"/>
      <c r="K153" s="9">
        <v>43416</v>
      </c>
      <c r="L153" s="9">
        <v>44511</v>
      </c>
      <c r="M153" s="6"/>
      <c r="N153" s="6"/>
      <c r="O153" s="6"/>
      <c r="P153" s="6"/>
      <c r="Q153" s="6"/>
      <c r="R153" s="9"/>
      <c r="S15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3" s="42"/>
      <c r="U153" s="42"/>
      <c r="V153" s="79"/>
      <c r="W153" s="42"/>
      <c r="X153" s="42"/>
      <c r="Y153" s="42"/>
      <c r="Z153" s="42"/>
      <c r="AA153" s="42"/>
      <c r="AB153" s="42"/>
      <c r="AC153" s="42"/>
    </row>
    <row r="154" spans="1:29" hidden="1" x14ac:dyDescent="0.3">
      <c r="A154" s="11">
        <v>153</v>
      </c>
      <c r="B154" s="6" t="s">
        <v>35</v>
      </c>
      <c r="C154" s="6" t="s">
        <v>36</v>
      </c>
      <c r="D154" s="6" t="s">
        <v>649</v>
      </c>
      <c r="E154" s="31">
        <v>59490</v>
      </c>
      <c r="F154" s="6" t="s">
        <v>258</v>
      </c>
      <c r="G154" s="15" t="s">
        <v>650</v>
      </c>
      <c r="H154" s="16" t="s">
        <v>651</v>
      </c>
      <c r="I154" s="6" t="str">
        <f t="shared" si="3"/>
        <v>EXTERIEUR</v>
      </c>
      <c r="J154" s="29"/>
      <c r="K154" s="9">
        <v>43496</v>
      </c>
      <c r="L154" s="9">
        <v>44591</v>
      </c>
      <c r="M154" s="6"/>
      <c r="N154" s="6"/>
      <c r="O154" s="6"/>
      <c r="P154" s="6"/>
      <c r="Q154" s="6"/>
      <c r="R154" s="9"/>
      <c r="S15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4" s="42"/>
      <c r="U154" s="42"/>
      <c r="V154" s="79"/>
      <c r="W154" s="42"/>
      <c r="X154" s="42"/>
      <c r="Y154" s="42"/>
      <c r="Z154" s="42"/>
      <c r="AA154" s="42"/>
      <c r="AB154" s="42"/>
      <c r="AC154" s="42"/>
    </row>
    <row r="155" spans="1:29" hidden="1" x14ac:dyDescent="0.3">
      <c r="A155" s="11">
        <v>154</v>
      </c>
      <c r="B155" s="6" t="s">
        <v>35</v>
      </c>
      <c r="C155" s="6" t="s">
        <v>37</v>
      </c>
      <c r="D155" s="6" t="s">
        <v>652</v>
      </c>
      <c r="E155" s="31">
        <v>59179</v>
      </c>
      <c r="F155" s="6" t="s">
        <v>265</v>
      </c>
      <c r="G155" s="15" t="s">
        <v>653</v>
      </c>
      <c r="H155" s="8"/>
      <c r="I155" s="6" t="str">
        <f t="shared" si="3"/>
        <v>FENAINOIS</v>
      </c>
      <c r="J155" s="29"/>
      <c r="K155" s="9">
        <v>43493</v>
      </c>
      <c r="L155" s="9">
        <v>44588</v>
      </c>
      <c r="M155" s="6"/>
      <c r="N155" s="6"/>
      <c r="O155" s="6"/>
      <c r="P155" s="6"/>
      <c r="Q155" s="6"/>
      <c r="R155" s="9"/>
      <c r="S15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5" s="42"/>
      <c r="U155" s="42"/>
      <c r="V155" s="79"/>
      <c r="W155" s="42"/>
      <c r="X155" s="42"/>
      <c r="Y155" s="42"/>
      <c r="Z155" s="42"/>
      <c r="AA155" s="42"/>
      <c r="AB155" s="42"/>
      <c r="AC155" s="42"/>
    </row>
    <row r="156" spans="1:29" hidden="1" x14ac:dyDescent="0.3">
      <c r="A156" s="11">
        <v>155</v>
      </c>
      <c r="B156" s="6" t="s">
        <v>38</v>
      </c>
      <c r="C156" s="6" t="s">
        <v>39</v>
      </c>
      <c r="D156" s="6" t="s">
        <v>654</v>
      </c>
      <c r="E156" s="31">
        <v>59490</v>
      </c>
      <c r="F156" s="6" t="s">
        <v>258</v>
      </c>
      <c r="G156" s="15"/>
      <c r="H156" s="8"/>
      <c r="I156" s="6" t="str">
        <f t="shared" si="3"/>
        <v>EXTERIEUR</v>
      </c>
      <c r="J156" s="29"/>
      <c r="K156" s="9">
        <v>43182</v>
      </c>
      <c r="L156" s="9">
        <v>44277</v>
      </c>
      <c r="M156" s="6"/>
      <c r="N156" s="6"/>
      <c r="O156" s="6"/>
      <c r="P156" s="6"/>
      <c r="Q156" s="6"/>
      <c r="R156" s="9"/>
      <c r="S15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6" s="42"/>
      <c r="U156" s="42"/>
      <c r="V156" s="79"/>
      <c r="W156" s="42"/>
      <c r="X156" s="42"/>
      <c r="Y156" s="42"/>
      <c r="Z156" s="42"/>
      <c r="AA156" s="42"/>
      <c r="AB156" s="42"/>
      <c r="AC156" s="42"/>
    </row>
    <row r="157" spans="1:29" hidden="1" x14ac:dyDescent="0.3">
      <c r="A157" s="11">
        <v>156</v>
      </c>
      <c r="B157" s="6" t="s">
        <v>32</v>
      </c>
      <c r="C157" s="6" t="s">
        <v>33</v>
      </c>
      <c r="D157" s="6" t="s">
        <v>655</v>
      </c>
      <c r="E157" s="31">
        <v>59179</v>
      </c>
      <c r="F157" s="6" t="s">
        <v>265</v>
      </c>
      <c r="G157" s="15" t="s">
        <v>656</v>
      </c>
      <c r="H157" s="16" t="s">
        <v>657</v>
      </c>
      <c r="I157" s="6" t="str">
        <f t="shared" si="3"/>
        <v>FENAINOIS</v>
      </c>
      <c r="J157" s="29"/>
      <c r="K157" s="9">
        <v>43354</v>
      </c>
      <c r="L157" s="9">
        <v>44449</v>
      </c>
      <c r="M157" s="6"/>
      <c r="N157" s="6"/>
      <c r="O157" s="6"/>
      <c r="P157" s="6"/>
      <c r="Q157" s="6"/>
      <c r="R157" s="9"/>
      <c r="S15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7" s="42"/>
      <c r="U157" s="42"/>
      <c r="V157" s="79"/>
      <c r="W157" s="42"/>
      <c r="X157" s="42"/>
      <c r="Y157" s="42"/>
      <c r="Z157" s="42"/>
      <c r="AA157" s="42"/>
      <c r="AB157" s="42"/>
      <c r="AC157" s="42"/>
    </row>
    <row r="158" spans="1:29" x14ac:dyDescent="0.3">
      <c r="A158" s="11">
        <v>157</v>
      </c>
      <c r="B158" s="6" t="s">
        <v>658</v>
      </c>
      <c r="C158" s="6" t="s">
        <v>29</v>
      </c>
      <c r="D158" s="6" t="s">
        <v>659</v>
      </c>
      <c r="E158" s="31">
        <v>59179</v>
      </c>
      <c r="F158" s="6" t="s">
        <v>265</v>
      </c>
      <c r="G158" s="32"/>
      <c r="H158" s="16" t="s">
        <v>660</v>
      </c>
      <c r="I158" s="6" t="s">
        <v>240</v>
      </c>
      <c r="J158" s="29">
        <v>6</v>
      </c>
      <c r="K158" s="9">
        <v>43377</v>
      </c>
      <c r="L158" s="9">
        <v>44472</v>
      </c>
      <c r="M158" s="6" t="s">
        <v>250</v>
      </c>
      <c r="N158" s="6"/>
      <c r="O158" s="6" t="s">
        <v>234</v>
      </c>
      <c r="P158" s="6" t="s">
        <v>250</v>
      </c>
      <c r="Q158" s="6" t="s">
        <v>887</v>
      </c>
      <c r="R158" s="9">
        <v>43739</v>
      </c>
      <c r="S15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58" s="42" t="s">
        <v>883</v>
      </c>
      <c r="U158" s="42" t="s">
        <v>883</v>
      </c>
      <c r="V158" s="79"/>
      <c r="W158" s="42"/>
      <c r="X158" s="42"/>
      <c r="Y158" s="42"/>
      <c r="Z158" s="42"/>
      <c r="AA158" s="42"/>
      <c r="AB158" s="42"/>
      <c r="AC158" s="42"/>
    </row>
    <row r="159" spans="1:29" hidden="1" x14ac:dyDescent="0.3">
      <c r="A159" s="11">
        <v>158</v>
      </c>
      <c r="B159" s="6" t="s">
        <v>30</v>
      </c>
      <c r="C159" s="6" t="s">
        <v>31</v>
      </c>
      <c r="D159" s="6" t="s">
        <v>661</v>
      </c>
      <c r="E159" s="31">
        <v>59179</v>
      </c>
      <c r="F159" s="6" t="s">
        <v>265</v>
      </c>
      <c r="G159" s="15" t="s">
        <v>662</v>
      </c>
      <c r="H159" s="16" t="s">
        <v>663</v>
      </c>
      <c r="I159" s="6" t="str">
        <f t="shared" si="3"/>
        <v>FENAINOIS</v>
      </c>
      <c r="J159" s="29"/>
      <c r="K159" s="9">
        <v>43447</v>
      </c>
      <c r="L159" s="9">
        <v>44542</v>
      </c>
      <c r="M159" s="6"/>
      <c r="N159" s="6"/>
      <c r="O159" s="6"/>
      <c r="P159" s="6"/>
      <c r="Q159" s="6"/>
      <c r="R159" s="9"/>
      <c r="S15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59" s="42"/>
      <c r="U159" s="42"/>
      <c r="V159" s="79"/>
      <c r="W159" s="42"/>
      <c r="X159" s="42"/>
      <c r="Y159" s="42"/>
      <c r="Z159" s="42"/>
      <c r="AA159" s="42"/>
      <c r="AB159" s="42"/>
      <c r="AC159" s="42"/>
    </row>
    <row r="160" spans="1:29" hidden="1" x14ac:dyDescent="0.3">
      <c r="A160" s="11">
        <v>159</v>
      </c>
      <c r="B160" s="6" t="s">
        <v>27</v>
      </c>
      <c r="C160" s="6" t="s">
        <v>26</v>
      </c>
      <c r="D160" s="6" t="s">
        <v>664</v>
      </c>
      <c r="E160" s="31">
        <v>59490</v>
      </c>
      <c r="F160" s="6" t="s">
        <v>258</v>
      </c>
      <c r="G160" s="15" t="s">
        <v>665</v>
      </c>
      <c r="H160" s="16" t="s">
        <v>666</v>
      </c>
      <c r="I160" s="6" t="str">
        <f t="shared" si="3"/>
        <v>EXTERIEUR</v>
      </c>
      <c r="J160" s="29"/>
      <c r="K160" s="9">
        <v>43411</v>
      </c>
      <c r="L160" s="9">
        <v>44506</v>
      </c>
      <c r="M160" s="6"/>
      <c r="N160" s="6"/>
      <c r="O160" s="6"/>
      <c r="P160" s="6"/>
      <c r="Q160" s="6"/>
      <c r="R160" s="9"/>
      <c r="S16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0" s="42"/>
      <c r="U160" s="42"/>
      <c r="V160" s="79"/>
      <c r="W160" s="42"/>
      <c r="X160" s="42"/>
      <c r="Y160" s="42"/>
      <c r="Z160" s="42"/>
      <c r="AA160" s="42"/>
      <c r="AB160" s="42"/>
      <c r="AC160" s="42"/>
    </row>
    <row r="161" spans="1:29" hidden="1" x14ac:dyDescent="0.3">
      <c r="A161" s="11">
        <v>160</v>
      </c>
      <c r="B161" s="6" t="s">
        <v>27</v>
      </c>
      <c r="C161" s="6" t="s">
        <v>28</v>
      </c>
      <c r="D161" s="6" t="s">
        <v>667</v>
      </c>
      <c r="E161" s="31">
        <v>59490</v>
      </c>
      <c r="F161" s="6" t="s">
        <v>258</v>
      </c>
      <c r="G161" s="15" t="s">
        <v>668</v>
      </c>
      <c r="H161" s="16" t="s">
        <v>669</v>
      </c>
      <c r="I161" s="6" t="str">
        <f t="shared" si="3"/>
        <v>EXTERIEUR</v>
      </c>
      <c r="J161" s="29"/>
      <c r="K161" s="9">
        <v>43531</v>
      </c>
      <c r="L161" s="9">
        <v>44626</v>
      </c>
      <c r="M161" s="6"/>
      <c r="N161" s="6"/>
      <c r="O161" s="6"/>
      <c r="P161" s="6"/>
      <c r="Q161" s="6"/>
      <c r="R161" s="9"/>
      <c r="S16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1" s="42"/>
      <c r="U161" s="42"/>
      <c r="V161" s="79"/>
      <c r="W161" s="42"/>
      <c r="X161" s="42"/>
      <c r="Y161" s="42"/>
      <c r="Z161" s="42"/>
      <c r="AA161" s="42"/>
      <c r="AB161" s="42"/>
      <c r="AC161" s="42"/>
    </row>
    <row r="162" spans="1:29" hidden="1" x14ac:dyDescent="0.3">
      <c r="A162" s="11">
        <v>161</v>
      </c>
      <c r="B162" s="6" t="s">
        <v>670</v>
      </c>
      <c r="C162" s="6" t="s">
        <v>671</v>
      </c>
      <c r="D162" s="6" t="s">
        <v>672</v>
      </c>
      <c r="E162" s="31">
        <v>59179</v>
      </c>
      <c r="F162" s="6" t="s">
        <v>265</v>
      </c>
      <c r="G162" s="15" t="s">
        <v>673</v>
      </c>
      <c r="H162" s="16" t="s">
        <v>674</v>
      </c>
      <c r="I162" s="6" t="str">
        <f t="shared" si="3"/>
        <v>FENAINOIS</v>
      </c>
      <c r="J162" s="29"/>
      <c r="K162" s="9">
        <v>43165</v>
      </c>
      <c r="L162" s="9">
        <v>44260</v>
      </c>
      <c r="M162" s="6"/>
      <c r="N162" s="6"/>
      <c r="O162" s="6"/>
      <c r="P162" s="6"/>
      <c r="Q162" s="6"/>
      <c r="R162" s="9"/>
      <c r="S16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2" s="42"/>
      <c r="U162" s="42"/>
      <c r="V162" s="79"/>
      <c r="W162" s="42"/>
      <c r="X162" s="42"/>
      <c r="Y162" s="42"/>
      <c r="Z162" s="42"/>
      <c r="AA162" s="42"/>
      <c r="AB162" s="42"/>
      <c r="AC162" s="42"/>
    </row>
    <row r="163" spans="1:29" hidden="1" x14ac:dyDescent="0.3">
      <c r="A163" s="11">
        <v>162</v>
      </c>
      <c r="B163" s="6" t="s">
        <v>675</v>
      </c>
      <c r="C163" s="6" t="s">
        <v>676</v>
      </c>
      <c r="D163" s="6" t="s">
        <v>677</v>
      </c>
      <c r="E163" s="31">
        <v>59179</v>
      </c>
      <c r="F163" s="6" t="s">
        <v>265</v>
      </c>
      <c r="G163" s="15" t="s">
        <v>678</v>
      </c>
      <c r="H163" s="16" t="s">
        <v>679</v>
      </c>
      <c r="I163" s="6" t="str">
        <f t="shared" si="3"/>
        <v>FENAINOIS</v>
      </c>
      <c r="J163" s="29"/>
      <c r="K163" s="9">
        <v>42739</v>
      </c>
      <c r="L163" s="9">
        <v>43834</v>
      </c>
      <c r="M163" s="6"/>
      <c r="N163" s="6"/>
      <c r="O163" s="6"/>
      <c r="P163" s="6"/>
      <c r="Q163" s="6"/>
      <c r="R163" s="9"/>
      <c r="S16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3" s="42"/>
      <c r="U163" s="42"/>
      <c r="V163" s="79"/>
      <c r="W163" s="42"/>
      <c r="X163" s="42"/>
      <c r="Y163" s="42"/>
      <c r="Z163" s="42"/>
      <c r="AA163" s="42"/>
      <c r="AB163" s="42"/>
      <c r="AC163" s="42"/>
    </row>
    <row r="164" spans="1:29" hidden="1" x14ac:dyDescent="0.3">
      <c r="A164" s="11">
        <v>163</v>
      </c>
      <c r="B164" s="6" t="s">
        <v>675</v>
      </c>
      <c r="C164" s="6" t="s">
        <v>215</v>
      </c>
      <c r="D164" s="6" t="s">
        <v>677</v>
      </c>
      <c r="E164" s="31">
        <v>59179</v>
      </c>
      <c r="F164" s="6" t="s">
        <v>265</v>
      </c>
      <c r="G164" s="15" t="s">
        <v>680</v>
      </c>
      <c r="H164" s="16" t="s">
        <v>681</v>
      </c>
      <c r="I164" s="6" t="str">
        <f t="shared" si="3"/>
        <v>FENAINOIS</v>
      </c>
      <c r="J164" s="29"/>
      <c r="K164" s="9">
        <v>42737</v>
      </c>
      <c r="L164" s="9">
        <v>43832</v>
      </c>
      <c r="M164" s="6"/>
      <c r="N164" s="6"/>
      <c r="O164" s="6"/>
      <c r="P164" s="6"/>
      <c r="Q164" s="6"/>
      <c r="R164" s="9"/>
      <c r="S16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4" s="42"/>
      <c r="U164" s="42"/>
      <c r="V164" s="79"/>
      <c r="W164" s="42"/>
      <c r="X164" s="42"/>
      <c r="Y164" s="42"/>
      <c r="Z164" s="42"/>
      <c r="AA164" s="42"/>
      <c r="AB164" s="42"/>
      <c r="AC164" s="42"/>
    </row>
    <row r="165" spans="1:29" hidden="1" x14ac:dyDescent="0.3">
      <c r="A165" s="11">
        <v>164</v>
      </c>
      <c r="B165" s="6" t="s">
        <v>682</v>
      </c>
      <c r="C165" s="6" t="s">
        <v>683</v>
      </c>
      <c r="D165" s="6" t="s">
        <v>684</v>
      </c>
      <c r="E165" s="31">
        <v>59490</v>
      </c>
      <c r="F165" s="6" t="s">
        <v>258</v>
      </c>
      <c r="G165" s="15" t="s">
        <v>685</v>
      </c>
      <c r="H165" s="8"/>
      <c r="I165" s="6" t="str">
        <f t="shared" si="3"/>
        <v>EXTERIEUR</v>
      </c>
      <c r="J165" s="29"/>
      <c r="K165" s="9">
        <v>43014</v>
      </c>
      <c r="L165" s="9">
        <v>44109</v>
      </c>
      <c r="M165" s="6"/>
      <c r="N165" s="6"/>
      <c r="O165" s="6"/>
      <c r="P165" s="6"/>
      <c r="Q165" s="6"/>
      <c r="R165" s="9"/>
      <c r="S16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5" s="42"/>
      <c r="U165" s="42"/>
      <c r="V165" s="79"/>
      <c r="W165" s="42"/>
      <c r="X165" s="42"/>
      <c r="Y165" s="42"/>
      <c r="Z165" s="42"/>
      <c r="AA165" s="42"/>
      <c r="AB165" s="42"/>
      <c r="AC165" s="42"/>
    </row>
    <row r="166" spans="1:29" hidden="1" x14ac:dyDescent="0.3">
      <c r="A166" s="11">
        <v>165</v>
      </c>
      <c r="B166" s="6" t="s">
        <v>682</v>
      </c>
      <c r="C166" s="6" t="s">
        <v>29</v>
      </c>
      <c r="D166" s="6" t="s">
        <v>684</v>
      </c>
      <c r="E166" s="31">
        <v>59490</v>
      </c>
      <c r="F166" s="6" t="s">
        <v>258</v>
      </c>
      <c r="G166" s="15" t="s">
        <v>685</v>
      </c>
      <c r="H166" s="16" t="s">
        <v>686</v>
      </c>
      <c r="I166" s="6" t="str">
        <f t="shared" si="3"/>
        <v>EXTERIEUR</v>
      </c>
      <c r="J166" s="29"/>
      <c r="K166" s="9">
        <v>43005</v>
      </c>
      <c r="L166" s="9">
        <v>44100</v>
      </c>
      <c r="M166" s="6"/>
      <c r="N166" s="6"/>
      <c r="O166" s="6"/>
      <c r="P166" s="6"/>
      <c r="Q166" s="6"/>
      <c r="R166" s="9"/>
      <c r="S16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6" s="42"/>
      <c r="U166" s="42"/>
      <c r="V166" s="79"/>
      <c r="W166" s="42"/>
      <c r="X166" s="42"/>
      <c r="Y166" s="42"/>
      <c r="Z166" s="42"/>
      <c r="AA166" s="42"/>
      <c r="AB166" s="42"/>
      <c r="AC166" s="42"/>
    </row>
    <row r="167" spans="1:29" hidden="1" x14ac:dyDescent="0.3">
      <c r="A167" s="11">
        <v>166</v>
      </c>
      <c r="B167" s="6" t="s">
        <v>687</v>
      </c>
      <c r="C167" s="6" t="s">
        <v>688</v>
      </c>
      <c r="D167" s="6" t="s">
        <v>689</v>
      </c>
      <c r="E167" s="31">
        <v>59179</v>
      </c>
      <c r="F167" s="6" t="s">
        <v>265</v>
      </c>
      <c r="G167" s="15"/>
      <c r="H167" s="8"/>
      <c r="I167" s="6" t="str">
        <f t="shared" si="3"/>
        <v>FENAINOIS</v>
      </c>
      <c r="J167" s="29"/>
      <c r="K167" s="9">
        <v>43020</v>
      </c>
      <c r="L167" s="9">
        <v>44115</v>
      </c>
      <c r="M167" s="6"/>
      <c r="N167" s="6"/>
      <c r="O167" s="6"/>
      <c r="P167" s="6"/>
      <c r="Q167" s="6"/>
      <c r="R167" s="9"/>
      <c r="S16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7" s="42"/>
      <c r="U167" s="42"/>
      <c r="V167" s="79"/>
      <c r="W167" s="42"/>
      <c r="X167" s="42"/>
      <c r="Y167" s="42"/>
      <c r="Z167" s="42"/>
      <c r="AA167" s="42"/>
      <c r="AB167" s="42"/>
      <c r="AC167" s="42"/>
    </row>
    <row r="168" spans="1:29" hidden="1" x14ac:dyDescent="0.3">
      <c r="A168" s="11">
        <v>167</v>
      </c>
      <c r="B168" s="6" t="s">
        <v>690</v>
      </c>
      <c r="C168" s="6" t="s">
        <v>691</v>
      </c>
      <c r="D168" s="6" t="s">
        <v>692</v>
      </c>
      <c r="E168" s="31">
        <v>59179</v>
      </c>
      <c r="F168" s="6" t="s">
        <v>265</v>
      </c>
      <c r="G168" s="15" t="s">
        <v>693</v>
      </c>
      <c r="H168" s="8"/>
      <c r="I168" s="6" t="str">
        <f t="shared" si="3"/>
        <v>FENAINOIS</v>
      </c>
      <c r="J168" s="29"/>
      <c r="K168" s="9">
        <v>42831</v>
      </c>
      <c r="L168" s="9">
        <v>43926</v>
      </c>
      <c r="M168" s="6"/>
      <c r="N168" s="6"/>
      <c r="O168" s="6"/>
      <c r="P168" s="6"/>
      <c r="Q168" s="6"/>
      <c r="R168" s="9"/>
      <c r="S16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8" s="42"/>
      <c r="U168" s="42"/>
      <c r="V168" s="79"/>
      <c r="W168" s="42"/>
      <c r="X168" s="42"/>
      <c r="Y168" s="42"/>
      <c r="Z168" s="42"/>
      <c r="AA168" s="42"/>
      <c r="AB168" s="42"/>
      <c r="AC168" s="42"/>
    </row>
    <row r="169" spans="1:29" hidden="1" x14ac:dyDescent="0.3">
      <c r="A169" s="11">
        <v>168</v>
      </c>
      <c r="B169" s="6" t="s">
        <v>694</v>
      </c>
      <c r="C169" s="6" t="s">
        <v>695</v>
      </c>
      <c r="D169" s="6" t="s">
        <v>696</v>
      </c>
      <c r="E169" s="31">
        <v>59179</v>
      </c>
      <c r="F169" s="6" t="s">
        <v>265</v>
      </c>
      <c r="G169" s="15" t="s">
        <v>697</v>
      </c>
      <c r="H169" s="16" t="s">
        <v>698</v>
      </c>
      <c r="I169" s="6" t="str">
        <f t="shared" si="3"/>
        <v>FENAINOIS</v>
      </c>
      <c r="J169" s="29"/>
      <c r="K169" s="9">
        <v>42829</v>
      </c>
      <c r="L169" s="9">
        <v>43924</v>
      </c>
      <c r="M169" s="6"/>
      <c r="N169" s="6"/>
      <c r="O169" s="6"/>
      <c r="P169" s="6"/>
      <c r="Q169" s="6"/>
      <c r="R169" s="9"/>
      <c r="S16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69" s="42"/>
      <c r="U169" s="42"/>
      <c r="V169" s="79"/>
      <c r="W169" s="42"/>
      <c r="X169" s="42"/>
      <c r="Y169" s="42"/>
      <c r="Z169" s="42"/>
      <c r="AA169" s="42"/>
      <c r="AB169" s="42"/>
      <c r="AC169" s="42"/>
    </row>
    <row r="170" spans="1:29" hidden="1" x14ac:dyDescent="0.3">
      <c r="A170" s="11">
        <v>169</v>
      </c>
      <c r="B170" s="6" t="s">
        <v>699</v>
      </c>
      <c r="C170" s="6" t="s">
        <v>71</v>
      </c>
      <c r="D170" s="6" t="s">
        <v>700</v>
      </c>
      <c r="E170" s="31">
        <v>59179</v>
      </c>
      <c r="F170" s="6" t="s">
        <v>265</v>
      </c>
      <c r="G170" s="15"/>
      <c r="H170" s="16" t="s">
        <v>701</v>
      </c>
      <c r="I170" s="6" t="str">
        <f t="shared" si="3"/>
        <v>FENAINOIS</v>
      </c>
      <c r="J170" s="29"/>
      <c r="K170" s="9">
        <v>42711</v>
      </c>
      <c r="L170" s="9">
        <v>43806</v>
      </c>
      <c r="M170" s="6"/>
      <c r="N170" s="6"/>
      <c r="O170" s="6"/>
      <c r="P170" s="6"/>
      <c r="Q170" s="6"/>
      <c r="R170" s="9"/>
      <c r="S17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0" s="42"/>
      <c r="U170" s="42"/>
      <c r="V170" s="79"/>
      <c r="W170" s="42"/>
      <c r="X170" s="42"/>
      <c r="Y170" s="42"/>
      <c r="Z170" s="42"/>
      <c r="AA170" s="42"/>
      <c r="AB170" s="42"/>
      <c r="AC170" s="42"/>
    </row>
    <row r="171" spans="1:29" hidden="1" x14ac:dyDescent="0.3">
      <c r="A171" s="11">
        <v>170</v>
      </c>
      <c r="B171" s="6" t="s">
        <v>702</v>
      </c>
      <c r="C171" s="6" t="s">
        <v>703</v>
      </c>
      <c r="D171" s="6" t="s">
        <v>704</v>
      </c>
      <c r="E171" s="31">
        <v>59179</v>
      </c>
      <c r="F171" s="6" t="s">
        <v>265</v>
      </c>
      <c r="G171" s="15" t="s">
        <v>705</v>
      </c>
      <c r="H171" s="16" t="s">
        <v>706</v>
      </c>
      <c r="I171" s="6" t="str">
        <f t="shared" si="3"/>
        <v>FENAINOIS</v>
      </c>
      <c r="J171" s="29"/>
      <c r="K171" s="9">
        <v>42838</v>
      </c>
      <c r="L171" s="9">
        <v>43933</v>
      </c>
      <c r="M171" s="6"/>
      <c r="N171" s="6"/>
      <c r="O171" s="6"/>
      <c r="P171" s="6"/>
      <c r="Q171" s="6"/>
      <c r="R171" s="9"/>
      <c r="S17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1" s="42"/>
      <c r="U171" s="42"/>
      <c r="V171" s="79"/>
      <c r="W171" s="42"/>
      <c r="X171" s="42"/>
      <c r="Y171" s="42"/>
      <c r="Z171" s="42"/>
      <c r="AA171" s="42"/>
      <c r="AB171" s="42"/>
      <c r="AC171" s="42"/>
    </row>
    <row r="172" spans="1:29" hidden="1" x14ac:dyDescent="0.3">
      <c r="A172" s="11">
        <v>171</v>
      </c>
      <c r="B172" s="6" t="s">
        <v>702</v>
      </c>
      <c r="C172" s="6" t="s">
        <v>707</v>
      </c>
      <c r="D172" s="6" t="s">
        <v>704</v>
      </c>
      <c r="E172" s="31">
        <v>59179</v>
      </c>
      <c r="F172" s="6" t="s">
        <v>265</v>
      </c>
      <c r="G172" s="15"/>
      <c r="H172" s="16" t="s">
        <v>706</v>
      </c>
      <c r="I172" s="6" t="str">
        <f t="shared" si="3"/>
        <v>FENAINOIS</v>
      </c>
      <c r="J172" s="29"/>
      <c r="K172" s="9">
        <v>43152</v>
      </c>
      <c r="L172" s="9">
        <v>44247</v>
      </c>
      <c r="M172" s="6"/>
      <c r="N172" s="6"/>
      <c r="O172" s="6"/>
      <c r="P172" s="6"/>
      <c r="Q172" s="6"/>
      <c r="R172" s="9"/>
      <c r="S17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2" s="42"/>
      <c r="U172" s="42"/>
      <c r="V172" s="79"/>
      <c r="W172" s="42"/>
      <c r="X172" s="42"/>
      <c r="Y172" s="42"/>
      <c r="Z172" s="42"/>
      <c r="AA172" s="42"/>
      <c r="AB172" s="42"/>
      <c r="AC172" s="42"/>
    </row>
    <row r="173" spans="1:29" hidden="1" x14ac:dyDescent="0.3">
      <c r="A173" s="11">
        <v>172</v>
      </c>
      <c r="B173" s="6" t="s">
        <v>708</v>
      </c>
      <c r="C173" s="6" t="s">
        <v>709</v>
      </c>
      <c r="D173" s="6" t="s">
        <v>689</v>
      </c>
      <c r="E173" s="31">
        <v>59179</v>
      </c>
      <c r="F173" s="6" t="s">
        <v>265</v>
      </c>
      <c r="G173" s="15"/>
      <c r="H173" s="8"/>
      <c r="I173" s="6" t="str">
        <f t="shared" si="3"/>
        <v>FENAINOIS</v>
      </c>
      <c r="J173" s="29"/>
      <c r="K173" s="9">
        <v>42966</v>
      </c>
      <c r="L173" s="9">
        <v>44061</v>
      </c>
      <c r="M173" s="6"/>
      <c r="N173" s="6"/>
      <c r="O173" s="6"/>
      <c r="P173" s="6"/>
      <c r="Q173" s="6"/>
      <c r="R173" s="9"/>
      <c r="S173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3" s="42"/>
      <c r="U173" s="42"/>
      <c r="V173" s="79"/>
      <c r="W173" s="42"/>
      <c r="X173" s="42"/>
      <c r="Y173" s="42"/>
      <c r="Z173" s="42"/>
      <c r="AA173" s="42"/>
      <c r="AB173" s="42"/>
      <c r="AC173" s="42"/>
    </row>
    <row r="174" spans="1:29" hidden="1" x14ac:dyDescent="0.3">
      <c r="A174" s="11">
        <v>173</v>
      </c>
      <c r="B174" s="6" t="s">
        <v>710</v>
      </c>
      <c r="C174" s="6" t="s">
        <v>711</v>
      </c>
      <c r="D174" s="6" t="s">
        <v>712</v>
      </c>
      <c r="E174" s="31">
        <v>59870</v>
      </c>
      <c r="F174" s="6" t="s">
        <v>567</v>
      </c>
      <c r="G174" s="15" t="s">
        <v>713</v>
      </c>
      <c r="H174" s="16" t="s">
        <v>714</v>
      </c>
      <c r="I174" s="6" t="str">
        <f t="shared" si="3"/>
        <v>EXTERIEUR</v>
      </c>
      <c r="J174" s="29"/>
      <c r="K174" s="9">
        <v>43059</v>
      </c>
      <c r="L174" s="9">
        <v>44154</v>
      </c>
      <c r="M174" s="6"/>
      <c r="N174" s="6"/>
      <c r="O174" s="6"/>
      <c r="P174" s="6"/>
      <c r="Q174" s="6"/>
      <c r="R174" s="9"/>
      <c r="S17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4" s="42"/>
      <c r="U174" s="42"/>
      <c r="V174" s="79"/>
      <c r="W174" s="42"/>
      <c r="X174" s="42"/>
      <c r="Y174" s="42"/>
      <c r="Z174" s="42"/>
      <c r="AA174" s="42"/>
      <c r="AB174" s="42"/>
      <c r="AC174" s="42"/>
    </row>
    <row r="175" spans="1:29" hidden="1" x14ac:dyDescent="0.3">
      <c r="A175" s="11">
        <v>174</v>
      </c>
      <c r="B175" s="6" t="s">
        <v>715</v>
      </c>
      <c r="C175" s="6" t="s">
        <v>100</v>
      </c>
      <c r="D175" s="6" t="s">
        <v>716</v>
      </c>
      <c r="E175" s="31">
        <v>59490</v>
      </c>
      <c r="F175" s="6" t="s">
        <v>258</v>
      </c>
      <c r="G175" s="15" t="s">
        <v>717</v>
      </c>
      <c r="H175" s="16" t="s">
        <v>718</v>
      </c>
      <c r="I175" s="6" t="s">
        <v>241</v>
      </c>
      <c r="J175" s="30"/>
      <c r="K175" s="9">
        <v>42794</v>
      </c>
      <c r="L175" s="9">
        <v>43889</v>
      </c>
      <c r="M175" s="6"/>
      <c r="N175" s="6"/>
      <c r="O175" s="6"/>
      <c r="P175" s="6"/>
      <c r="Q175" s="6"/>
      <c r="R175" s="9">
        <v>43758</v>
      </c>
      <c r="S17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5" s="42"/>
      <c r="U175" s="42"/>
      <c r="V175" s="79"/>
      <c r="W175" s="42"/>
      <c r="X175" s="42"/>
      <c r="Y175" s="42"/>
      <c r="Z175" s="42"/>
      <c r="AA175" s="42"/>
      <c r="AB175" s="42"/>
      <c r="AC175" s="42"/>
    </row>
    <row r="176" spans="1:29" hidden="1" x14ac:dyDescent="0.3">
      <c r="A176" s="11">
        <v>175</v>
      </c>
      <c r="B176" s="6" t="s">
        <v>719</v>
      </c>
      <c r="C176" s="6" t="s">
        <v>720</v>
      </c>
      <c r="D176" s="6" t="s">
        <v>721</v>
      </c>
      <c r="E176" s="31">
        <v>59179</v>
      </c>
      <c r="F176" s="6" t="s">
        <v>265</v>
      </c>
      <c r="G176" s="15" t="s">
        <v>722</v>
      </c>
      <c r="H176" s="16" t="s">
        <v>723</v>
      </c>
      <c r="I176" s="6" t="str">
        <f t="shared" si="3"/>
        <v>FENAINOIS</v>
      </c>
      <c r="J176" s="29"/>
      <c r="K176" s="9">
        <v>42972</v>
      </c>
      <c r="L176" s="9">
        <v>44067</v>
      </c>
      <c r="M176" s="6"/>
      <c r="N176" s="6"/>
      <c r="O176" s="6"/>
      <c r="P176" s="6"/>
      <c r="Q176" s="6"/>
      <c r="R176" s="9"/>
      <c r="S17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6" s="42"/>
      <c r="U176" s="42"/>
      <c r="V176" s="79"/>
      <c r="W176" s="42"/>
      <c r="X176" s="42"/>
      <c r="Y176" s="42"/>
      <c r="Z176" s="42"/>
      <c r="AA176" s="42"/>
      <c r="AB176" s="42"/>
      <c r="AC176" s="42"/>
    </row>
    <row r="177" spans="1:29" hidden="1" x14ac:dyDescent="0.3">
      <c r="A177" s="11">
        <v>176</v>
      </c>
      <c r="B177" s="6" t="s">
        <v>724</v>
      </c>
      <c r="C177" s="6" t="s">
        <v>725</v>
      </c>
      <c r="D177" s="6" t="s">
        <v>726</v>
      </c>
      <c r="E177" s="31">
        <v>59179</v>
      </c>
      <c r="F177" s="6" t="s">
        <v>265</v>
      </c>
      <c r="G177" s="15" t="s">
        <v>727</v>
      </c>
      <c r="H177" s="8"/>
      <c r="I177" s="6" t="str">
        <f t="shared" si="3"/>
        <v>FENAINOIS</v>
      </c>
      <c r="J177" s="29"/>
      <c r="K177" s="9">
        <v>42815</v>
      </c>
      <c r="L177" s="9">
        <v>43910</v>
      </c>
      <c r="M177" s="6"/>
      <c r="N177" s="6"/>
      <c r="O177" s="6"/>
      <c r="P177" s="6"/>
      <c r="Q177" s="6"/>
      <c r="R177" s="9"/>
      <c r="S177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77" s="42"/>
      <c r="U177" s="42"/>
      <c r="V177" s="79"/>
      <c r="W177" s="42"/>
      <c r="X177" s="42"/>
      <c r="Y177" s="42"/>
      <c r="Z177" s="42"/>
      <c r="AA177" s="42"/>
      <c r="AB177" s="42"/>
      <c r="AC177" s="42"/>
    </row>
    <row r="178" spans="1:29" x14ac:dyDescent="0.3">
      <c r="A178" s="11">
        <v>178</v>
      </c>
      <c r="B178" s="6" t="s">
        <v>218</v>
      </c>
      <c r="C178" s="6" t="s">
        <v>728</v>
      </c>
      <c r="D178" s="6" t="s">
        <v>729</v>
      </c>
      <c r="E178" s="7">
        <v>59146</v>
      </c>
      <c r="F178" s="6" t="s">
        <v>730</v>
      </c>
      <c r="G178" s="15"/>
      <c r="H178" s="8"/>
      <c r="I178" s="6" t="s">
        <v>241</v>
      </c>
      <c r="J178" s="30">
        <v>8</v>
      </c>
      <c r="K178" s="9">
        <v>43466</v>
      </c>
      <c r="L178" s="9">
        <v>44561</v>
      </c>
      <c r="M178" s="6" t="s">
        <v>250</v>
      </c>
      <c r="N178" s="6" t="s">
        <v>250</v>
      </c>
      <c r="O178" s="6" t="s">
        <v>234</v>
      </c>
      <c r="P178" s="6" t="s">
        <v>250</v>
      </c>
      <c r="Q178" s="6" t="s">
        <v>250</v>
      </c>
      <c r="R178" s="9">
        <v>43758</v>
      </c>
      <c r="S17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78" s="42" t="s">
        <v>883</v>
      </c>
      <c r="U178" s="42" t="s">
        <v>921</v>
      </c>
      <c r="V178" s="79"/>
      <c r="W178" s="42"/>
      <c r="X178" s="42"/>
      <c r="Y178" s="42"/>
      <c r="Z178" s="42"/>
      <c r="AA178" s="42"/>
      <c r="AB178" s="42"/>
      <c r="AC178" s="42"/>
    </row>
    <row r="179" spans="1:29" x14ac:dyDescent="0.3">
      <c r="A179" s="11">
        <f>A178+1</f>
        <v>179</v>
      </c>
      <c r="B179" s="6" t="s">
        <v>731</v>
      </c>
      <c r="C179" s="6" t="s">
        <v>732</v>
      </c>
      <c r="D179" s="6" t="s">
        <v>733</v>
      </c>
      <c r="E179" s="7">
        <v>59124</v>
      </c>
      <c r="F179" s="6" t="s">
        <v>734</v>
      </c>
      <c r="G179" s="15">
        <v>611803261</v>
      </c>
      <c r="H179" s="8"/>
      <c r="I179" s="6" t="s">
        <v>241</v>
      </c>
      <c r="J179" s="29">
        <v>8</v>
      </c>
      <c r="K179" s="9">
        <v>43719</v>
      </c>
      <c r="L179" s="9">
        <v>44814</v>
      </c>
      <c r="M179" s="6" t="s">
        <v>250</v>
      </c>
      <c r="N179" s="6"/>
      <c r="O179" s="6" t="s">
        <v>234</v>
      </c>
      <c r="P179" s="6" t="s">
        <v>250</v>
      </c>
      <c r="Q179" s="6" t="s">
        <v>887</v>
      </c>
      <c r="R179" s="9">
        <v>43739</v>
      </c>
      <c r="S17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79" s="42" t="s">
        <v>883</v>
      </c>
      <c r="U179" s="42" t="s">
        <v>883</v>
      </c>
      <c r="V179" s="79"/>
      <c r="W179" s="42"/>
      <c r="X179" s="42"/>
      <c r="Y179" s="42"/>
      <c r="Z179" s="42"/>
      <c r="AA179" s="42"/>
      <c r="AB179" s="42"/>
      <c r="AC179" s="42"/>
    </row>
    <row r="180" spans="1:29" x14ac:dyDescent="0.3">
      <c r="A180" s="11">
        <f t="shared" ref="A180:A188" si="4">A179+1</f>
        <v>180</v>
      </c>
      <c r="B180" s="6" t="s">
        <v>735</v>
      </c>
      <c r="C180" s="6" t="s">
        <v>736</v>
      </c>
      <c r="D180" s="6" t="s">
        <v>737</v>
      </c>
      <c r="E180" s="7">
        <v>59490</v>
      </c>
      <c r="F180" s="6" t="s">
        <v>738</v>
      </c>
      <c r="G180" s="15">
        <v>769571833</v>
      </c>
      <c r="H180" s="8"/>
      <c r="I180" s="6" t="s">
        <v>241</v>
      </c>
      <c r="J180" s="30">
        <v>8</v>
      </c>
      <c r="K180" s="9">
        <v>43557</v>
      </c>
      <c r="L180" s="9">
        <v>44652</v>
      </c>
      <c r="M180" s="6" t="s">
        <v>250</v>
      </c>
      <c r="N180" s="6"/>
      <c r="O180" s="6" t="s">
        <v>234</v>
      </c>
      <c r="P180" s="6" t="s">
        <v>250</v>
      </c>
      <c r="Q180" s="6" t="s">
        <v>250</v>
      </c>
      <c r="R180" s="9">
        <v>43758</v>
      </c>
      <c r="S18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0" s="42" t="s">
        <v>883</v>
      </c>
      <c r="U180" s="42" t="s">
        <v>921</v>
      </c>
      <c r="V180" s="79"/>
      <c r="W180" s="42"/>
      <c r="X180" s="42"/>
      <c r="Y180" s="42"/>
      <c r="Z180" s="42"/>
      <c r="AA180" s="42"/>
      <c r="AB180" s="42"/>
      <c r="AC180" s="42"/>
    </row>
    <row r="181" spans="1:29" x14ac:dyDescent="0.3">
      <c r="A181" s="11">
        <f t="shared" si="4"/>
        <v>181</v>
      </c>
      <c r="B181" s="6" t="s">
        <v>739</v>
      </c>
      <c r="C181" s="6" t="s">
        <v>166</v>
      </c>
      <c r="D181" s="6" t="s">
        <v>344</v>
      </c>
      <c r="E181" s="7">
        <v>59179</v>
      </c>
      <c r="F181" s="6" t="s">
        <v>201</v>
      </c>
      <c r="G181" s="32"/>
      <c r="H181" s="8"/>
      <c r="I181" s="6" t="s">
        <v>240</v>
      </c>
      <c r="J181" s="29">
        <v>6</v>
      </c>
      <c r="K181" s="9">
        <v>43565</v>
      </c>
      <c r="L181" s="9">
        <v>44660</v>
      </c>
      <c r="M181" s="6" t="s">
        <v>250</v>
      </c>
      <c r="N181" s="6"/>
      <c r="O181" s="6" t="s">
        <v>234</v>
      </c>
      <c r="P181" s="6" t="s">
        <v>250</v>
      </c>
      <c r="Q181" s="6" t="s">
        <v>887</v>
      </c>
      <c r="R181" s="9">
        <v>43739</v>
      </c>
      <c r="S18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1" s="42" t="s">
        <v>883</v>
      </c>
      <c r="U181" s="42" t="s">
        <v>883</v>
      </c>
      <c r="V181" s="79"/>
      <c r="W181" s="42"/>
      <c r="X181" s="42"/>
      <c r="Y181" s="42"/>
      <c r="Z181" s="42"/>
      <c r="AA181" s="42"/>
      <c r="AB181" s="42"/>
      <c r="AC181" s="42"/>
    </row>
    <row r="182" spans="1:29" x14ac:dyDescent="0.3">
      <c r="A182" s="11">
        <f t="shared" si="4"/>
        <v>182</v>
      </c>
      <c r="B182" s="6" t="s">
        <v>740</v>
      </c>
      <c r="C182" s="6" t="s">
        <v>169</v>
      </c>
      <c r="D182" s="6" t="s">
        <v>741</v>
      </c>
      <c r="E182" s="7">
        <v>59179</v>
      </c>
      <c r="F182" s="6" t="s">
        <v>201</v>
      </c>
      <c r="G182" s="32"/>
      <c r="H182" s="8"/>
      <c r="I182" s="6" t="s">
        <v>240</v>
      </c>
      <c r="J182" s="29">
        <v>6</v>
      </c>
      <c r="K182" s="9">
        <v>43697</v>
      </c>
      <c r="L182" s="9">
        <v>44792</v>
      </c>
      <c r="M182" s="6" t="s">
        <v>250</v>
      </c>
      <c r="N182" s="6"/>
      <c r="O182" s="6" t="s">
        <v>234</v>
      </c>
      <c r="P182" s="6" t="s">
        <v>250</v>
      </c>
      <c r="Q182" s="6" t="s">
        <v>887</v>
      </c>
      <c r="R182" s="9">
        <v>43739</v>
      </c>
      <c r="S18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2" s="42" t="s">
        <v>883</v>
      </c>
      <c r="U182" s="42" t="s">
        <v>883</v>
      </c>
      <c r="V182" s="79"/>
      <c r="W182" s="42"/>
      <c r="X182" s="42"/>
      <c r="Y182" s="42"/>
      <c r="Z182" s="42"/>
      <c r="AA182" s="42"/>
      <c r="AB182" s="42"/>
      <c r="AC182" s="42"/>
    </row>
    <row r="183" spans="1:29" x14ac:dyDescent="0.3">
      <c r="A183" s="11">
        <f t="shared" si="4"/>
        <v>183</v>
      </c>
      <c r="B183" s="6" t="s">
        <v>742</v>
      </c>
      <c r="C183" s="6" t="s">
        <v>743</v>
      </c>
      <c r="D183" s="6" t="s">
        <v>744</v>
      </c>
      <c r="E183" s="7">
        <v>59179</v>
      </c>
      <c r="F183" s="6" t="s">
        <v>201</v>
      </c>
      <c r="G183" s="15" t="s">
        <v>745</v>
      </c>
      <c r="H183" s="8"/>
      <c r="I183" s="6" t="s">
        <v>240</v>
      </c>
      <c r="J183" s="29">
        <v>50</v>
      </c>
      <c r="K183" s="9">
        <v>43710</v>
      </c>
      <c r="L183" s="9">
        <v>44805</v>
      </c>
      <c r="M183" s="6" t="s">
        <v>250</v>
      </c>
      <c r="N183" s="6" t="s">
        <v>250</v>
      </c>
      <c r="O183" s="6" t="s">
        <v>233</v>
      </c>
      <c r="P183" s="6" t="s">
        <v>250</v>
      </c>
      <c r="Q183" s="6" t="s">
        <v>887</v>
      </c>
      <c r="R183" s="9">
        <v>43709</v>
      </c>
      <c r="S18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3" s="42" t="s">
        <v>883</v>
      </c>
      <c r="U183" s="42" t="s">
        <v>883</v>
      </c>
      <c r="V183" s="79" t="s">
        <v>883</v>
      </c>
      <c r="W183" s="42" t="s">
        <v>883</v>
      </c>
      <c r="X183" s="42" t="s">
        <v>883</v>
      </c>
      <c r="Y183" s="42" t="s">
        <v>883</v>
      </c>
      <c r="Z183" s="42" t="s">
        <v>883</v>
      </c>
      <c r="AA183" s="42" t="s">
        <v>883</v>
      </c>
      <c r="AB183" s="42" t="s">
        <v>883</v>
      </c>
      <c r="AC183" s="42" t="s">
        <v>883</v>
      </c>
    </row>
    <row r="184" spans="1:29" hidden="1" x14ac:dyDescent="0.3">
      <c r="A184" s="11">
        <f t="shared" si="4"/>
        <v>184</v>
      </c>
      <c r="B184" s="6" t="s">
        <v>746</v>
      </c>
      <c r="C184" s="6" t="s">
        <v>747</v>
      </c>
      <c r="D184" s="6" t="s">
        <v>748</v>
      </c>
      <c r="E184" s="7">
        <v>59179</v>
      </c>
      <c r="F184" s="6" t="s">
        <v>201</v>
      </c>
      <c r="G184" s="32"/>
      <c r="H184" s="8"/>
      <c r="I184" s="6" t="s">
        <v>240</v>
      </c>
      <c r="J184" s="29">
        <v>6</v>
      </c>
      <c r="K184" s="9">
        <v>36892</v>
      </c>
      <c r="L184" s="9">
        <v>37987</v>
      </c>
      <c r="M184" s="6" t="s">
        <v>250</v>
      </c>
      <c r="N184" s="6"/>
      <c r="O184" s="6" t="s">
        <v>234</v>
      </c>
      <c r="P184" s="6"/>
      <c r="Q184" s="6"/>
      <c r="R184" s="9"/>
      <c r="S18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4" s="42" t="s">
        <v>883</v>
      </c>
      <c r="U184" s="42"/>
      <c r="V184" s="79"/>
      <c r="W184" s="42"/>
      <c r="X184" s="42"/>
      <c r="Y184" s="42"/>
      <c r="Z184" s="42"/>
      <c r="AA184" s="42"/>
      <c r="AB184" s="42"/>
      <c r="AC184" s="42"/>
    </row>
    <row r="185" spans="1:29" x14ac:dyDescent="0.3">
      <c r="A185" s="11">
        <f t="shared" si="4"/>
        <v>185</v>
      </c>
      <c r="B185" s="6" t="s">
        <v>119</v>
      </c>
      <c r="C185" s="6" t="s">
        <v>25</v>
      </c>
      <c r="D185" s="6" t="s">
        <v>749</v>
      </c>
      <c r="E185" s="7">
        <v>59179</v>
      </c>
      <c r="F185" s="6" t="s">
        <v>201</v>
      </c>
      <c r="G185" s="15" t="s">
        <v>750</v>
      </c>
      <c r="H185" s="8"/>
      <c r="I185" s="6" t="s">
        <v>240</v>
      </c>
      <c r="J185" s="29">
        <v>50</v>
      </c>
      <c r="K185" s="9">
        <v>43710</v>
      </c>
      <c r="L185" s="9">
        <v>44805</v>
      </c>
      <c r="M185" s="6" t="s">
        <v>250</v>
      </c>
      <c r="N185" s="6"/>
      <c r="O185" s="6" t="s">
        <v>233</v>
      </c>
      <c r="P185" s="6" t="s">
        <v>250</v>
      </c>
      <c r="Q185" s="6" t="s">
        <v>887</v>
      </c>
      <c r="R185" s="9">
        <v>43709</v>
      </c>
      <c r="S185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5" s="42" t="s">
        <v>883</v>
      </c>
      <c r="U185" s="42" t="s">
        <v>883</v>
      </c>
      <c r="V185" s="79" t="s">
        <v>883</v>
      </c>
      <c r="W185" s="42" t="s">
        <v>883</v>
      </c>
      <c r="X185" s="42" t="s">
        <v>883</v>
      </c>
      <c r="Y185" s="42" t="s">
        <v>883</v>
      </c>
      <c r="Z185" s="42" t="s">
        <v>883</v>
      </c>
      <c r="AA185" s="42" t="s">
        <v>883</v>
      </c>
      <c r="AB185" s="42" t="s">
        <v>883</v>
      </c>
      <c r="AC185" s="42" t="s">
        <v>883</v>
      </c>
    </row>
    <row r="186" spans="1:29" hidden="1" x14ac:dyDescent="0.3">
      <c r="A186" s="11">
        <f t="shared" si="4"/>
        <v>186</v>
      </c>
      <c r="B186" s="6" t="s">
        <v>751</v>
      </c>
      <c r="C186" s="6" t="s">
        <v>752</v>
      </c>
      <c r="D186" s="6"/>
      <c r="E186" s="7"/>
      <c r="F186" s="6"/>
      <c r="G186" s="15"/>
      <c r="H186" s="8"/>
      <c r="I186" s="6" t="s">
        <v>241</v>
      </c>
      <c r="J186" s="29">
        <v>8</v>
      </c>
      <c r="K186" s="9">
        <v>43707</v>
      </c>
      <c r="L186" s="9">
        <v>44802</v>
      </c>
      <c r="M186" s="6"/>
      <c r="N186" s="6"/>
      <c r="O186" s="6" t="s">
        <v>234</v>
      </c>
      <c r="P186" s="6"/>
      <c r="Q186" s="6"/>
      <c r="R186" s="9"/>
      <c r="S18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6" s="42" t="s">
        <v>883</v>
      </c>
      <c r="U186" s="42"/>
      <c r="V186" s="79"/>
      <c r="W186" s="42"/>
      <c r="X186" s="42"/>
      <c r="Y186" s="42"/>
      <c r="Z186" s="42"/>
      <c r="AA186" s="42"/>
      <c r="AB186" s="42"/>
      <c r="AC186" s="42"/>
    </row>
    <row r="187" spans="1:29" x14ac:dyDescent="0.3">
      <c r="A187" s="11">
        <f t="shared" si="4"/>
        <v>187</v>
      </c>
      <c r="B187" s="6" t="s">
        <v>753</v>
      </c>
      <c r="C187" s="6" t="s">
        <v>754</v>
      </c>
      <c r="D187" s="6" t="s">
        <v>755</v>
      </c>
      <c r="E187" s="7">
        <v>59171</v>
      </c>
      <c r="F187" s="6" t="s">
        <v>756</v>
      </c>
      <c r="G187" s="15" t="s">
        <v>757</v>
      </c>
      <c r="H187" s="8"/>
      <c r="I187" s="6" t="s">
        <v>241</v>
      </c>
      <c r="J187" s="29">
        <v>70</v>
      </c>
      <c r="K187" s="9">
        <v>43716</v>
      </c>
      <c r="L187" s="9">
        <v>44811</v>
      </c>
      <c r="M187" s="6" t="s">
        <v>250</v>
      </c>
      <c r="N187" s="6" t="s">
        <v>250</v>
      </c>
      <c r="O187" s="6" t="s">
        <v>233</v>
      </c>
      <c r="P187" s="6" t="s">
        <v>250</v>
      </c>
      <c r="Q187" s="6" t="s">
        <v>887</v>
      </c>
      <c r="R187" s="9">
        <v>43709</v>
      </c>
      <c r="S18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87" s="42" t="s">
        <v>883</v>
      </c>
      <c r="U187" s="42" t="s">
        <v>883</v>
      </c>
      <c r="V187" s="79" t="s">
        <v>883</v>
      </c>
      <c r="W187" s="42" t="s">
        <v>883</v>
      </c>
      <c r="X187" s="42" t="s">
        <v>883</v>
      </c>
      <c r="Y187" s="42" t="s">
        <v>883</v>
      </c>
      <c r="Z187" s="42" t="s">
        <v>883</v>
      </c>
      <c r="AA187" s="42" t="s">
        <v>883</v>
      </c>
      <c r="AB187" s="42" t="s">
        <v>883</v>
      </c>
      <c r="AC187" s="42" t="s">
        <v>883</v>
      </c>
    </row>
    <row r="188" spans="1:29" x14ac:dyDescent="0.3">
      <c r="A188" s="11">
        <f t="shared" si="4"/>
        <v>188</v>
      </c>
      <c r="B188" s="33" t="s">
        <v>758</v>
      </c>
      <c r="C188" s="33" t="s">
        <v>759</v>
      </c>
      <c r="D188" s="33" t="s">
        <v>760</v>
      </c>
      <c r="E188" s="34">
        <v>59490</v>
      </c>
      <c r="F188" s="33" t="s">
        <v>761</v>
      </c>
      <c r="G188" s="35"/>
      <c r="H188" s="36"/>
      <c r="I188" s="33" t="s">
        <v>241</v>
      </c>
      <c r="J188" s="29">
        <v>8</v>
      </c>
      <c r="K188" s="9">
        <v>43731</v>
      </c>
      <c r="L188" s="9">
        <v>44826</v>
      </c>
      <c r="M188" s="33" t="s">
        <v>250</v>
      </c>
      <c r="N188" s="33" t="s">
        <v>250</v>
      </c>
      <c r="O188" s="33" t="s">
        <v>234</v>
      </c>
      <c r="P188" s="33" t="s">
        <v>250</v>
      </c>
      <c r="Q188" s="6" t="s">
        <v>887</v>
      </c>
      <c r="R188" s="9">
        <v>43739</v>
      </c>
      <c r="S18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88" s="42" t="s">
        <v>883</v>
      </c>
      <c r="U188" s="42" t="s">
        <v>883</v>
      </c>
      <c r="V188" s="79"/>
      <c r="W188" s="42"/>
      <c r="X188" s="42"/>
      <c r="Y188" s="42"/>
      <c r="Z188" s="42"/>
      <c r="AA188" s="42"/>
      <c r="AB188" s="42"/>
      <c r="AC188" s="42"/>
    </row>
    <row r="189" spans="1:29" hidden="1" x14ac:dyDescent="0.3">
      <c r="A189" s="11">
        <v>189</v>
      </c>
      <c r="B189" s="33" t="s">
        <v>191</v>
      </c>
      <c r="C189" s="33" t="s">
        <v>762</v>
      </c>
      <c r="D189" s="33" t="s">
        <v>763</v>
      </c>
      <c r="E189" s="34">
        <v>59215</v>
      </c>
      <c r="F189" s="33" t="s">
        <v>764</v>
      </c>
      <c r="G189" s="35"/>
      <c r="H189" s="36"/>
      <c r="I189" s="33" t="s">
        <v>241</v>
      </c>
      <c r="J189" s="29">
        <v>8</v>
      </c>
      <c r="K189" s="9">
        <v>36892</v>
      </c>
      <c r="L189" s="9">
        <v>37987</v>
      </c>
      <c r="M189" s="33" t="s">
        <v>250</v>
      </c>
      <c r="N189" s="33"/>
      <c r="O189" s="33" t="s">
        <v>234</v>
      </c>
      <c r="P189" s="33"/>
      <c r="Q189" s="33"/>
      <c r="R189" s="9"/>
      <c r="S189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89" s="42" t="s">
        <v>883</v>
      </c>
      <c r="U189" s="42"/>
      <c r="V189" s="79"/>
      <c r="W189" s="42"/>
      <c r="X189" s="42"/>
      <c r="Y189" s="42"/>
      <c r="Z189" s="42"/>
      <c r="AA189" s="42"/>
      <c r="AB189" s="42"/>
      <c r="AC189" s="42"/>
    </row>
    <row r="190" spans="1:29" hidden="1" x14ac:dyDescent="0.3">
      <c r="A190" s="11">
        <v>190</v>
      </c>
      <c r="B190" s="6" t="s">
        <v>765</v>
      </c>
      <c r="C190" s="6" t="s">
        <v>141</v>
      </c>
      <c r="D190" s="6" t="s">
        <v>766</v>
      </c>
      <c r="E190" s="7">
        <v>59171</v>
      </c>
      <c r="F190" s="6" t="s">
        <v>767</v>
      </c>
      <c r="G190" s="15" t="s">
        <v>768</v>
      </c>
      <c r="H190" s="8"/>
      <c r="I190" s="6" t="s">
        <v>241</v>
      </c>
      <c r="J190" s="29">
        <v>8</v>
      </c>
      <c r="K190" s="9">
        <v>43700</v>
      </c>
      <c r="L190" s="9">
        <v>44795</v>
      </c>
      <c r="M190" s="6" t="s">
        <v>250</v>
      </c>
      <c r="N190" s="6" t="s">
        <v>250</v>
      </c>
      <c r="O190" s="6" t="s">
        <v>234</v>
      </c>
      <c r="P190" s="6"/>
      <c r="Q190" s="6"/>
      <c r="R190" s="9"/>
      <c r="S190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0" s="42" t="s">
        <v>883</v>
      </c>
      <c r="U190" s="42"/>
      <c r="V190" s="79"/>
      <c r="W190" s="42"/>
      <c r="X190" s="42"/>
      <c r="Y190" s="42"/>
      <c r="Z190" s="42"/>
      <c r="AA190" s="42"/>
      <c r="AB190" s="42"/>
      <c r="AC190" s="42"/>
    </row>
    <row r="191" spans="1:29" hidden="1" x14ac:dyDescent="0.3">
      <c r="A191" s="11">
        <v>191</v>
      </c>
      <c r="B191" s="6" t="s">
        <v>769</v>
      </c>
      <c r="C191" s="6" t="s">
        <v>770</v>
      </c>
      <c r="D191" s="6" t="s">
        <v>771</v>
      </c>
      <c r="E191" s="7">
        <v>59171</v>
      </c>
      <c r="F191" s="6" t="s">
        <v>767</v>
      </c>
      <c r="G191" s="15" t="s">
        <v>772</v>
      </c>
      <c r="H191" s="8"/>
      <c r="I191" s="6" t="s">
        <v>241</v>
      </c>
      <c r="J191" s="29">
        <v>8</v>
      </c>
      <c r="K191" s="9">
        <v>43700</v>
      </c>
      <c r="L191" s="9">
        <v>44795</v>
      </c>
      <c r="M191" s="6" t="s">
        <v>250</v>
      </c>
      <c r="N191" s="6" t="s">
        <v>250</v>
      </c>
      <c r="O191" s="6" t="s">
        <v>234</v>
      </c>
      <c r="P191" s="6"/>
      <c r="Q191" s="6"/>
      <c r="R191" s="9"/>
      <c r="S19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1" s="42" t="s">
        <v>883</v>
      </c>
      <c r="U191" s="42"/>
      <c r="V191" s="79"/>
      <c r="W191" s="42"/>
      <c r="X191" s="42"/>
      <c r="Y191" s="42"/>
      <c r="Z191" s="42"/>
      <c r="AA191" s="42"/>
      <c r="AB191" s="42"/>
      <c r="AC191" s="42"/>
    </row>
    <row r="192" spans="1:29" hidden="1" x14ac:dyDescent="0.3">
      <c r="A192" s="11">
        <v>192</v>
      </c>
      <c r="B192" s="6" t="s">
        <v>773</v>
      </c>
      <c r="C192" s="6" t="s">
        <v>181</v>
      </c>
      <c r="D192" s="6" t="s">
        <v>774</v>
      </c>
      <c r="E192" s="7">
        <v>59179</v>
      </c>
      <c r="F192" s="6" t="s">
        <v>201</v>
      </c>
      <c r="G192" s="32" t="s">
        <v>775</v>
      </c>
      <c r="H192" s="8"/>
      <c r="I192" s="6" t="s">
        <v>240</v>
      </c>
      <c r="J192" s="29">
        <v>6</v>
      </c>
      <c r="K192" s="9">
        <v>43511</v>
      </c>
      <c r="L192" s="9">
        <v>44606</v>
      </c>
      <c r="M192" s="6" t="s">
        <v>250</v>
      </c>
      <c r="N192" s="6"/>
      <c r="O192" s="6" t="s">
        <v>234</v>
      </c>
      <c r="P192" s="6"/>
      <c r="Q192" s="6"/>
      <c r="R192" s="9"/>
      <c r="S19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2" s="42" t="s">
        <v>883</v>
      </c>
      <c r="U192" s="42"/>
      <c r="V192" s="79"/>
      <c r="W192" s="42"/>
      <c r="X192" s="42"/>
      <c r="Y192" s="42"/>
      <c r="Z192" s="42"/>
      <c r="AA192" s="42"/>
      <c r="AB192" s="42"/>
      <c r="AC192" s="42"/>
    </row>
    <row r="193" spans="1:29" x14ac:dyDescent="0.3">
      <c r="A193" s="11">
        <v>193</v>
      </c>
      <c r="B193" s="6" t="s">
        <v>776</v>
      </c>
      <c r="C193" s="6" t="s">
        <v>614</v>
      </c>
      <c r="D193" s="6" t="s">
        <v>777</v>
      </c>
      <c r="E193" s="7">
        <v>59179</v>
      </c>
      <c r="F193" s="6" t="s">
        <v>201</v>
      </c>
      <c r="G193" s="15" t="s">
        <v>778</v>
      </c>
      <c r="H193" s="8"/>
      <c r="I193" s="6" t="s">
        <v>240</v>
      </c>
      <c r="J193" s="29">
        <v>50</v>
      </c>
      <c r="K193" s="9">
        <v>43705</v>
      </c>
      <c r="L193" s="9">
        <v>44800</v>
      </c>
      <c r="M193" s="6" t="s">
        <v>250</v>
      </c>
      <c r="N193" s="6"/>
      <c r="O193" s="6" t="s">
        <v>233</v>
      </c>
      <c r="P193" s="6" t="s">
        <v>250</v>
      </c>
      <c r="Q193" s="6" t="s">
        <v>887</v>
      </c>
      <c r="R193" s="9">
        <v>43709</v>
      </c>
      <c r="S19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3" s="42" t="s">
        <v>883</v>
      </c>
      <c r="U193" s="42" t="s">
        <v>883</v>
      </c>
      <c r="V193" s="79" t="s">
        <v>883</v>
      </c>
      <c r="W193" s="42" t="s">
        <v>883</v>
      </c>
      <c r="X193" s="42" t="s">
        <v>883</v>
      </c>
      <c r="Y193" s="42" t="s">
        <v>883</v>
      </c>
      <c r="Z193" s="42" t="s">
        <v>883</v>
      </c>
      <c r="AA193" s="42" t="s">
        <v>883</v>
      </c>
      <c r="AB193" s="42" t="s">
        <v>883</v>
      </c>
      <c r="AC193" s="42" t="s">
        <v>883</v>
      </c>
    </row>
    <row r="194" spans="1:29" x14ac:dyDescent="0.3">
      <c r="A194" s="11">
        <v>194</v>
      </c>
      <c r="B194" s="6" t="s">
        <v>779</v>
      </c>
      <c r="C194" s="6" t="s">
        <v>164</v>
      </c>
      <c r="D194" s="6" t="s">
        <v>780</v>
      </c>
      <c r="E194" s="7">
        <v>59179</v>
      </c>
      <c r="F194" s="6" t="s">
        <v>201</v>
      </c>
      <c r="G194" s="15" t="s">
        <v>781</v>
      </c>
      <c r="H194" s="8"/>
      <c r="I194" s="6" t="s">
        <v>240</v>
      </c>
      <c r="J194" s="29">
        <v>50</v>
      </c>
      <c r="K194" s="9">
        <v>36892</v>
      </c>
      <c r="L194" s="9">
        <v>37987</v>
      </c>
      <c r="M194" s="6" t="s">
        <v>250</v>
      </c>
      <c r="N194" s="6" t="s">
        <v>250</v>
      </c>
      <c r="O194" s="6" t="s">
        <v>233</v>
      </c>
      <c r="P194" s="6" t="s">
        <v>250</v>
      </c>
      <c r="Q194" s="6" t="s">
        <v>887</v>
      </c>
      <c r="R194" s="9">
        <v>43709</v>
      </c>
      <c r="S19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4" s="42" t="s">
        <v>883</v>
      </c>
      <c r="U194" s="42" t="s">
        <v>883</v>
      </c>
      <c r="V194" s="79" t="s">
        <v>883</v>
      </c>
      <c r="W194" s="42" t="s">
        <v>883</v>
      </c>
      <c r="X194" s="42" t="s">
        <v>883</v>
      </c>
      <c r="Y194" s="42" t="s">
        <v>883</v>
      </c>
      <c r="Z194" s="42" t="s">
        <v>883</v>
      </c>
      <c r="AA194" s="42" t="s">
        <v>883</v>
      </c>
      <c r="AB194" s="42" t="s">
        <v>883</v>
      </c>
      <c r="AC194" s="42" t="s">
        <v>883</v>
      </c>
    </row>
    <row r="195" spans="1:29" hidden="1" x14ac:dyDescent="0.3">
      <c r="A195" s="11">
        <v>195</v>
      </c>
      <c r="B195" s="6" t="s">
        <v>782</v>
      </c>
      <c r="C195" s="6" t="s">
        <v>783</v>
      </c>
      <c r="D195" s="6" t="s">
        <v>784</v>
      </c>
      <c r="E195" s="7">
        <v>59179</v>
      </c>
      <c r="F195" s="6" t="s">
        <v>201</v>
      </c>
      <c r="G195" s="32" t="s">
        <v>785</v>
      </c>
      <c r="H195" s="8"/>
      <c r="I195" s="6" t="s">
        <v>240</v>
      </c>
      <c r="J195" s="29">
        <v>6</v>
      </c>
      <c r="K195" s="9">
        <v>36892</v>
      </c>
      <c r="L195" s="9">
        <v>37987</v>
      </c>
      <c r="M195" s="6" t="s">
        <v>250</v>
      </c>
      <c r="N195" s="6" t="s">
        <v>250</v>
      </c>
      <c r="O195" s="6" t="s">
        <v>234</v>
      </c>
      <c r="P195" s="6"/>
      <c r="Q195" s="6"/>
      <c r="R195" s="9"/>
      <c r="S19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5" s="42" t="s">
        <v>883</v>
      </c>
      <c r="U195" s="42"/>
      <c r="V195" s="79"/>
      <c r="W195" s="42"/>
      <c r="X195" s="42"/>
      <c r="Y195" s="42"/>
      <c r="Z195" s="42"/>
      <c r="AA195" s="42"/>
      <c r="AB195" s="42"/>
      <c r="AC195" s="42"/>
    </row>
    <row r="196" spans="1:29" hidden="1" x14ac:dyDescent="0.3">
      <c r="A196" s="11">
        <v>196</v>
      </c>
      <c r="B196" s="6" t="s">
        <v>786</v>
      </c>
      <c r="C196" s="6" t="s">
        <v>41</v>
      </c>
      <c r="D196" s="6" t="s">
        <v>780</v>
      </c>
      <c r="E196" s="7">
        <v>59179</v>
      </c>
      <c r="F196" s="6" t="s">
        <v>201</v>
      </c>
      <c r="G196" s="32" t="s">
        <v>787</v>
      </c>
      <c r="H196" s="8"/>
      <c r="I196" s="6" t="s">
        <v>240</v>
      </c>
      <c r="J196" s="29">
        <v>6</v>
      </c>
      <c r="K196" s="9">
        <v>36892</v>
      </c>
      <c r="L196" s="9">
        <v>37987</v>
      </c>
      <c r="M196" s="6" t="s">
        <v>250</v>
      </c>
      <c r="N196" s="6" t="s">
        <v>250</v>
      </c>
      <c r="O196" s="6" t="s">
        <v>234</v>
      </c>
      <c r="P196" s="6"/>
      <c r="Q196" s="6"/>
      <c r="R196" s="9"/>
      <c r="S196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196" s="42" t="s">
        <v>883</v>
      </c>
      <c r="U196" s="42"/>
      <c r="V196" s="79"/>
      <c r="W196" s="42"/>
      <c r="X196" s="42"/>
      <c r="Y196" s="42"/>
      <c r="Z196" s="42"/>
      <c r="AA196" s="42"/>
      <c r="AB196" s="42"/>
      <c r="AC196" s="42"/>
    </row>
    <row r="197" spans="1:29" x14ac:dyDescent="0.3">
      <c r="A197" s="11">
        <v>197</v>
      </c>
      <c r="B197" s="6" t="s">
        <v>788</v>
      </c>
      <c r="C197" s="6" t="s">
        <v>789</v>
      </c>
      <c r="D197" s="6" t="s">
        <v>790</v>
      </c>
      <c r="E197" s="7">
        <v>59490</v>
      </c>
      <c r="F197" s="6" t="s">
        <v>761</v>
      </c>
      <c r="G197" s="15"/>
      <c r="H197" s="8"/>
      <c r="I197" s="6" t="s">
        <v>241</v>
      </c>
      <c r="J197" s="29">
        <v>8</v>
      </c>
      <c r="K197" s="9">
        <v>43728</v>
      </c>
      <c r="L197" s="9">
        <v>44823</v>
      </c>
      <c r="M197" s="6" t="s">
        <v>250</v>
      </c>
      <c r="N197" s="6" t="s">
        <v>250</v>
      </c>
      <c r="O197" s="6" t="s">
        <v>234</v>
      </c>
      <c r="P197" s="6" t="s">
        <v>250</v>
      </c>
      <c r="Q197" s="6" t="s">
        <v>887</v>
      </c>
      <c r="R197" s="9">
        <v>43739</v>
      </c>
      <c r="S19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97" s="42" t="s">
        <v>883</v>
      </c>
      <c r="U197" s="42" t="s">
        <v>883</v>
      </c>
      <c r="V197" s="79"/>
      <c r="W197" s="42"/>
      <c r="X197" s="42"/>
      <c r="Y197" s="42"/>
      <c r="Z197" s="42"/>
      <c r="AA197" s="42"/>
      <c r="AB197" s="42"/>
      <c r="AC197" s="42"/>
    </row>
    <row r="198" spans="1:29" x14ac:dyDescent="0.3">
      <c r="A198" s="11">
        <v>198</v>
      </c>
      <c r="B198" s="6" t="s">
        <v>791</v>
      </c>
      <c r="C198" s="6" t="s">
        <v>792</v>
      </c>
      <c r="D198" s="6" t="s">
        <v>793</v>
      </c>
      <c r="E198" s="7">
        <v>59179</v>
      </c>
      <c r="F198" s="6" t="s">
        <v>201</v>
      </c>
      <c r="G198" s="15" t="s">
        <v>794</v>
      </c>
      <c r="H198" s="8"/>
      <c r="I198" s="6" t="s">
        <v>240</v>
      </c>
      <c r="J198" s="29">
        <v>50</v>
      </c>
      <c r="K198" s="9">
        <v>43717</v>
      </c>
      <c r="L198" s="9">
        <v>44812</v>
      </c>
      <c r="M198" s="6" t="s">
        <v>250</v>
      </c>
      <c r="N198" s="6" t="s">
        <v>250</v>
      </c>
      <c r="O198" s="6" t="s">
        <v>233</v>
      </c>
      <c r="P198" s="6" t="s">
        <v>250</v>
      </c>
      <c r="Q198" s="6" t="s">
        <v>887</v>
      </c>
      <c r="R198" s="9">
        <v>43709</v>
      </c>
      <c r="S19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198" s="42" t="s">
        <v>883</v>
      </c>
      <c r="U198" s="42" t="s">
        <v>883</v>
      </c>
      <c r="V198" s="79" t="s">
        <v>883</v>
      </c>
      <c r="W198" s="42" t="s">
        <v>883</v>
      </c>
      <c r="X198" s="42" t="s">
        <v>883</v>
      </c>
      <c r="Y198" s="42" t="s">
        <v>883</v>
      </c>
      <c r="Z198" s="42" t="s">
        <v>883</v>
      </c>
      <c r="AA198" s="42" t="s">
        <v>883</v>
      </c>
      <c r="AB198" s="42" t="s">
        <v>883</v>
      </c>
      <c r="AC198" s="42" t="s">
        <v>883</v>
      </c>
    </row>
    <row r="199" spans="1:29" x14ac:dyDescent="0.3">
      <c r="A199" s="11">
        <v>199</v>
      </c>
      <c r="B199" s="6" t="s">
        <v>795</v>
      </c>
      <c r="C199" s="6" t="s">
        <v>796</v>
      </c>
      <c r="D199" s="6" t="s">
        <v>797</v>
      </c>
      <c r="E199" s="7">
        <v>59179</v>
      </c>
      <c r="F199" s="6" t="s">
        <v>201</v>
      </c>
      <c r="G199" s="32" t="s">
        <v>798</v>
      </c>
      <c r="H199" s="8"/>
      <c r="I199" s="6" t="s">
        <v>240</v>
      </c>
      <c r="J199" s="29">
        <v>6</v>
      </c>
      <c r="K199" s="9">
        <v>43722</v>
      </c>
      <c r="L199" s="9">
        <v>44817</v>
      </c>
      <c r="M199" s="6" t="s">
        <v>250</v>
      </c>
      <c r="N199" s="6"/>
      <c r="O199" s="6" t="s">
        <v>234</v>
      </c>
      <c r="P199" s="6" t="s">
        <v>250</v>
      </c>
      <c r="Q199" s="6" t="s">
        <v>887</v>
      </c>
      <c r="R199" s="9">
        <v>43739</v>
      </c>
      <c r="S19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199" s="42" t="s">
        <v>883</v>
      </c>
      <c r="U199" s="42" t="s">
        <v>883</v>
      </c>
      <c r="V199" s="79"/>
      <c r="W199" s="42"/>
      <c r="X199" s="42"/>
      <c r="Y199" s="42"/>
      <c r="Z199" s="42"/>
      <c r="AA199" s="42"/>
      <c r="AB199" s="42"/>
      <c r="AC199" s="42"/>
    </row>
    <row r="200" spans="1:29" x14ac:dyDescent="0.3">
      <c r="A200" s="11">
        <v>200</v>
      </c>
      <c r="B200" s="6" t="s">
        <v>799</v>
      </c>
      <c r="C200" s="6" t="s">
        <v>800</v>
      </c>
      <c r="D200" s="6" t="s">
        <v>801</v>
      </c>
      <c r="E200" s="7">
        <v>59215</v>
      </c>
      <c r="F200" s="6" t="s">
        <v>764</v>
      </c>
      <c r="G200" s="15">
        <v>610790609</v>
      </c>
      <c r="H200" s="8"/>
      <c r="I200" s="6" t="s">
        <v>241</v>
      </c>
      <c r="J200" s="29">
        <v>8</v>
      </c>
      <c r="K200" s="9">
        <v>43720</v>
      </c>
      <c r="L200" s="9">
        <v>44815</v>
      </c>
      <c r="M200" s="6" t="s">
        <v>250</v>
      </c>
      <c r="N200" s="6" t="s">
        <v>250</v>
      </c>
      <c r="O200" s="6" t="s">
        <v>234</v>
      </c>
      <c r="P200" s="6" t="s">
        <v>250</v>
      </c>
      <c r="Q200" s="6" t="s">
        <v>887</v>
      </c>
      <c r="R200" s="9">
        <v>43739</v>
      </c>
      <c r="S20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0" s="42" t="s">
        <v>883</v>
      </c>
      <c r="U200" s="42" t="s">
        <v>883</v>
      </c>
      <c r="V200" s="79"/>
      <c r="W200" s="42"/>
      <c r="X200" s="42"/>
      <c r="Y200" s="42"/>
      <c r="Z200" s="42"/>
      <c r="AA200" s="42"/>
      <c r="AB200" s="42"/>
      <c r="AC200" s="42"/>
    </row>
    <row r="201" spans="1:29" x14ac:dyDescent="0.3">
      <c r="A201" s="11">
        <v>201</v>
      </c>
      <c r="B201" s="6" t="s">
        <v>802</v>
      </c>
      <c r="C201" s="6" t="s">
        <v>803</v>
      </c>
      <c r="D201" s="6" t="s">
        <v>804</v>
      </c>
      <c r="E201" s="7">
        <v>59215</v>
      </c>
      <c r="F201" s="6" t="s">
        <v>764</v>
      </c>
      <c r="G201" s="15"/>
      <c r="H201" s="8"/>
      <c r="I201" s="6" t="s">
        <v>241</v>
      </c>
      <c r="J201" s="29">
        <v>8</v>
      </c>
      <c r="K201" s="9">
        <v>43727</v>
      </c>
      <c r="L201" s="9">
        <v>44822</v>
      </c>
      <c r="M201" s="6" t="s">
        <v>250</v>
      </c>
      <c r="N201" s="6" t="s">
        <v>250</v>
      </c>
      <c r="O201" s="6" t="s">
        <v>234</v>
      </c>
      <c r="P201" s="6" t="s">
        <v>250</v>
      </c>
      <c r="Q201" s="6" t="s">
        <v>887</v>
      </c>
      <c r="R201" s="9">
        <v>43739</v>
      </c>
      <c r="S20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1" s="42" t="s">
        <v>883</v>
      </c>
      <c r="U201" s="42" t="s">
        <v>883</v>
      </c>
      <c r="V201" s="79"/>
      <c r="W201" s="42"/>
      <c r="X201" s="42"/>
      <c r="Y201" s="42"/>
      <c r="Z201" s="42"/>
      <c r="AA201" s="42"/>
      <c r="AB201" s="42"/>
      <c r="AC201" s="42"/>
    </row>
    <row r="202" spans="1:29" x14ac:dyDescent="0.3">
      <c r="A202" s="11">
        <v>202</v>
      </c>
      <c r="B202" s="6" t="s">
        <v>805</v>
      </c>
      <c r="C202" s="6" t="s">
        <v>806</v>
      </c>
      <c r="D202" s="6" t="s">
        <v>807</v>
      </c>
      <c r="E202" s="7">
        <v>59124</v>
      </c>
      <c r="F202" s="6" t="s">
        <v>734</v>
      </c>
      <c r="G202" s="15"/>
      <c r="H202" s="8"/>
      <c r="I202" s="6" t="s">
        <v>241</v>
      </c>
      <c r="J202" s="29">
        <v>8</v>
      </c>
      <c r="K202" s="9">
        <v>43733</v>
      </c>
      <c r="L202" s="9">
        <v>44828</v>
      </c>
      <c r="M202" s="6" t="s">
        <v>250</v>
      </c>
      <c r="N202" s="6" t="s">
        <v>250</v>
      </c>
      <c r="O202" s="6" t="s">
        <v>234</v>
      </c>
      <c r="P202" s="6" t="s">
        <v>250</v>
      </c>
      <c r="Q202" s="6" t="s">
        <v>887</v>
      </c>
      <c r="R202" s="9">
        <v>43739</v>
      </c>
      <c r="S20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2" s="42" t="s">
        <v>883</v>
      </c>
      <c r="U202" s="42" t="s">
        <v>883</v>
      </c>
      <c r="V202" s="79"/>
      <c r="W202" s="42"/>
      <c r="X202" s="42"/>
      <c r="Y202" s="42"/>
      <c r="Z202" s="42"/>
      <c r="AA202" s="42"/>
      <c r="AB202" s="42"/>
      <c r="AC202" s="42"/>
    </row>
    <row r="203" spans="1:29" x14ac:dyDescent="0.3">
      <c r="A203" s="11">
        <v>203</v>
      </c>
      <c r="B203" s="6" t="s">
        <v>808</v>
      </c>
      <c r="C203" s="6" t="s">
        <v>809</v>
      </c>
      <c r="D203" s="6" t="s">
        <v>810</v>
      </c>
      <c r="E203" s="7">
        <v>59179</v>
      </c>
      <c r="F203" s="6" t="s">
        <v>201</v>
      </c>
      <c r="G203" s="32">
        <v>327868153</v>
      </c>
      <c r="H203" s="8"/>
      <c r="I203" s="6" t="s">
        <v>240</v>
      </c>
      <c r="J203" s="30">
        <v>6</v>
      </c>
      <c r="K203" s="9" t="s">
        <v>925</v>
      </c>
      <c r="L203" s="9">
        <v>44820</v>
      </c>
      <c r="M203" s="6" t="s">
        <v>250</v>
      </c>
      <c r="N203" s="6" t="s">
        <v>250</v>
      </c>
      <c r="O203" s="6" t="s">
        <v>234</v>
      </c>
      <c r="P203" s="6" t="s">
        <v>250</v>
      </c>
      <c r="Q203" s="6" t="s">
        <v>250</v>
      </c>
      <c r="R203" s="9">
        <v>43758</v>
      </c>
      <c r="S20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3" s="42" t="s">
        <v>883</v>
      </c>
      <c r="U203" s="42" t="s">
        <v>921</v>
      </c>
      <c r="V203" s="79"/>
      <c r="W203" s="42"/>
      <c r="X203" s="42"/>
      <c r="Y203" s="42"/>
      <c r="Z203" s="42"/>
      <c r="AA203" s="42"/>
      <c r="AB203" s="42"/>
      <c r="AC203" s="42"/>
    </row>
    <row r="204" spans="1:29" hidden="1" x14ac:dyDescent="0.3">
      <c r="A204" s="11">
        <v>204</v>
      </c>
      <c r="B204" s="6" t="s">
        <v>811</v>
      </c>
      <c r="C204" s="6" t="s">
        <v>812</v>
      </c>
      <c r="D204" s="6" t="s">
        <v>813</v>
      </c>
      <c r="E204" s="7">
        <v>59179</v>
      </c>
      <c r="F204" s="6" t="s">
        <v>201</v>
      </c>
      <c r="G204" s="15">
        <v>637761096</v>
      </c>
      <c r="H204" s="8"/>
      <c r="I204" s="6" t="s">
        <v>240</v>
      </c>
      <c r="J204" s="29">
        <v>6</v>
      </c>
      <c r="K204" s="9"/>
      <c r="L204" s="9">
        <v>1095</v>
      </c>
      <c r="M204" s="6" t="s">
        <v>250</v>
      </c>
      <c r="N204" s="6"/>
      <c r="O204" s="6" t="s">
        <v>234</v>
      </c>
      <c r="P204" s="6"/>
      <c r="Q204" s="6"/>
      <c r="R204" s="9"/>
      <c r="S204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4" s="42" t="s">
        <v>883</v>
      </c>
      <c r="U204" s="42"/>
      <c r="V204" s="79"/>
      <c r="W204" s="42"/>
      <c r="X204" s="42"/>
      <c r="Y204" s="42"/>
      <c r="Z204" s="42"/>
      <c r="AA204" s="42"/>
      <c r="AB204" s="42"/>
      <c r="AC204" s="42"/>
    </row>
    <row r="205" spans="1:29" x14ac:dyDescent="0.3">
      <c r="A205" s="11">
        <v>205</v>
      </c>
      <c r="B205" s="6" t="s">
        <v>814</v>
      </c>
      <c r="C205" s="6" t="s">
        <v>815</v>
      </c>
      <c r="D205" s="6" t="s">
        <v>816</v>
      </c>
      <c r="E205" s="7">
        <v>59179</v>
      </c>
      <c r="F205" s="6" t="s">
        <v>201</v>
      </c>
      <c r="G205" s="32"/>
      <c r="H205" s="8"/>
      <c r="I205" s="6" t="s">
        <v>240</v>
      </c>
      <c r="J205" s="30">
        <v>6</v>
      </c>
      <c r="K205" s="9" t="s">
        <v>926</v>
      </c>
      <c r="L205" s="9">
        <v>44801</v>
      </c>
      <c r="M205" s="6" t="s">
        <v>250</v>
      </c>
      <c r="N205" s="6" t="s">
        <v>250</v>
      </c>
      <c r="O205" s="6" t="s">
        <v>234</v>
      </c>
      <c r="P205" s="6" t="s">
        <v>250</v>
      </c>
      <c r="Q205" s="6" t="s">
        <v>250</v>
      </c>
      <c r="R205" s="9">
        <v>43758</v>
      </c>
      <c r="S205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5" s="42" t="s">
        <v>883</v>
      </c>
      <c r="U205" s="42" t="s">
        <v>921</v>
      </c>
      <c r="V205" s="79"/>
      <c r="W205" s="42"/>
      <c r="X205" s="42"/>
      <c r="Y205" s="42"/>
      <c r="Z205" s="42"/>
      <c r="AA205" s="42"/>
      <c r="AB205" s="42"/>
      <c r="AC205" s="42"/>
    </row>
    <row r="206" spans="1:29" x14ac:dyDescent="0.3">
      <c r="A206" s="11">
        <v>206</v>
      </c>
      <c r="B206" s="6" t="s">
        <v>817</v>
      </c>
      <c r="C206" s="6" t="s">
        <v>818</v>
      </c>
      <c r="D206" s="6" t="s">
        <v>819</v>
      </c>
      <c r="E206" s="7">
        <v>59490</v>
      </c>
      <c r="F206" s="6" t="s">
        <v>761</v>
      </c>
      <c r="G206" s="15"/>
      <c r="H206" s="8"/>
      <c r="I206" s="6" t="s">
        <v>241</v>
      </c>
      <c r="J206" s="30">
        <v>8</v>
      </c>
      <c r="K206" s="9" t="s">
        <v>927</v>
      </c>
      <c r="L206" s="9">
        <v>44803</v>
      </c>
      <c r="M206" s="6" t="s">
        <v>250</v>
      </c>
      <c r="N206" s="6" t="s">
        <v>250</v>
      </c>
      <c r="O206" s="6" t="s">
        <v>234</v>
      </c>
      <c r="P206" s="6" t="s">
        <v>250</v>
      </c>
      <c r="Q206" s="6" t="s">
        <v>250</v>
      </c>
      <c r="R206" s="9">
        <v>43758</v>
      </c>
      <c r="S20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6" s="42" t="s">
        <v>883</v>
      </c>
      <c r="U206" s="42" t="s">
        <v>921</v>
      </c>
      <c r="V206" s="79"/>
      <c r="W206" s="42"/>
      <c r="X206" s="42"/>
      <c r="Y206" s="42"/>
      <c r="Z206" s="42"/>
      <c r="AA206" s="42"/>
      <c r="AB206" s="42"/>
      <c r="AC206" s="42"/>
    </row>
    <row r="207" spans="1:29" x14ac:dyDescent="0.3">
      <c r="A207" s="11">
        <v>207</v>
      </c>
      <c r="B207" s="6" t="s">
        <v>613</v>
      </c>
      <c r="C207" s="6" t="s">
        <v>820</v>
      </c>
      <c r="D207" s="6" t="s">
        <v>821</v>
      </c>
      <c r="E207" s="7">
        <v>59179</v>
      </c>
      <c r="F207" s="6" t="s">
        <v>201</v>
      </c>
      <c r="G207" s="32"/>
      <c r="H207" s="8"/>
      <c r="I207" s="6" t="s">
        <v>240</v>
      </c>
      <c r="J207" s="29">
        <v>6</v>
      </c>
      <c r="K207" s="9">
        <v>43725</v>
      </c>
      <c r="L207" s="9">
        <v>44820</v>
      </c>
      <c r="M207" s="6" t="s">
        <v>250</v>
      </c>
      <c r="N207" s="6" t="s">
        <v>250</v>
      </c>
      <c r="O207" s="6" t="s">
        <v>234</v>
      </c>
      <c r="P207" s="6" t="s">
        <v>250</v>
      </c>
      <c r="Q207" s="6" t="s">
        <v>887</v>
      </c>
      <c r="R207" s="9">
        <v>43739</v>
      </c>
      <c r="S20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07" s="42" t="s">
        <v>883</v>
      </c>
      <c r="U207" s="42" t="s">
        <v>883</v>
      </c>
      <c r="V207" s="79"/>
      <c r="W207" s="42"/>
      <c r="X207" s="42"/>
      <c r="Y207" s="42"/>
      <c r="Z207" s="42"/>
      <c r="AA207" s="42"/>
      <c r="AB207" s="42"/>
      <c r="AC207" s="42"/>
    </row>
    <row r="208" spans="1:29" hidden="1" x14ac:dyDescent="0.3">
      <c r="A208" s="11">
        <v>208</v>
      </c>
      <c r="B208" s="6" t="s">
        <v>613</v>
      </c>
      <c r="C208" s="6" t="s">
        <v>822</v>
      </c>
      <c r="D208" s="6" t="s">
        <v>823</v>
      </c>
      <c r="E208" s="7">
        <v>59490</v>
      </c>
      <c r="F208" s="6" t="s">
        <v>761</v>
      </c>
      <c r="G208" s="15">
        <v>626394488</v>
      </c>
      <c r="H208" s="8"/>
      <c r="I208" s="6" t="s">
        <v>241</v>
      </c>
      <c r="J208" s="29">
        <v>8</v>
      </c>
      <c r="K208" s="9">
        <v>43712</v>
      </c>
      <c r="L208" s="9">
        <v>44807</v>
      </c>
      <c r="M208" s="6" t="s">
        <v>250</v>
      </c>
      <c r="N208" s="6"/>
      <c r="O208" s="6" t="s">
        <v>234</v>
      </c>
      <c r="P208" s="6"/>
      <c r="Q208" s="6"/>
      <c r="R208" s="9"/>
      <c r="S208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08" s="42" t="s">
        <v>883</v>
      </c>
      <c r="U208" s="42"/>
      <c r="V208" s="79"/>
      <c r="W208" s="42"/>
      <c r="X208" s="42"/>
      <c r="Y208" s="42"/>
      <c r="Z208" s="42"/>
      <c r="AA208" s="42"/>
      <c r="AB208" s="42"/>
      <c r="AC208" s="42"/>
    </row>
    <row r="209" spans="1:29" x14ac:dyDescent="0.3">
      <c r="A209" s="11">
        <v>209</v>
      </c>
      <c r="B209" s="6" t="s">
        <v>824</v>
      </c>
      <c r="C209" s="6" t="s">
        <v>825</v>
      </c>
      <c r="D209" s="6" t="s">
        <v>826</v>
      </c>
      <c r="E209" s="7">
        <v>59179</v>
      </c>
      <c r="F209" s="6" t="s">
        <v>201</v>
      </c>
      <c r="G209" s="15">
        <v>610421181</v>
      </c>
      <c r="H209" s="8"/>
      <c r="I209" s="6" t="s">
        <v>240</v>
      </c>
      <c r="J209" s="29">
        <v>50</v>
      </c>
      <c r="K209" s="9">
        <v>43707</v>
      </c>
      <c r="L209" s="9">
        <v>44802</v>
      </c>
      <c r="M209" s="6" t="s">
        <v>250</v>
      </c>
      <c r="N209" s="6" t="s">
        <v>250</v>
      </c>
      <c r="O209" s="6" t="s">
        <v>233</v>
      </c>
      <c r="P209" s="6" t="s">
        <v>250</v>
      </c>
      <c r="Q209" s="6" t="s">
        <v>887</v>
      </c>
      <c r="R209" s="9">
        <v>43709</v>
      </c>
      <c r="S20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09" s="42" t="s">
        <v>883</v>
      </c>
      <c r="U209" s="42" t="s">
        <v>883</v>
      </c>
      <c r="V209" s="79" t="s">
        <v>883</v>
      </c>
      <c r="W209" s="42" t="s">
        <v>883</v>
      </c>
      <c r="X209" s="42" t="s">
        <v>883</v>
      </c>
      <c r="Y209" s="42" t="s">
        <v>883</v>
      </c>
      <c r="Z209" s="42" t="s">
        <v>883</v>
      </c>
      <c r="AA209" s="42" t="s">
        <v>883</v>
      </c>
      <c r="AB209" s="42" t="s">
        <v>883</v>
      </c>
      <c r="AC209" s="42" t="s">
        <v>883</v>
      </c>
    </row>
    <row r="210" spans="1:29" x14ac:dyDescent="0.3">
      <c r="A210" s="11">
        <v>210</v>
      </c>
      <c r="B210" s="6" t="s">
        <v>827</v>
      </c>
      <c r="C210" s="6" t="s">
        <v>828</v>
      </c>
      <c r="D210" s="6" t="s">
        <v>829</v>
      </c>
      <c r="E210" s="7">
        <v>59179</v>
      </c>
      <c r="F210" s="6" t="s">
        <v>201</v>
      </c>
      <c r="G210" s="15" t="s">
        <v>928</v>
      </c>
      <c r="H210" s="8"/>
      <c r="I210" s="6" t="s">
        <v>240</v>
      </c>
      <c r="J210" s="30">
        <v>50</v>
      </c>
      <c r="K210" s="9">
        <v>43713</v>
      </c>
      <c r="L210" s="9">
        <v>44808</v>
      </c>
      <c r="M210" s="6" t="s">
        <v>250</v>
      </c>
      <c r="N210" s="6" t="s">
        <v>250</v>
      </c>
      <c r="O210" s="6" t="s">
        <v>233</v>
      </c>
      <c r="P210" s="6" t="s">
        <v>250</v>
      </c>
      <c r="Q210" s="6" t="s">
        <v>250</v>
      </c>
      <c r="R210" s="9">
        <v>43758</v>
      </c>
      <c r="S21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0" s="42" t="s">
        <v>883</v>
      </c>
      <c r="U210" s="42" t="s">
        <v>921</v>
      </c>
      <c r="V210" s="79" t="s">
        <v>921</v>
      </c>
      <c r="W210" s="42" t="s">
        <v>921</v>
      </c>
      <c r="X210" s="42" t="s">
        <v>921</v>
      </c>
      <c r="Y210" s="42" t="s">
        <v>921</v>
      </c>
      <c r="Z210" s="42" t="s">
        <v>921</v>
      </c>
      <c r="AA210" s="42" t="s">
        <v>921</v>
      </c>
      <c r="AB210" s="42" t="s">
        <v>921</v>
      </c>
      <c r="AC210" s="42" t="s">
        <v>921</v>
      </c>
    </row>
    <row r="211" spans="1:29" hidden="1" x14ac:dyDescent="0.3">
      <c r="A211" s="11">
        <v>211</v>
      </c>
      <c r="B211" s="6" t="s">
        <v>830</v>
      </c>
      <c r="C211" s="6" t="s">
        <v>831</v>
      </c>
      <c r="D211" s="6" t="s">
        <v>832</v>
      </c>
      <c r="E211" s="7">
        <v>59179</v>
      </c>
      <c r="F211" s="6" t="s">
        <v>201</v>
      </c>
      <c r="G211" s="32">
        <v>636945572</v>
      </c>
      <c r="H211" s="8"/>
      <c r="I211" s="6" t="s">
        <v>240</v>
      </c>
      <c r="J211" s="29">
        <v>6</v>
      </c>
      <c r="K211" s="9">
        <v>43712</v>
      </c>
      <c r="L211" s="9">
        <v>44807</v>
      </c>
      <c r="M211" s="6" t="s">
        <v>250</v>
      </c>
      <c r="N211" s="6"/>
      <c r="O211" s="6" t="s">
        <v>234</v>
      </c>
      <c r="P211" s="6"/>
      <c r="Q211" s="6"/>
      <c r="R211" s="9"/>
      <c r="S211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11" s="42" t="s">
        <v>883</v>
      </c>
      <c r="U211" s="42"/>
      <c r="V211" s="79"/>
      <c r="W211" s="42"/>
      <c r="X211" s="42"/>
      <c r="Y211" s="42"/>
      <c r="Z211" s="42"/>
      <c r="AA211" s="42"/>
      <c r="AB211" s="42"/>
      <c r="AC211" s="42"/>
    </row>
    <row r="212" spans="1:29" x14ac:dyDescent="0.3">
      <c r="A212" s="11">
        <v>212</v>
      </c>
      <c r="B212" s="6" t="s">
        <v>833</v>
      </c>
      <c r="C212" s="6" t="s">
        <v>834</v>
      </c>
      <c r="D212" s="6" t="s">
        <v>835</v>
      </c>
      <c r="E212" s="7">
        <v>59171</v>
      </c>
      <c r="F212" s="6" t="s">
        <v>756</v>
      </c>
      <c r="G212" s="15">
        <v>630406159</v>
      </c>
      <c r="H212" s="8"/>
      <c r="I212" s="6" t="s">
        <v>241</v>
      </c>
      <c r="J212" s="29">
        <v>70</v>
      </c>
      <c r="K212" s="9">
        <v>43717</v>
      </c>
      <c r="L212" s="9">
        <v>44812</v>
      </c>
      <c r="M212" s="6" t="s">
        <v>250</v>
      </c>
      <c r="N212" s="6" t="s">
        <v>250</v>
      </c>
      <c r="O212" s="6" t="s">
        <v>233</v>
      </c>
      <c r="P212" s="6" t="s">
        <v>250</v>
      </c>
      <c r="Q212" s="6" t="s">
        <v>887</v>
      </c>
      <c r="R212" s="9">
        <v>43709</v>
      </c>
      <c r="S212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2" s="42" t="s">
        <v>883</v>
      </c>
      <c r="U212" s="42" t="s">
        <v>883</v>
      </c>
      <c r="V212" s="79" t="s">
        <v>883</v>
      </c>
      <c r="W212" s="42" t="s">
        <v>883</v>
      </c>
      <c r="X212" s="42" t="s">
        <v>883</v>
      </c>
      <c r="Y212" s="42" t="s">
        <v>883</v>
      </c>
      <c r="Z212" s="42" t="s">
        <v>883</v>
      </c>
      <c r="AA212" s="42" t="s">
        <v>883</v>
      </c>
      <c r="AB212" s="42" t="s">
        <v>883</v>
      </c>
      <c r="AC212" s="42" t="s">
        <v>883</v>
      </c>
    </row>
    <row r="213" spans="1:29" x14ac:dyDescent="0.3">
      <c r="A213" s="11">
        <v>213</v>
      </c>
      <c r="B213" s="6" t="s">
        <v>833</v>
      </c>
      <c r="C213" s="6" t="s">
        <v>836</v>
      </c>
      <c r="D213" s="6" t="s">
        <v>837</v>
      </c>
      <c r="E213" s="7">
        <v>59171</v>
      </c>
      <c r="F213" s="6" t="s">
        <v>756</v>
      </c>
      <c r="G213" s="15"/>
      <c r="H213" s="8"/>
      <c r="I213" s="6" t="s">
        <v>241</v>
      </c>
      <c r="J213" s="29">
        <v>8</v>
      </c>
      <c r="K213" s="9">
        <v>43721</v>
      </c>
      <c r="L213" s="9">
        <v>44816</v>
      </c>
      <c r="M213" s="6" t="s">
        <v>250</v>
      </c>
      <c r="N213" s="6" t="s">
        <v>250</v>
      </c>
      <c r="O213" s="6" t="s">
        <v>234</v>
      </c>
      <c r="P213" s="6" t="s">
        <v>250</v>
      </c>
      <c r="Q213" s="6" t="s">
        <v>887</v>
      </c>
      <c r="R213" s="9">
        <v>43739</v>
      </c>
      <c r="S21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3" s="42" t="s">
        <v>883</v>
      </c>
      <c r="U213" s="42" t="s">
        <v>883</v>
      </c>
      <c r="V213" s="79"/>
      <c r="W213" s="42"/>
      <c r="X213" s="42"/>
      <c r="Y213" s="42"/>
      <c r="Z213" s="42"/>
      <c r="AA213" s="42"/>
      <c r="AB213" s="42"/>
      <c r="AC213" s="42"/>
    </row>
    <row r="214" spans="1:29" x14ac:dyDescent="0.3">
      <c r="A214" s="11">
        <v>214</v>
      </c>
      <c r="B214" s="6" t="s">
        <v>838</v>
      </c>
      <c r="C214" s="6" t="s">
        <v>839</v>
      </c>
      <c r="D214" s="6" t="s">
        <v>840</v>
      </c>
      <c r="E214" s="7">
        <v>59171</v>
      </c>
      <c r="F214" s="6" t="s">
        <v>756</v>
      </c>
      <c r="G214" s="15" t="s">
        <v>841</v>
      </c>
      <c r="H214" s="8"/>
      <c r="I214" s="6" t="s">
        <v>241</v>
      </c>
      <c r="J214" s="29">
        <v>70</v>
      </c>
      <c r="K214" s="9">
        <v>36892</v>
      </c>
      <c r="L214" s="9">
        <v>37987</v>
      </c>
      <c r="M214" s="6"/>
      <c r="N214" s="6"/>
      <c r="O214" s="6" t="s">
        <v>233</v>
      </c>
      <c r="P214" s="6" t="s">
        <v>250</v>
      </c>
      <c r="Q214" s="6" t="s">
        <v>887</v>
      </c>
      <c r="R214" s="9">
        <v>43739</v>
      </c>
      <c r="S21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44013</v>
      </c>
      <c r="T214" s="42"/>
      <c r="U214" s="42" t="s">
        <v>883</v>
      </c>
      <c r="V214" s="79" t="s">
        <v>883</v>
      </c>
      <c r="W214" s="42" t="s">
        <v>883</v>
      </c>
      <c r="X214" s="42" t="s">
        <v>883</v>
      </c>
      <c r="Y214" s="42" t="s">
        <v>883</v>
      </c>
      <c r="Z214" s="42" t="s">
        <v>883</v>
      </c>
      <c r="AA214" s="42" t="s">
        <v>883</v>
      </c>
      <c r="AB214" s="42" t="s">
        <v>883</v>
      </c>
      <c r="AC214" s="42" t="s">
        <v>883</v>
      </c>
    </row>
    <row r="215" spans="1:29" x14ac:dyDescent="0.3">
      <c r="A215" s="11">
        <v>215</v>
      </c>
      <c r="B215" s="6" t="s">
        <v>842</v>
      </c>
      <c r="C215" s="6" t="s">
        <v>843</v>
      </c>
      <c r="D215" s="6" t="s">
        <v>844</v>
      </c>
      <c r="E215" s="7">
        <v>59215</v>
      </c>
      <c r="F215" s="6" t="s">
        <v>764</v>
      </c>
      <c r="G215" s="15" t="s">
        <v>845</v>
      </c>
      <c r="H215" s="8"/>
      <c r="I215" s="6" t="s">
        <v>241</v>
      </c>
      <c r="J215" s="29">
        <v>8</v>
      </c>
      <c r="K215" s="9">
        <v>36892</v>
      </c>
      <c r="L215" s="9">
        <v>37987</v>
      </c>
      <c r="M215" s="6"/>
      <c r="N215" s="6"/>
      <c r="O215" s="6" t="s">
        <v>234</v>
      </c>
      <c r="P215" s="6" t="s">
        <v>250</v>
      </c>
      <c r="Q215" s="6" t="s">
        <v>887</v>
      </c>
      <c r="R215" s="9">
        <v>43739</v>
      </c>
      <c r="S215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5" s="42"/>
      <c r="U215" s="42" t="s">
        <v>883</v>
      </c>
      <c r="V215" s="79"/>
      <c r="W215" s="42"/>
      <c r="X215" s="42"/>
      <c r="Y215" s="42"/>
      <c r="Z215" s="42"/>
      <c r="AA215" s="42"/>
      <c r="AB215" s="42"/>
      <c r="AC215" s="42"/>
    </row>
    <row r="216" spans="1:29" x14ac:dyDescent="0.3">
      <c r="A216" s="11">
        <v>216</v>
      </c>
      <c r="B216" s="6" t="s">
        <v>846</v>
      </c>
      <c r="C216" s="6" t="s">
        <v>847</v>
      </c>
      <c r="D216" s="6" t="s">
        <v>848</v>
      </c>
      <c r="E216" s="7">
        <v>59165</v>
      </c>
      <c r="F216" s="6" t="s">
        <v>849</v>
      </c>
      <c r="G216" s="15" t="s">
        <v>850</v>
      </c>
      <c r="H216" s="8"/>
      <c r="I216" s="6" t="s">
        <v>241</v>
      </c>
      <c r="J216" s="29">
        <v>8</v>
      </c>
      <c r="K216" s="9">
        <v>43584</v>
      </c>
      <c r="L216" s="9">
        <v>44679</v>
      </c>
      <c r="M216" s="6" t="s">
        <v>250</v>
      </c>
      <c r="N216" s="6" t="s">
        <v>250</v>
      </c>
      <c r="O216" s="6" t="s">
        <v>234</v>
      </c>
      <c r="P216" s="6" t="s">
        <v>250</v>
      </c>
      <c r="Q216" s="6" t="s">
        <v>887</v>
      </c>
      <c r="R216" s="9">
        <v>43739</v>
      </c>
      <c r="S21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6" s="42"/>
      <c r="U216" s="42" t="s">
        <v>883</v>
      </c>
      <c r="V216" s="79"/>
      <c r="W216" s="42"/>
      <c r="X216" s="42"/>
      <c r="Y216" s="42"/>
      <c r="Z216" s="42"/>
      <c r="AA216" s="42"/>
      <c r="AB216" s="42"/>
      <c r="AC216" s="42"/>
    </row>
    <row r="217" spans="1:29" x14ac:dyDescent="0.3">
      <c r="A217" s="11">
        <v>217</v>
      </c>
      <c r="B217" s="6" t="s">
        <v>851</v>
      </c>
      <c r="C217" s="6" t="s">
        <v>852</v>
      </c>
      <c r="D217" s="6" t="s">
        <v>853</v>
      </c>
      <c r="E217" s="7">
        <v>59179</v>
      </c>
      <c r="F217" s="6" t="s">
        <v>201</v>
      </c>
      <c r="G217" s="15" t="s">
        <v>854</v>
      </c>
      <c r="H217" s="8"/>
      <c r="I217" s="6" t="s">
        <v>240</v>
      </c>
      <c r="J217" s="29">
        <v>6</v>
      </c>
      <c r="K217" s="9">
        <v>43710</v>
      </c>
      <c r="L217" s="9">
        <v>44805</v>
      </c>
      <c r="M217" s="6" t="s">
        <v>250</v>
      </c>
      <c r="N217" s="6" t="s">
        <v>250</v>
      </c>
      <c r="O217" s="6" t="s">
        <v>234</v>
      </c>
      <c r="P217" s="6" t="s">
        <v>250</v>
      </c>
      <c r="Q217" s="6" t="s">
        <v>887</v>
      </c>
      <c r="R217" s="9">
        <v>43739</v>
      </c>
      <c r="S21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7" s="42"/>
      <c r="U217" s="42" t="s">
        <v>883</v>
      </c>
      <c r="V217" s="79"/>
      <c r="W217" s="42"/>
      <c r="X217" s="42"/>
      <c r="Y217" s="42"/>
      <c r="Z217" s="42"/>
      <c r="AA217" s="42"/>
      <c r="AB217" s="42"/>
      <c r="AC217" s="42"/>
    </row>
    <row r="218" spans="1:29" x14ac:dyDescent="0.3">
      <c r="A218" s="11">
        <v>218</v>
      </c>
      <c r="B218" s="6" t="s">
        <v>851</v>
      </c>
      <c r="C218" s="6" t="s">
        <v>507</v>
      </c>
      <c r="D218" s="6" t="s">
        <v>855</v>
      </c>
      <c r="E218" s="7">
        <v>59179</v>
      </c>
      <c r="F218" s="6" t="s">
        <v>201</v>
      </c>
      <c r="G218" s="15" t="s">
        <v>856</v>
      </c>
      <c r="H218" s="8"/>
      <c r="I218" s="6" t="s">
        <v>240</v>
      </c>
      <c r="J218" s="29">
        <v>6</v>
      </c>
      <c r="K218" s="9">
        <v>43710</v>
      </c>
      <c r="L218" s="9">
        <v>44805</v>
      </c>
      <c r="M218" s="6" t="s">
        <v>250</v>
      </c>
      <c r="N218" s="6" t="s">
        <v>250</v>
      </c>
      <c r="O218" s="6" t="s">
        <v>234</v>
      </c>
      <c r="P218" s="6" t="s">
        <v>250</v>
      </c>
      <c r="Q218" s="6" t="s">
        <v>887</v>
      </c>
      <c r="R218" s="9">
        <v>43739</v>
      </c>
      <c r="S218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8" s="42"/>
      <c r="U218" s="42" t="s">
        <v>883</v>
      </c>
      <c r="V218" s="79"/>
      <c r="W218" s="42"/>
      <c r="X218" s="42"/>
      <c r="Y218" s="42"/>
      <c r="Z218" s="42"/>
      <c r="AA218" s="42"/>
      <c r="AB218" s="42"/>
      <c r="AC218" s="42"/>
    </row>
    <row r="219" spans="1:29" x14ac:dyDescent="0.3">
      <c r="A219" s="11">
        <v>219</v>
      </c>
      <c r="B219" s="6" t="s">
        <v>142</v>
      </c>
      <c r="C219" s="6" t="s">
        <v>126</v>
      </c>
      <c r="D219" s="6" t="s">
        <v>857</v>
      </c>
      <c r="E219" s="7">
        <v>59179</v>
      </c>
      <c r="F219" s="6" t="s">
        <v>201</v>
      </c>
      <c r="G219" s="15" t="s">
        <v>858</v>
      </c>
      <c r="H219" s="8"/>
      <c r="I219" s="6" t="s">
        <v>240</v>
      </c>
      <c r="J219" s="29">
        <v>6</v>
      </c>
      <c r="K219" s="9">
        <v>43709</v>
      </c>
      <c r="L219" s="9">
        <v>44804</v>
      </c>
      <c r="M219" s="6" t="s">
        <v>250</v>
      </c>
      <c r="N219" s="6" t="s">
        <v>250</v>
      </c>
      <c r="O219" s="6" t="s">
        <v>234</v>
      </c>
      <c r="P219" s="6" t="s">
        <v>250</v>
      </c>
      <c r="Q219" s="6" t="s">
        <v>887</v>
      </c>
      <c r="R219" s="9">
        <v>43739</v>
      </c>
      <c r="S219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19" s="42"/>
      <c r="U219" s="42" t="s">
        <v>883</v>
      </c>
      <c r="V219" s="79"/>
      <c r="W219" s="42"/>
      <c r="X219" s="42"/>
      <c r="Y219" s="42"/>
      <c r="Z219" s="42"/>
      <c r="AA219" s="42"/>
      <c r="AB219" s="42"/>
      <c r="AC219" s="42"/>
    </row>
    <row r="220" spans="1:29" x14ac:dyDescent="0.3">
      <c r="A220" s="11">
        <v>220</v>
      </c>
      <c r="B220" s="6" t="s">
        <v>630</v>
      </c>
      <c r="C220" s="6" t="s">
        <v>43</v>
      </c>
      <c r="D220" s="6" t="s">
        <v>859</v>
      </c>
      <c r="E220" s="7">
        <v>59179</v>
      </c>
      <c r="F220" s="6" t="s">
        <v>201</v>
      </c>
      <c r="G220" s="15"/>
      <c r="H220" s="8"/>
      <c r="I220" s="6" t="s">
        <v>240</v>
      </c>
      <c r="J220" s="29">
        <v>6</v>
      </c>
      <c r="K220" s="9">
        <v>36892</v>
      </c>
      <c r="L220" s="9">
        <v>37987</v>
      </c>
      <c r="M220" s="6" t="s">
        <v>250</v>
      </c>
      <c r="N220" s="6" t="s">
        <v>250</v>
      </c>
      <c r="O220" s="6" t="s">
        <v>234</v>
      </c>
      <c r="P220" s="6" t="s">
        <v>250</v>
      </c>
      <c r="Q220" s="6" t="s">
        <v>887</v>
      </c>
      <c r="R220" s="9">
        <v>43739</v>
      </c>
      <c r="S220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0" s="42"/>
      <c r="U220" s="42" t="s">
        <v>883</v>
      </c>
      <c r="V220" s="79"/>
      <c r="W220" s="42"/>
      <c r="X220" s="42"/>
      <c r="Y220" s="42"/>
      <c r="Z220" s="42"/>
      <c r="AA220" s="42"/>
      <c r="AB220" s="42"/>
      <c r="AC220" s="42"/>
    </row>
    <row r="221" spans="1:29" x14ac:dyDescent="0.3">
      <c r="A221" s="11">
        <v>221</v>
      </c>
      <c r="B221" s="6" t="s">
        <v>860</v>
      </c>
      <c r="C221" s="6" t="s">
        <v>861</v>
      </c>
      <c r="D221" s="6" t="s">
        <v>862</v>
      </c>
      <c r="E221" s="7">
        <v>59179</v>
      </c>
      <c r="F221" s="6" t="s">
        <v>201</v>
      </c>
      <c r="G221" s="15" t="s">
        <v>863</v>
      </c>
      <c r="H221" s="8"/>
      <c r="I221" s="6" t="s">
        <v>240</v>
      </c>
      <c r="J221" s="29">
        <v>6</v>
      </c>
      <c r="K221" s="9">
        <v>36892</v>
      </c>
      <c r="L221" s="9">
        <v>37987</v>
      </c>
      <c r="M221" s="6" t="s">
        <v>250</v>
      </c>
      <c r="N221" s="6" t="s">
        <v>250</v>
      </c>
      <c r="O221" s="6" t="s">
        <v>234</v>
      </c>
      <c r="P221" s="6" t="s">
        <v>250</v>
      </c>
      <c r="Q221" s="6" t="s">
        <v>887</v>
      </c>
      <c r="R221" s="9">
        <v>43739</v>
      </c>
      <c r="S221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1" s="42"/>
      <c r="U221" s="42" t="s">
        <v>883</v>
      </c>
      <c r="V221" s="79"/>
      <c r="W221" s="42"/>
      <c r="X221" s="42"/>
      <c r="Y221" s="42"/>
      <c r="Z221" s="42"/>
      <c r="AA221" s="42"/>
      <c r="AB221" s="42"/>
      <c r="AC221" s="42"/>
    </row>
    <row r="222" spans="1:29" hidden="1" x14ac:dyDescent="0.3">
      <c r="A222" s="11">
        <v>222</v>
      </c>
      <c r="B222" s="6" t="s">
        <v>117</v>
      </c>
      <c r="C222" s="6" t="s">
        <v>864</v>
      </c>
      <c r="D222" s="6" t="s">
        <v>865</v>
      </c>
      <c r="E222" s="7">
        <v>59171</v>
      </c>
      <c r="F222" s="6" t="s">
        <v>756</v>
      </c>
      <c r="G222" s="15" t="s">
        <v>866</v>
      </c>
      <c r="H222" s="8"/>
      <c r="I222" s="6" t="s">
        <v>241</v>
      </c>
      <c r="J222" s="29">
        <v>70</v>
      </c>
      <c r="K222" s="9">
        <v>36892</v>
      </c>
      <c r="L222" s="9">
        <v>37987</v>
      </c>
      <c r="M222" s="6" t="s">
        <v>250</v>
      </c>
      <c r="N222" s="6" t="s">
        <v>250</v>
      </c>
      <c r="O222" s="6" t="s">
        <v>233</v>
      </c>
      <c r="P222" s="6" t="s">
        <v>250</v>
      </c>
      <c r="Q222" s="6"/>
      <c r="R222" s="9"/>
      <c r="S222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2" s="42"/>
      <c r="U222" s="42"/>
      <c r="V222" s="79"/>
      <c r="W222" s="42"/>
      <c r="X222" s="42"/>
      <c r="Y222" s="42"/>
      <c r="Z222" s="42"/>
      <c r="AA222" s="42"/>
      <c r="AB222" s="42"/>
      <c r="AC222" s="42"/>
    </row>
    <row r="223" spans="1:29" x14ac:dyDescent="0.3">
      <c r="A223" s="11">
        <v>223</v>
      </c>
      <c r="B223" s="6" t="s">
        <v>163</v>
      </c>
      <c r="C223" s="6" t="s">
        <v>867</v>
      </c>
      <c r="D223" s="6" t="s">
        <v>868</v>
      </c>
      <c r="E223" s="7">
        <v>59490</v>
      </c>
      <c r="F223" s="6" t="s">
        <v>761</v>
      </c>
      <c r="G223" s="15" t="s">
        <v>869</v>
      </c>
      <c r="H223" s="8"/>
      <c r="I223" s="6" t="s">
        <v>241</v>
      </c>
      <c r="J223" s="29">
        <v>8</v>
      </c>
      <c r="K223" s="9">
        <v>36892</v>
      </c>
      <c r="L223" s="9">
        <v>37987</v>
      </c>
      <c r="M223" s="6" t="s">
        <v>250</v>
      </c>
      <c r="N223" s="6" t="s">
        <v>250</v>
      </c>
      <c r="O223" s="6" t="s">
        <v>234</v>
      </c>
      <c r="P223" s="6" t="s">
        <v>250</v>
      </c>
      <c r="Q223" s="6" t="s">
        <v>887</v>
      </c>
      <c r="R223" s="9">
        <v>43739</v>
      </c>
      <c r="S223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3" s="42"/>
      <c r="U223" s="42" t="s">
        <v>883</v>
      </c>
      <c r="V223" s="79"/>
      <c r="W223" s="42"/>
      <c r="X223" s="42"/>
      <c r="Y223" s="42"/>
      <c r="Z223" s="42"/>
      <c r="AA223" s="42"/>
      <c r="AB223" s="42"/>
      <c r="AC223" s="42"/>
    </row>
    <row r="224" spans="1:29" x14ac:dyDescent="0.3">
      <c r="A224" s="11">
        <v>224</v>
      </c>
      <c r="B224" s="6" t="s">
        <v>70</v>
      </c>
      <c r="C224" s="6" t="s">
        <v>870</v>
      </c>
      <c r="D224" s="6" t="s">
        <v>871</v>
      </c>
      <c r="E224" s="7">
        <v>59490</v>
      </c>
      <c r="F224" s="6" t="s">
        <v>761</v>
      </c>
      <c r="G224" s="15" t="s">
        <v>872</v>
      </c>
      <c r="H224" s="8"/>
      <c r="I224" s="6" t="s">
        <v>241</v>
      </c>
      <c r="J224" s="29">
        <v>8</v>
      </c>
      <c r="K224" s="9">
        <v>43735</v>
      </c>
      <c r="L224" s="9">
        <v>44830</v>
      </c>
      <c r="M224" s="6" t="s">
        <v>250</v>
      </c>
      <c r="N224" s="6" t="s">
        <v>250</v>
      </c>
      <c r="O224" s="6" t="s">
        <v>234</v>
      </c>
      <c r="P224" s="6" t="s">
        <v>250</v>
      </c>
      <c r="Q224" s="6" t="s">
        <v>887</v>
      </c>
      <c r="R224" s="9">
        <v>43739</v>
      </c>
      <c r="S224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4" s="42"/>
      <c r="U224" s="42" t="s">
        <v>883</v>
      </c>
      <c r="V224" s="79"/>
      <c r="W224" s="42"/>
      <c r="X224" s="42"/>
      <c r="Y224" s="42"/>
      <c r="Z224" s="42"/>
      <c r="AA224" s="42"/>
      <c r="AB224" s="42"/>
      <c r="AC224" s="42"/>
    </row>
    <row r="225" spans="1:29" hidden="1" x14ac:dyDescent="0.3">
      <c r="A225" s="11">
        <v>225</v>
      </c>
      <c r="B225" s="6" t="s">
        <v>151</v>
      </c>
      <c r="C225" s="6" t="s">
        <v>542</v>
      </c>
      <c r="D225" s="6" t="s">
        <v>873</v>
      </c>
      <c r="E225" s="7">
        <v>59490</v>
      </c>
      <c r="F225" s="6" t="s">
        <v>761</v>
      </c>
      <c r="G225" s="15" t="s">
        <v>874</v>
      </c>
      <c r="H225" s="8"/>
      <c r="I225" s="6" t="s">
        <v>241</v>
      </c>
      <c r="J225" s="29">
        <v>70</v>
      </c>
      <c r="K225" s="9">
        <v>36892</v>
      </c>
      <c r="L225" s="9">
        <v>37987</v>
      </c>
      <c r="M225" s="6" t="s">
        <v>250</v>
      </c>
      <c r="N225" s="6"/>
      <c r="O225" s="6" t="s">
        <v>233</v>
      </c>
      <c r="P225" s="6" t="s">
        <v>250</v>
      </c>
      <c r="Q225" s="6"/>
      <c r="R225" s="9"/>
      <c r="S225" s="9" t="str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/>
      </c>
      <c r="T225" s="42"/>
      <c r="U225" s="42"/>
      <c r="V225" s="79"/>
      <c r="W225" s="42"/>
      <c r="X225" s="42"/>
      <c r="Y225" s="42"/>
      <c r="Z225" s="42"/>
      <c r="AA225" s="42"/>
      <c r="AB225" s="42"/>
      <c r="AC225" s="42"/>
    </row>
    <row r="226" spans="1:29" x14ac:dyDescent="0.3">
      <c r="A226" s="11">
        <v>226</v>
      </c>
      <c r="B226" s="6" t="s">
        <v>875</v>
      </c>
      <c r="C226" s="6" t="s">
        <v>876</v>
      </c>
      <c r="D226" s="6" t="s">
        <v>877</v>
      </c>
      <c r="E226" s="7">
        <v>59179</v>
      </c>
      <c r="F226" s="6" t="s">
        <v>201</v>
      </c>
      <c r="G226" s="15"/>
      <c r="H226" s="8"/>
      <c r="I226" s="6" t="s">
        <v>240</v>
      </c>
      <c r="J226" s="29">
        <v>6</v>
      </c>
      <c r="K226" s="9">
        <v>43729</v>
      </c>
      <c r="L226" s="9">
        <v>44824</v>
      </c>
      <c r="M226" s="6" t="s">
        <v>250</v>
      </c>
      <c r="N226" s="6"/>
      <c r="O226" s="6" t="s">
        <v>234</v>
      </c>
      <c r="P226" s="6" t="s">
        <v>250</v>
      </c>
      <c r="Q226" s="6" t="s">
        <v>887</v>
      </c>
      <c r="R226" s="9">
        <v>43739</v>
      </c>
      <c r="S226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6" s="42"/>
      <c r="U226" s="42" t="s">
        <v>883</v>
      </c>
      <c r="V226" s="79"/>
      <c r="W226" s="42"/>
      <c r="X226" s="42"/>
      <c r="Y226" s="42"/>
      <c r="Z226" s="42"/>
      <c r="AA226" s="42"/>
      <c r="AB226" s="42"/>
      <c r="AC226" s="42"/>
    </row>
    <row r="227" spans="1:29" x14ac:dyDescent="0.3">
      <c r="A227" s="11">
        <v>227</v>
      </c>
      <c r="B227" s="6" t="s">
        <v>878</v>
      </c>
      <c r="C227" s="6" t="s">
        <v>879</v>
      </c>
      <c r="D227" s="6" t="s">
        <v>880</v>
      </c>
      <c r="E227" s="7">
        <v>59179</v>
      </c>
      <c r="F227" s="6" t="s">
        <v>201</v>
      </c>
      <c r="G227" s="15" t="s">
        <v>881</v>
      </c>
      <c r="H227" s="8"/>
      <c r="I227" s="6" t="s">
        <v>240</v>
      </c>
      <c r="J227" s="29">
        <v>6</v>
      </c>
      <c r="K227" s="9">
        <v>43721</v>
      </c>
      <c r="L227" s="9">
        <v>44816</v>
      </c>
      <c r="M227" s="6" t="s">
        <v>250</v>
      </c>
      <c r="N227" s="6"/>
      <c r="O227" s="6" t="s">
        <v>234</v>
      </c>
      <c r="P227" s="6" t="s">
        <v>250</v>
      </c>
      <c r="Q227" s="6" t="s">
        <v>887</v>
      </c>
      <c r="R227" s="9">
        <v>43739</v>
      </c>
      <c r="S227" s="9">
        <f>IF(AND(Tableau5[[#This Row],[Réglé]]&lt;&gt;"",Tableau5[[#This Row],[Abonnement]]="Mensuel",Tableau5[[#This Row],[Date payé]]&lt;&gt;""),EOMONTH(Tableau5[[#This Row],[Date payé]],0)+5,IF(AND(Tableau5[[#This Row],[Réglé]]&lt;&gt;"",Tableau5[[#This Row],[Abonnement]]="Annuel",Tableau5[[#This Row],[Date payé]]&lt;&gt;""),DATE(YEAR(Tableau5[[#This Row],[Date payé]])+1,7,1),""))</f>
        <v>43774</v>
      </c>
      <c r="T227" s="42"/>
      <c r="U227" s="42" t="s">
        <v>883</v>
      </c>
      <c r="V227" s="79"/>
      <c r="W227" s="42"/>
      <c r="X227" s="42"/>
      <c r="Y227" s="42"/>
      <c r="Z227" s="42"/>
      <c r="AA227" s="42"/>
      <c r="AB227" s="42"/>
      <c r="AC227" s="42"/>
    </row>
  </sheetData>
  <sortState xmlns:xlrd2="http://schemas.microsoft.com/office/spreadsheetml/2017/richdata2" ref="A2:R132">
    <sortCondition ref="B2:B132"/>
  </sortState>
  <phoneticPr fontId="12" type="noConversion"/>
  <hyperlinks>
    <hyperlink ref="H2" r:id="rId1" xr:uid="{93329585-BFF3-4850-A8CF-E8110A1FDBA1}"/>
    <hyperlink ref="H4" r:id="rId2" xr:uid="{41AFB803-B02C-4D32-8677-0F5558CF8B40}"/>
    <hyperlink ref="H5" r:id="rId3" xr:uid="{C453611D-12B6-47F0-B771-417C051DF900}"/>
    <hyperlink ref="H10" r:id="rId4" xr:uid="{6E53BEB0-AE60-46B0-B690-49A716D8896E}"/>
    <hyperlink ref="H11" r:id="rId5" xr:uid="{351FBFDE-22B5-4F85-9CB8-7F3EAA5AD275}"/>
    <hyperlink ref="H12" r:id="rId6" xr:uid="{8215C67E-AD32-473A-A0C8-135BFE6E31EA}"/>
    <hyperlink ref="H13" r:id="rId7" xr:uid="{9FED2B70-C9E9-4BCD-AB9B-5DB95DFD7BC8}"/>
    <hyperlink ref="H15" r:id="rId8" xr:uid="{2BF97450-77A5-4049-BF9C-BA44C661F09F}"/>
    <hyperlink ref="H16" r:id="rId9" xr:uid="{EBB6B4C6-BFFF-44B0-BDFA-62E1BC750AA4}"/>
    <hyperlink ref="H17" r:id="rId10" xr:uid="{2B5641D7-6D24-4FA5-A9B9-4AE18DB5643D}"/>
    <hyperlink ref="H18" r:id="rId11" xr:uid="{F590F6EC-D4F2-499B-9EF2-D04DB1A8AAA8}"/>
    <hyperlink ref="H19" r:id="rId12" xr:uid="{E157554F-7667-4E07-9CF6-77EFE5ABBA16}"/>
    <hyperlink ref="H121" r:id="rId13" xr:uid="{471E9C28-DFC7-4DB7-97A4-074E8E34D7CA}"/>
    <hyperlink ref="H123" r:id="rId14" xr:uid="{3C9A17CA-17EE-49CC-8F4E-3443B996F1BE}"/>
    <hyperlink ref="H130" r:id="rId15" xr:uid="{9D88E762-6FE6-46DB-878A-11E3BE5541E3}"/>
    <hyperlink ref="H131" r:id="rId16" xr:uid="{0C7021ED-5AB6-4A3A-AB96-E46E24B90C08}"/>
    <hyperlink ref="H132" r:id="rId17" xr:uid="{EA758949-946C-461B-A8B4-F79B889700F5}"/>
    <hyperlink ref="H72" r:id="rId18" xr:uid="{CFEB04F0-A969-4AAE-8B13-BF02F119899F}"/>
    <hyperlink ref="H73" r:id="rId19" xr:uid="{3568AE80-73F5-4EEF-948B-44CD169588E8}"/>
    <hyperlink ref="H74" r:id="rId20" xr:uid="{2A0625B6-298B-402D-B377-5111B1F7C19A}"/>
    <hyperlink ref="H80" r:id="rId21" xr:uid="{FA8A85F1-90A0-4806-AEC1-A3D9E9674F6D}"/>
    <hyperlink ref="H78" r:id="rId22" xr:uid="{2F410C72-B913-4444-9C4C-C227CA30116D}"/>
    <hyperlink ref="H83" r:id="rId23" xr:uid="{60AE99D5-3287-44C1-A5C7-791E5B268210}"/>
    <hyperlink ref="H85" r:id="rId24" xr:uid="{B678F95E-06CD-44EE-8745-D9CF81724CBF}"/>
    <hyperlink ref="H92" r:id="rId25" xr:uid="{D2AA9498-954B-414A-A030-D0834C4D1A17}"/>
    <hyperlink ref="H98" r:id="rId26" xr:uid="{EF43A37F-7BCD-4764-93A3-DA9DB01AC235}"/>
    <hyperlink ref="H99" r:id="rId27" xr:uid="{E39B7E93-1BBE-4EE2-B807-56EEF0ED95C8}"/>
    <hyperlink ref="H43" r:id="rId28" xr:uid="{BE4899A3-96DC-46B2-B982-08A161F7BDD4}"/>
    <hyperlink ref="H35" r:id="rId29" xr:uid="{BD226518-6ABC-43D6-956B-5924B3D29605}"/>
    <hyperlink ref="H40" r:id="rId30" xr:uid="{ED2BBF5E-006F-4EB1-AA37-05F66A542FD8}"/>
    <hyperlink ref="H47" r:id="rId31" xr:uid="{F1663875-323A-419E-B1B6-4205A71B434C}"/>
    <hyperlink ref="H46" r:id="rId32" xr:uid="{0DA39998-30BD-4718-B1FC-DB94CA51324C}"/>
    <hyperlink ref="H50" r:id="rId33" xr:uid="{C2A7871B-4EA3-4E48-BBB2-4413A3EEAC70}"/>
    <hyperlink ref="H52" r:id="rId34" xr:uid="{DFCE8C8F-A26D-49B5-9A66-77952B217EC7}"/>
    <hyperlink ref="H53" r:id="rId35" xr:uid="{AAD54600-6283-40BB-83EF-2A021D6A82DC}"/>
    <hyperlink ref="H54" r:id="rId36" xr:uid="{6F23D1ED-C391-432E-9D0F-AA45938E5D62}"/>
    <hyperlink ref="H55" r:id="rId37" xr:uid="{DFDC5F5B-8FB9-4D8D-895D-53A0427C709F}"/>
    <hyperlink ref="H58" r:id="rId38" display="adm59179@gmail.com" xr:uid="{F9DE5963-D609-48A7-84DA-5BFD241C6DEA}"/>
    <hyperlink ref="H59" r:id="rId39" display="adm59179@gmail.com" xr:uid="{AA2EB3D4-12A5-4E13-A1A4-1965E01A7E6F}"/>
    <hyperlink ref="H60" r:id="rId40" xr:uid="{C7D3BB90-B4A0-44B7-A6C3-3BD1BC8DCF5F}"/>
    <hyperlink ref="H61" r:id="rId41" xr:uid="{CE9CC950-578D-407C-8DD4-08C78695EF35}"/>
    <hyperlink ref="H63" r:id="rId42" xr:uid="{59A554E1-BE46-425F-BB89-5ADD6706261F}"/>
    <hyperlink ref="H64" r:id="rId43" xr:uid="{0C6B2806-1E64-4882-93AE-6EFAFA4AE393}"/>
    <hyperlink ref="H102" r:id="rId44" xr:uid="{598F59E1-D639-4E81-9819-49CBF0B781D5}"/>
    <hyperlink ref="H104" r:id="rId45" xr:uid="{B4621D79-149F-40B1-BDD0-D67C7F8E0F75}"/>
    <hyperlink ref="H113" r:id="rId46" xr:uid="{4EC2B74B-4D69-4C42-82EA-6AA414DDC246}"/>
    <hyperlink ref="H103" r:id="rId47" xr:uid="{360A821D-2AE5-4636-A8B8-A50E8B106161}"/>
    <hyperlink ref="H22" r:id="rId48" xr:uid="{5198182C-65C1-4D0C-A19F-27E65D8188B7}"/>
    <hyperlink ref="H25" r:id="rId49" xr:uid="{483E400E-8381-4F5A-BA7F-7B9489D1D3D4}"/>
    <hyperlink ref="H26" r:id="rId50" xr:uid="{214408B7-5BFB-42D1-96AD-2E93FAA59B19}"/>
    <hyperlink ref="H29" r:id="rId51" xr:uid="{AB3F9458-4965-4E70-AD7A-2337D1998D54}"/>
    <hyperlink ref="H30" r:id="rId52" xr:uid="{2FC07054-648B-4C5E-AA6D-191258EA373C}"/>
    <hyperlink ref="H31" r:id="rId53" xr:uid="{EFCFBCDC-D205-4F3D-B37B-CEFFAB43C6A9}"/>
    <hyperlink ref="H65" r:id="rId54" xr:uid="{28EBC8B2-BE64-497C-B91D-3D7EC5C67AA0}"/>
    <hyperlink ref="H67" r:id="rId55" xr:uid="{F4F43132-2F93-4EFD-A6FD-F459518DFC3A}"/>
    <hyperlink ref="H68" r:id="rId56" xr:uid="{41ED8261-6B7A-4430-9627-40C98319C153}"/>
    <hyperlink ref="H69" r:id="rId57" xr:uid="{DCAABF21-9F33-414A-B1AB-406CC7A0ECA8}"/>
    <hyperlink ref="H114" r:id="rId58" xr:uid="{38749902-27F1-4290-909D-DE3A19C05F0F}"/>
    <hyperlink ref="H115" r:id="rId59" xr:uid="{E3357A27-2FDF-4D0B-9E10-A9391C601BBE}"/>
    <hyperlink ref="H116" r:id="rId60" xr:uid="{CDC78E4D-8CFD-4C41-9AC9-A220A87D81FC}"/>
    <hyperlink ref="H23" r:id="rId61" xr:uid="{61FD472B-6E14-4C75-B0C4-F702A6B9D618}"/>
    <hyperlink ref="H3" r:id="rId62" xr:uid="{05FAD450-9E1F-4A50-8B35-F6622D88E5D8}"/>
    <hyperlink ref="H79" r:id="rId63" xr:uid="{A45F3D2C-8B53-4A53-8293-CFAD1C1E7088}"/>
    <hyperlink ref="H36" r:id="rId64" xr:uid="{086CFEBC-BBBF-474B-9F4F-16C5F4242D66}"/>
    <hyperlink ref="H39" r:id="rId65" xr:uid="{0B3789D5-398B-4ACC-88F7-E14721C9BE3C}"/>
    <hyperlink ref="H77" r:id="rId66" xr:uid="{0C0CEDCD-1258-4E61-9242-C04056348B21}"/>
    <hyperlink ref="H75" r:id="rId67" xr:uid="{0E3AF3B9-E838-4A91-81D3-40EF9795893F}"/>
    <hyperlink ref="H20" r:id="rId68" xr:uid="{0D6BF393-E259-404C-BA5B-2AE897317F24}"/>
    <hyperlink ref="H24" r:id="rId69" xr:uid="{3A741EF7-D66C-4B33-BD82-A18BDB1E10D9}"/>
    <hyperlink ref="H57" r:id="rId70" xr:uid="{A6FAAEFB-1858-4241-B16D-BF5D2876D1EF}"/>
    <hyperlink ref="H86" r:id="rId71" xr:uid="{3480C69E-317E-4FDF-943D-A74F4951B401}"/>
    <hyperlink ref="H82" r:id="rId72" xr:uid="{2B461A0E-C1E7-488B-B391-1D989898DA99}"/>
    <hyperlink ref="H97" r:id="rId73" xr:uid="{01180EA7-A6AC-442E-9DE2-FA5AC14E2B36}"/>
    <hyperlink ref="H107" r:id="rId74" xr:uid="{18F09B23-9E60-48D4-BD09-EDF2CAE628EA}"/>
    <hyperlink ref="H112" r:id="rId75" xr:uid="{4BCEEAA1-A4D2-46EC-A7B0-EFCC53968EE3}"/>
    <hyperlink ref="H126" r:id="rId76" xr:uid="{8D9EAB41-79B4-4541-A4EE-4BF889FBC333}"/>
    <hyperlink ref="H122" r:id="rId77" xr:uid="{5BBC8B5F-673B-4775-B0AA-A9602C6299BD}"/>
    <hyperlink ref="H124" r:id="rId78" xr:uid="{DBD6A5D2-25A6-48D0-BC59-092A9FB7F5D9}"/>
    <hyperlink ref="H127" r:id="rId79" xr:uid="{69F8C24C-9ABE-4B16-B7FC-A45956DA908C}"/>
    <hyperlink ref="H160" r:id="rId80" xr:uid="{641C2E40-148A-4EA9-943D-F48BEE0C63E7}"/>
    <hyperlink ref="H161" r:id="rId81" xr:uid="{BB928A69-A6B0-461B-8056-95E41C7CF54E}"/>
    <hyperlink ref="H158" r:id="rId82" xr:uid="{7E0CF3B7-8F45-46B9-84D1-3E33FD27BA9B}"/>
    <hyperlink ref="H159" r:id="rId83" xr:uid="{1F8C6EAA-57A8-402A-B48A-A2FCBFBCCE6B}"/>
    <hyperlink ref="H157" r:id="rId84" xr:uid="{9A0455F3-FCFD-4BAC-80C9-EF4D4DD8ED8E}"/>
    <hyperlink ref="H154" r:id="rId85" xr:uid="{5C8B3A59-9353-4A8E-89DC-60F8A6D178DA}"/>
    <hyperlink ref="H152" r:id="rId86" xr:uid="{D34CFA43-AC77-4C20-B963-4111F1374E03}"/>
    <hyperlink ref="H153" r:id="rId87" xr:uid="{C3CF4EF5-A2E7-4716-8CBD-00916175C91C}"/>
    <hyperlink ref="H151" r:id="rId88" xr:uid="{0E88F596-5D27-450D-A011-1C5CA6D15520}"/>
    <hyperlink ref="H146" r:id="rId89" xr:uid="{A4D2C648-4186-4122-81D6-DA0F0E620F78}"/>
    <hyperlink ref="H150" r:id="rId90" xr:uid="{AC5B46DF-AC54-4769-8603-35028400D179}"/>
    <hyperlink ref="H137" r:id="rId91" xr:uid="{8D51CACF-AFE6-4E51-AC02-64FC6DF3A41B}"/>
    <hyperlink ref="H138" r:id="rId92" xr:uid="{A9B99C24-9E6A-4E47-A67E-35B880C8D135}"/>
    <hyperlink ref="H144" r:id="rId93" xr:uid="{72553568-271F-4401-BC59-CEE90F80F498}"/>
    <hyperlink ref="H134" r:id="rId94" xr:uid="{4C382F0A-D1DD-456D-B0A2-6C3CE9AB5247}"/>
    <hyperlink ref="H136" r:id="rId95" xr:uid="{B6A2EA4E-C1C2-4A6F-A90B-75CBFF1D3DBF}"/>
    <hyperlink ref="H140" r:id="rId96" xr:uid="{2A10FBB3-0BB7-4314-8128-F0C8109D74DF}"/>
    <hyperlink ref="H141" r:id="rId97" xr:uid="{88EB2154-CD03-4DB5-9A2A-15FDF5D42A1D}"/>
    <hyperlink ref="H143" r:id="rId98" xr:uid="{E2D43E32-2939-4CF2-B010-D8C90931C3B6}"/>
    <hyperlink ref="H147" r:id="rId99" xr:uid="{752EF56F-00BD-4A6A-AC78-6C65628B4E3C}"/>
    <hyperlink ref="H148" r:id="rId100" xr:uid="{4678E3FD-E4A3-4468-9311-3640DB49CF1D}"/>
    <hyperlink ref="H149" r:id="rId101" xr:uid="{88F95872-B3D0-4638-87C7-DC008A1C1C73}"/>
    <hyperlink ref="H162" r:id="rId102" xr:uid="{C72B88F5-2E6C-4E6C-989F-20892C130EDF}"/>
    <hyperlink ref="H163" r:id="rId103" xr:uid="{B28CD85A-9B28-48E0-860B-38066A087C02}"/>
    <hyperlink ref="H164" r:id="rId104" xr:uid="{8D057DC3-08B0-4D6C-9CDB-1C03D9BB6176}"/>
    <hyperlink ref="H166" r:id="rId105" xr:uid="{58252AE0-CCA0-431D-8B0A-8582D0DD7986}"/>
    <hyperlink ref="H169" r:id="rId106" xr:uid="{9178EC80-ACB3-4AEF-A84F-64CA9DD96EAC}"/>
    <hyperlink ref="H170" r:id="rId107" xr:uid="{751DC2B2-84E8-43CE-85E8-6ABAAF45A64A}"/>
    <hyperlink ref="H171" r:id="rId108" xr:uid="{8AE39F0F-4B3D-4379-A4DA-FC7A81047551}"/>
    <hyperlink ref="H172" r:id="rId109" xr:uid="{5E09C6E5-F3C7-45F6-9D6E-6242B7FA33E4}"/>
    <hyperlink ref="H174" r:id="rId110" xr:uid="{A31C4A8D-4582-4BEF-9F38-7B1BEDA7171B}"/>
    <hyperlink ref="H175" r:id="rId111" xr:uid="{AC64EA52-BEA9-41D1-8FBE-C202FAC41D23}"/>
    <hyperlink ref="H176" r:id="rId112" xr:uid="{CFEFCFFF-5A72-49FE-A403-6E99E763BFC4}"/>
  </hyperlinks>
  <pageMargins left="0.7" right="0.7" top="0.75" bottom="0.75" header="0.3" footer="0.3"/>
  <pageSetup paperSize="9" orientation="portrait" r:id="rId113"/>
  <tableParts count="1">
    <tablePart r:id="rId1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C3" sqref="C3"/>
    </sheetView>
  </sheetViews>
  <sheetFormatPr baseColWidth="10" defaultRowHeight="14.4" x14ac:dyDescent="0.3"/>
  <cols>
    <col min="1" max="1" width="12" customWidth="1"/>
    <col min="2" max="2" width="6.33203125" customWidth="1"/>
    <col min="3" max="3" width="19.44140625" customWidth="1"/>
    <col min="4" max="4" width="5" customWidth="1"/>
    <col min="6" max="6" width="4.44140625" customWidth="1"/>
  </cols>
  <sheetData>
    <row r="1" spans="1:7" x14ac:dyDescent="0.3">
      <c r="A1" t="s">
        <v>5</v>
      </c>
      <c r="C1" t="s">
        <v>6</v>
      </c>
      <c r="E1" t="s">
        <v>238</v>
      </c>
      <c r="G1" s="17" t="s">
        <v>244</v>
      </c>
    </row>
    <row r="2" spans="1:7" x14ac:dyDescent="0.3">
      <c r="A2" t="s">
        <v>233</v>
      </c>
      <c r="C2" t="s">
        <v>240</v>
      </c>
      <c r="E2" t="s">
        <v>239</v>
      </c>
      <c r="G2" s="18">
        <v>6</v>
      </c>
    </row>
    <row r="3" spans="1:7" x14ac:dyDescent="0.3">
      <c r="A3" t="s">
        <v>234</v>
      </c>
      <c r="C3" t="s">
        <v>241</v>
      </c>
      <c r="E3" t="s">
        <v>80</v>
      </c>
      <c r="G3" s="19">
        <v>8</v>
      </c>
    </row>
    <row r="4" spans="1:7" x14ac:dyDescent="0.3">
      <c r="G4" s="18">
        <v>50</v>
      </c>
    </row>
    <row r="5" spans="1:7" x14ac:dyDescent="0.3">
      <c r="G5" s="19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6CBE9-2557-475E-A886-FA7165B997A2}">
  <sheetPr codeName="Feuil7"/>
  <dimension ref="A1:P19"/>
  <sheetViews>
    <sheetView workbookViewId="0">
      <selection activeCell="B16" sqref="B16"/>
    </sheetView>
  </sheetViews>
  <sheetFormatPr baseColWidth="10" defaultRowHeight="14.4" x14ac:dyDescent="0.3"/>
  <cols>
    <col min="1" max="1" width="14" bestFit="1" customWidth="1"/>
    <col min="2" max="2" width="11.6640625" customWidth="1"/>
  </cols>
  <sheetData>
    <row r="1" spans="1:16" ht="16.2" thickTop="1" x14ac:dyDescent="0.3">
      <c r="A1" s="87" t="s">
        <v>919</v>
      </c>
      <c r="B1" s="88"/>
      <c r="C1" s="88"/>
      <c r="D1" s="88"/>
      <c r="E1" s="88"/>
      <c r="F1" s="88"/>
      <c r="G1" s="88"/>
      <c r="H1" s="88"/>
      <c r="I1" s="88"/>
      <c r="J1" s="88"/>
      <c r="K1" s="89"/>
    </row>
    <row r="2" spans="1:16" ht="15.6" x14ac:dyDescent="0.3">
      <c r="A2" s="74" t="s">
        <v>918</v>
      </c>
      <c r="B2" s="57" t="str">
        <f>'Base de Données'!T1</f>
        <v>sept-19</v>
      </c>
      <c r="C2" s="57" t="str">
        <f>'Base de Données'!U1</f>
        <v>oct-19</v>
      </c>
      <c r="D2" s="57" t="str">
        <f>'Base de Données'!V1</f>
        <v>nov-19</v>
      </c>
      <c r="E2" s="57" t="str">
        <f>'Base de Données'!W1</f>
        <v>déc-19</v>
      </c>
      <c r="F2" s="57" t="str">
        <f>'Base de Données'!X1</f>
        <v>janv-20</v>
      </c>
      <c r="G2" s="57" t="str">
        <f>'Base de Données'!Y1</f>
        <v>févr-20</v>
      </c>
      <c r="H2" s="57" t="str">
        <f>'Base de Données'!Z1</f>
        <v>mars-20</v>
      </c>
      <c r="I2" s="57" t="str">
        <f>'Base de Données'!AA1</f>
        <v>avr-20</v>
      </c>
      <c r="J2" s="57" t="str">
        <f>'Base de Données'!AB1</f>
        <v>mai-20</v>
      </c>
      <c r="K2" s="75" t="str">
        <f>'Base de Données'!AC1</f>
        <v>juin-20</v>
      </c>
    </row>
    <row r="3" spans="1:16" x14ac:dyDescent="0.3">
      <c r="A3" s="64" t="s">
        <v>240</v>
      </c>
      <c r="B3" s="58">
        <f>COUNTIFS('Base de Données'!$I:$I,$A3,'Base de Données'!T:T,"ok")</f>
        <v>41</v>
      </c>
      <c r="C3" s="58">
        <f>COUNTIFS('Base de Données'!$I:$I,$A3,'Base de Données'!U:U,"ok")</f>
        <v>41</v>
      </c>
      <c r="D3" s="58">
        <f>COUNTIFS('Base de Données'!$I:$I,$A3,'Base de Données'!V:V,"ok")</f>
        <v>15</v>
      </c>
      <c r="E3" s="58">
        <f>COUNTIFS('Base de Données'!$I:$I,$A3,'Base de Données'!W:W,"ok")</f>
        <v>15</v>
      </c>
      <c r="F3" s="58">
        <f>COUNTIFS('Base de Données'!$I:$I,$A3,'Base de Données'!X:X,"ok")</f>
        <v>15</v>
      </c>
      <c r="G3" s="58">
        <f>COUNTIFS('Base de Données'!$I:$I,$A3,'Base de Données'!Y:Y,"ok")</f>
        <v>15</v>
      </c>
      <c r="H3" s="58">
        <f>COUNTIFS('Base de Données'!$I:$I,$A3,'Base de Données'!Z:Z,"ok")</f>
        <v>15</v>
      </c>
      <c r="I3" s="58">
        <f>COUNTIFS('Base de Données'!$I:$I,$A3,'Base de Données'!AA:AA,"ok")</f>
        <v>15</v>
      </c>
      <c r="J3" s="58">
        <f>COUNTIFS('Base de Données'!$I:$I,$A3,'Base de Données'!AB:AB,"ok")</f>
        <v>15</v>
      </c>
      <c r="K3" s="65">
        <f>COUNTIFS('Base de Données'!$I:$I,$A3,'Base de Données'!AC:AC,"ok")</f>
        <v>15</v>
      </c>
    </row>
    <row r="4" spans="1:16" ht="16.2" thickBot="1" x14ac:dyDescent="0.35">
      <c r="A4" s="66" t="s">
        <v>241</v>
      </c>
      <c r="B4" s="59">
        <f>COUNTIFS('Base de Données'!$I:$I,$A4,'Base de Données'!T:T,"ok")</f>
        <v>23</v>
      </c>
      <c r="C4" s="59">
        <f>COUNTIFS('Base de Données'!$I:$I,$A4,'Base de Données'!U:U,"ok")</f>
        <v>23</v>
      </c>
      <c r="D4" s="59">
        <f>COUNTIFS('Base de Données'!$I:$I,$A4,'Base de Données'!V:V,"ok")</f>
        <v>5</v>
      </c>
      <c r="E4" s="59">
        <f>COUNTIFS('Base de Données'!$I:$I,$A4,'Base de Données'!W:W,"ok")</f>
        <v>5</v>
      </c>
      <c r="F4" s="59">
        <f>COUNTIFS('Base de Données'!$I:$I,$A4,'Base de Données'!X:X,"ok")</f>
        <v>5</v>
      </c>
      <c r="G4" s="59">
        <f>COUNTIFS('Base de Données'!$I:$I,$A4,'Base de Données'!Y:Y,"ok")</f>
        <v>5</v>
      </c>
      <c r="H4" s="59">
        <f>COUNTIFS('Base de Données'!$I:$I,$A4,'Base de Données'!Z:Z,"ok")</f>
        <v>5</v>
      </c>
      <c r="I4" s="59">
        <f>COUNTIFS('Base de Données'!$I:$I,$A4,'Base de Données'!AA:AA,"ok")</f>
        <v>5</v>
      </c>
      <c r="J4" s="59">
        <f>COUNTIFS('Base de Données'!$I:$I,$A4,'Base de Données'!AB:AB,"ok")</f>
        <v>5</v>
      </c>
      <c r="K4" s="67">
        <f>COUNTIFS('Base de Données'!$I:$I,$A4,'Base de Données'!AC:AC,"ok")</f>
        <v>5</v>
      </c>
      <c r="N4" s="37" t="s">
        <v>245</v>
      </c>
      <c r="O4" s="10"/>
      <c r="P4" s="38">
        <f ca="1">SUMIFS('Base de Données'!J:J,'Base de Données'!O:O,"mensuel",INDIRECT("'Base de Données'!" &amp;IF(MATCH(N5,'Base de Données'!A1:AC1,)&gt;26,CHAR(INT((MATCH(N5,'Base de Données'!A1:AC1,)-1)/26)+64),"")&amp;CHAR(MOD((MATCH(N5,'Base de Données'!A1:AC1,)-1),26)+65)&amp;":"&amp;IF(MATCH(N5,'Base de Données'!A1:AC1,)&gt;26,CHAR(INT((MATCH(N5,'Base de Données'!A1:AC1,)-1)/26)+64),"")&amp;CHAR(MOD((MATCH(N5,'Base de Données'!A1:AC1,)-1),26)+65)),"ok")+ 260</f>
        <v>568</v>
      </c>
    </row>
    <row r="5" spans="1:16" ht="15.6" thickTop="1" thickBot="1" x14ac:dyDescent="0.35">
      <c r="A5" s="76" t="s">
        <v>882</v>
      </c>
      <c r="B5" s="77">
        <f>SUM(B3:B4)</f>
        <v>64</v>
      </c>
      <c r="C5" s="77">
        <f t="shared" ref="C5:K5" si="0">SUM(C3:C4)</f>
        <v>64</v>
      </c>
      <c r="D5" s="77">
        <f t="shared" si="0"/>
        <v>20</v>
      </c>
      <c r="E5" s="77">
        <f t="shared" si="0"/>
        <v>20</v>
      </c>
      <c r="F5" s="77">
        <f t="shared" si="0"/>
        <v>20</v>
      </c>
      <c r="G5" s="77">
        <f t="shared" si="0"/>
        <v>20</v>
      </c>
      <c r="H5" s="77">
        <f t="shared" si="0"/>
        <v>20</v>
      </c>
      <c r="I5" s="77">
        <f t="shared" si="0"/>
        <v>20</v>
      </c>
      <c r="J5" s="77">
        <f t="shared" si="0"/>
        <v>20</v>
      </c>
      <c r="K5" s="78">
        <f t="shared" si="0"/>
        <v>20</v>
      </c>
      <c r="N5" s="46" t="s">
        <v>7</v>
      </c>
      <c r="O5" s="10"/>
      <c r="P5" s="10"/>
    </row>
    <row r="6" spans="1:16" ht="16.2" thickTop="1" x14ac:dyDescent="0.3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N6" s="37" t="s">
        <v>246</v>
      </c>
      <c r="O6" s="10"/>
      <c r="P6" s="38">
        <f ca="1">SUM(Indicateurs!A16:J16)</f>
        <v>11538</v>
      </c>
    </row>
    <row r="7" spans="1:16" ht="15" thickBot="1" x14ac:dyDescent="0.3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N7" s="45" t="str">
        <f>"(depuis " &amp; TEXT(Indicateurs!A15,"mmm-aa") &amp; ")"</f>
        <v>(depuis sept-19)</v>
      </c>
      <c r="O7" s="10"/>
      <c r="P7" s="10"/>
    </row>
    <row r="8" spans="1:16" ht="16.2" thickTop="1" x14ac:dyDescent="0.3">
      <c r="A8" s="81" t="s">
        <v>919</v>
      </c>
      <c r="B8" s="82"/>
      <c r="C8" s="82"/>
      <c r="D8" s="82"/>
      <c r="E8" s="82"/>
      <c r="F8" s="82"/>
      <c r="G8" s="82"/>
      <c r="H8" s="82"/>
      <c r="I8" s="82"/>
      <c r="J8" s="82"/>
      <c r="K8" s="83"/>
    </row>
    <row r="9" spans="1:16" ht="15.6" x14ac:dyDescent="0.3">
      <c r="A9" s="61" t="s">
        <v>917</v>
      </c>
      <c r="B9" s="62" t="str">
        <f>'Base de Données'!T1</f>
        <v>sept-19</v>
      </c>
      <c r="C9" s="62" t="str">
        <f>'Base de Données'!U1</f>
        <v>oct-19</v>
      </c>
      <c r="D9" s="62" t="str">
        <f>'Base de Données'!V1</f>
        <v>nov-19</v>
      </c>
      <c r="E9" s="62" t="str">
        <f>'Base de Données'!W1</f>
        <v>déc-19</v>
      </c>
      <c r="F9" s="62" t="str">
        <f>'Base de Données'!X1</f>
        <v>janv-20</v>
      </c>
      <c r="G9" s="62" t="str">
        <f>'Base de Données'!Y1</f>
        <v>févr-20</v>
      </c>
      <c r="H9" s="62" t="str">
        <f>'Base de Données'!Z1</f>
        <v>mars-20</v>
      </c>
      <c r="I9" s="62" t="str">
        <f>'Base de Données'!AA1</f>
        <v>avr-20</v>
      </c>
      <c r="J9" s="62" t="str">
        <f>'Base de Données'!AB1</f>
        <v>mai-20</v>
      </c>
      <c r="K9" s="63" t="str">
        <f>'Base de Données'!AC1</f>
        <v>juin-20</v>
      </c>
    </row>
    <row r="10" spans="1:16" x14ac:dyDescent="0.3">
      <c r="A10" s="64" t="s">
        <v>234</v>
      </c>
      <c r="B10" s="58">
        <f ca="1">COUNTIFS(Tableau5[Abonnement],$A10,INDIRECT("Tableau5[" &amp; B$9 &amp;"]",),"Ok")</f>
        <v>45</v>
      </c>
      <c r="C10" s="58">
        <f ca="1">COUNTIFS(Tableau5[Abonnement],$A10,INDIRECT("Tableau5[" &amp; C$9 &amp;"]",),"Ok")</f>
        <v>44</v>
      </c>
      <c r="D10" s="58">
        <f ca="1">COUNTIFS(Tableau5[Abonnement],$A10,INDIRECT("Tableau5[" &amp; D$9 &amp;"]",),"Ok")</f>
        <v>0</v>
      </c>
      <c r="E10" s="58">
        <f ca="1">COUNTIFS(Tableau5[Abonnement],$A10,INDIRECT("Tableau5[" &amp; E$9 &amp;"]",),"Ok")</f>
        <v>0</v>
      </c>
      <c r="F10" s="58">
        <f ca="1">COUNTIFS(Tableau5[Abonnement],$A10,INDIRECT("Tableau5[" &amp; F$9 &amp;"]",),"Ok")</f>
        <v>0</v>
      </c>
      <c r="G10" s="58">
        <f ca="1">COUNTIFS(Tableau5[Abonnement],$A10,INDIRECT("Tableau5[" &amp; G$9 &amp;"]",),"Ok")</f>
        <v>0</v>
      </c>
      <c r="H10" s="58">
        <f ca="1">COUNTIFS(Tableau5[Abonnement],$A10,INDIRECT("Tableau5[" &amp; H$9 &amp;"]",),"Ok")</f>
        <v>0</v>
      </c>
      <c r="I10" s="58">
        <f ca="1">COUNTIFS(Tableau5[Abonnement],$A10,INDIRECT("Tableau5[" &amp; I$9 &amp;"]",),"Ok")</f>
        <v>0</v>
      </c>
      <c r="J10" s="58">
        <f ca="1">COUNTIFS(Tableau5[Abonnement],$A10,INDIRECT("Tableau5[" &amp; J$9 &amp;"]",),"Ok")</f>
        <v>0</v>
      </c>
      <c r="K10" s="65">
        <f ca="1">COUNTIFS(Tableau5[Abonnement],$A10,INDIRECT("Tableau5[" &amp; K$9 &amp;"]",),"Ok")</f>
        <v>0</v>
      </c>
    </row>
    <row r="11" spans="1:16" ht="15" thickBot="1" x14ac:dyDescent="0.35">
      <c r="A11" s="66" t="s">
        <v>233</v>
      </c>
      <c r="B11" s="59">
        <f ca="1">COUNTIFS(Tableau5[Abonnement],$A11,INDIRECT("Tableau5[" &amp; B$9 &amp;"]",),"Ok")</f>
        <v>19</v>
      </c>
      <c r="C11" s="59">
        <f ca="1">COUNTIFS(Tableau5[Abonnement],$A11,INDIRECT("Tableau5[" &amp; C$9 &amp;"]",),"Ok")</f>
        <v>20</v>
      </c>
      <c r="D11" s="59">
        <f ca="1">COUNTIFS(Tableau5[Abonnement],$A11,INDIRECT("Tableau5[" &amp; D$9 &amp;"]",),"Ok")</f>
        <v>20</v>
      </c>
      <c r="E11" s="59">
        <f ca="1">COUNTIFS(Tableau5[Abonnement],$A11,INDIRECT("Tableau5[" &amp; E$9 &amp;"]",),"Ok")</f>
        <v>20</v>
      </c>
      <c r="F11" s="59">
        <f ca="1">COUNTIFS(Tableau5[Abonnement],$A11,INDIRECT("Tableau5[" &amp; F$9 &amp;"]",),"Ok")</f>
        <v>20</v>
      </c>
      <c r="G11" s="59">
        <f ca="1">COUNTIFS(Tableau5[Abonnement],$A11,INDIRECT("Tableau5[" &amp; G$9 &amp;"]",),"Ok")</f>
        <v>20</v>
      </c>
      <c r="H11" s="59">
        <f ca="1">COUNTIFS(Tableau5[Abonnement],$A11,INDIRECT("Tableau5[" &amp; H$9 &amp;"]",),"Ok")</f>
        <v>20</v>
      </c>
      <c r="I11" s="59">
        <f ca="1">COUNTIFS(Tableau5[Abonnement],$A11,INDIRECT("Tableau5[" &amp; I$9 &amp;"]",),"Ok")</f>
        <v>20</v>
      </c>
      <c r="J11" s="59">
        <f ca="1">COUNTIFS(Tableau5[Abonnement],$A11,INDIRECT("Tableau5[" &amp; J$9 &amp;"]",),"Ok")</f>
        <v>20</v>
      </c>
      <c r="K11" s="67">
        <f ca="1">COUNTIFS(Tableau5[Abonnement],$A11,INDIRECT("Tableau5[" &amp; K$9 &amp;"]",),"Ok")</f>
        <v>20</v>
      </c>
    </row>
    <row r="12" spans="1:16" ht="15" thickTop="1" x14ac:dyDescent="0.3">
      <c r="A12" s="68"/>
      <c r="B12" s="68"/>
      <c r="C12" s="60"/>
      <c r="D12" s="60"/>
      <c r="E12" s="60"/>
      <c r="F12" s="60"/>
      <c r="G12" s="60"/>
      <c r="H12" s="60"/>
      <c r="I12" s="60"/>
      <c r="J12" s="60"/>
      <c r="K12" s="60"/>
    </row>
    <row r="13" spans="1:16" ht="15" thickBot="1" x14ac:dyDescent="0.35">
      <c r="A13" s="68"/>
      <c r="B13" s="68"/>
      <c r="C13" s="60"/>
      <c r="D13" s="60"/>
      <c r="E13" s="60"/>
      <c r="F13" s="60"/>
      <c r="G13" s="60"/>
      <c r="H13" s="60"/>
      <c r="I13" s="60"/>
      <c r="J13" s="60"/>
      <c r="K13" s="60"/>
    </row>
    <row r="14" spans="1:16" ht="16.2" thickTop="1" x14ac:dyDescent="0.3">
      <c r="A14" s="84" t="s">
        <v>916</v>
      </c>
      <c r="B14" s="85"/>
      <c r="C14" s="85"/>
      <c r="D14" s="85"/>
      <c r="E14" s="85"/>
      <c r="F14" s="85"/>
      <c r="G14" s="85"/>
      <c r="H14" s="85"/>
      <c r="I14" s="85"/>
      <c r="J14" s="85"/>
      <c r="K14" s="86"/>
    </row>
    <row r="15" spans="1:16" ht="15.6" x14ac:dyDescent="0.3">
      <c r="A15" s="69" t="str">
        <f>'Base de Données'!T1</f>
        <v>sept-19</v>
      </c>
      <c r="B15" s="70" t="str">
        <f>'Base de Données'!U1</f>
        <v>oct-19</v>
      </c>
      <c r="C15" s="70" t="str">
        <f>'Base de Données'!V1</f>
        <v>nov-19</v>
      </c>
      <c r="D15" s="70" t="str">
        <f>'Base de Données'!W1</f>
        <v>déc-19</v>
      </c>
      <c r="E15" s="70" t="str">
        <f>'Base de Données'!X1</f>
        <v>janv-20</v>
      </c>
      <c r="F15" s="70" t="str">
        <f>'Base de Données'!Y1</f>
        <v>févr-20</v>
      </c>
      <c r="G15" s="70" t="str">
        <f>'Base de Données'!Z1</f>
        <v>mars-20</v>
      </c>
      <c r="H15" s="70" t="str">
        <f>'Base de Données'!AA1</f>
        <v>avr-20</v>
      </c>
      <c r="I15" s="70" t="str">
        <f>'Base de Données'!AB1</f>
        <v>mai-20</v>
      </c>
      <c r="J15" s="70" t="str">
        <f>'Base de Données'!AC1</f>
        <v>juin-20</v>
      </c>
      <c r="K15" s="71" t="s">
        <v>915</v>
      </c>
    </row>
    <row r="16" spans="1:16" ht="16.2" thickBot="1" x14ac:dyDescent="0.35">
      <c r="A16" s="72">
        <f ca="1">SUMIFS('Base de Données'!$J:$J,INDIRECT("'Base de Données'!" &amp;IF(MATCH(A15,'Base de Données'!$A$1:$AC$1,)&gt;26,CHAR(INT((MATCH(A15,'Base de Données'!$A$1:$AC$1,)-1)/26)+64),"")&amp;CHAR(MOD((MATCH(A15,'Base de Données'!$A$1:$AC$1,)-1),26)+65)&amp;":"&amp;IF(MATCH(A15,'Base de Données'!$A$1:$AC$1,)&gt;26,CHAR(INT((MATCH(A15,'Base de Données'!$A$1:$AC$1,)-1)/26)+64),"")&amp;CHAR(MOD((MATCH(A15,'Base de Données'!$A$1:$AC$1,)-1),26)+65)),"ok")</f>
        <v>1338</v>
      </c>
      <c r="B16" s="72">
        <f ca="1">SUMIFS('Base de Données'!$J:$J,INDIRECT("'Base de Données'!" &amp;IF(MATCH(B15,'Base de Données'!$A$1:$AC$1,)&gt;26,CHAR(INT((MATCH(B15,'Base de Données'!$A$1:$AC$1,)-1)/26)+64),"")&amp;CHAR(MOD((MATCH(B15,'Base de Données'!$A$1:$AC$1,)-1),26)+65)&amp;":"&amp;IF(MATCH(B15,'Base de Données'!$A$1:$AC$1,)&gt;26,CHAR(INT((MATCH(B15,'Base de Données'!$A$1:$AC$1,)-1)/26)+64),"")&amp;CHAR(MOD((MATCH(B15,'Base de Données'!$A$1:$AC$1,)-1),26)+65)),"ok")</f>
        <v>1400</v>
      </c>
      <c r="C16" s="72">
        <f ca="1">SUMIFS('Base de Données'!$J:$J,INDIRECT("'Base de Données'!" &amp;IF(MATCH(C15,'Base de Données'!$A$1:$AC$1,)&gt;26,CHAR(INT((MATCH(C15,'Base de Données'!$A$1:$AC$1,)-1)/26)+64),"")&amp;CHAR(MOD((MATCH(C15,'Base de Données'!$A$1:$AC$1,)-1),26)+65)&amp;":"&amp;IF(MATCH(C15,'Base de Données'!$A$1:$AC$1,)&gt;26,CHAR(INT((MATCH(C15,'Base de Données'!$A$1:$AC$1,)-1)/26)+64),"")&amp;CHAR(MOD((MATCH(C15,'Base de Données'!$A$1:$AC$1,)-1),26)+65)),"ok")</f>
        <v>1100</v>
      </c>
      <c r="D16" s="72">
        <f ca="1">SUMIFS('Base de Données'!$J:$J,INDIRECT("'Base de Données'!" &amp;IF(MATCH(D15,'Base de Données'!$A$1:$AC$1,)&gt;26,CHAR(INT((MATCH(D15,'Base de Données'!$A$1:$AC$1,)-1)/26)+64),"")&amp;CHAR(MOD((MATCH(D15,'Base de Données'!$A$1:$AC$1,)-1),26)+65)&amp;":"&amp;IF(MATCH(D15,'Base de Données'!$A$1:$AC$1,)&gt;26,CHAR(INT((MATCH(D15,'Base de Données'!$A$1:$AC$1,)-1)/26)+64),"")&amp;CHAR(MOD((MATCH(D15,'Base de Données'!$A$1:$AC$1,)-1),26)+65)),"ok")</f>
        <v>1100</v>
      </c>
      <c r="E16" s="72">
        <f ca="1">SUMIFS('Base de Données'!$J:$J,INDIRECT("'Base de Données'!" &amp;IF(MATCH(E15,'Base de Données'!$A$1:$AC$1,)&gt;26,CHAR(INT((MATCH(E15,'Base de Données'!$A$1:$AC$1,)-1)/26)+64),"")&amp;CHAR(MOD((MATCH(E15,'Base de Données'!$A$1:$AC$1,)-1),26)+65)&amp;":"&amp;IF(MATCH(E15,'Base de Données'!$A$1:$AC$1,)&gt;26,CHAR(INT((MATCH(E15,'Base de Données'!$A$1:$AC$1,)-1)/26)+64),"")&amp;CHAR(MOD((MATCH(E15,'Base de Données'!$A$1:$AC$1,)-1),26)+65)),"ok")</f>
        <v>1100</v>
      </c>
      <c r="F16" s="72">
        <f ca="1">SUMIFS('Base de Données'!$J:$J,INDIRECT("'Base de Données'!" &amp;IF(MATCH(F15,'Base de Données'!$A$1:$AC$1,)&gt;26,CHAR(INT((MATCH(F15,'Base de Données'!$A$1:$AC$1,)-1)/26)+64),"")&amp;CHAR(MOD((MATCH(F15,'Base de Données'!$A$1:$AC$1,)-1),26)+65)&amp;":"&amp;IF(MATCH(F15,'Base de Données'!$A$1:$AC$1,)&gt;26,CHAR(INT((MATCH(F15,'Base de Données'!$A$1:$AC$1,)-1)/26)+64),"")&amp;CHAR(MOD((MATCH(F15,'Base de Données'!$A$1:$AC$1,)-1),26)+65)),"ok")</f>
        <v>1100</v>
      </c>
      <c r="G16" s="72">
        <f ca="1">SUMIFS('Base de Données'!$J:$J,INDIRECT("'Base de Données'!" &amp;IF(MATCH(G15,'Base de Données'!$A$1:$AC$1,)&gt;26,CHAR(INT((MATCH(G15,'Base de Données'!$A$1:$AC$1,)-1)/26)+64),"")&amp;CHAR(MOD((MATCH(G15,'Base de Données'!$A$1:$AC$1,)-1),26)+65)&amp;":"&amp;IF(MATCH(G15,'Base de Données'!$A$1:$AC$1,)&gt;26,CHAR(INT((MATCH(G15,'Base de Données'!$A$1:$AC$1,)-1)/26)+64),"")&amp;CHAR(MOD((MATCH(G15,'Base de Données'!$A$1:$AC$1,)-1),26)+65)),"ok")</f>
        <v>1100</v>
      </c>
      <c r="H16" s="72">
        <f ca="1">SUMIFS('Base de Données'!$J:$J,INDIRECT("'Base de Données'!" &amp;IF(MATCH(H15,'Base de Données'!$A$1:$AC$1,)&gt;26,CHAR(INT((MATCH(H15,'Base de Données'!$A$1:$AC$1,)-1)/26)+64),"")&amp;CHAR(MOD((MATCH(H15,'Base de Données'!$A$1:$AC$1,)-1),26)+65)&amp;":"&amp;IF(MATCH(H15,'Base de Données'!$A$1:$AC$1,)&gt;26,CHAR(INT((MATCH(H15,'Base de Données'!$A$1:$AC$1,)-1)/26)+64),"")&amp;CHAR(MOD((MATCH(H15,'Base de Données'!$A$1:$AC$1,)-1),26)+65)),"ok")</f>
        <v>1100</v>
      </c>
      <c r="I16" s="72">
        <f ca="1">SUMIFS('Base de Données'!$J:$J,INDIRECT("'Base de Données'!" &amp;IF(MATCH(I15,'Base de Données'!$A$1:$AC$1,)&gt;26,CHAR(INT((MATCH(I15,'Base de Données'!$A$1:$AC$1,)-1)/26)+64),"")&amp;CHAR(MOD((MATCH(I15,'Base de Données'!$A$1:$AC$1,)-1),26)+65)&amp;":"&amp;IF(MATCH(I15,'Base de Données'!$A$1:$AC$1,)&gt;26,CHAR(INT((MATCH(I15,'Base de Données'!$A$1:$AC$1,)-1)/26)+64),"")&amp;CHAR(MOD((MATCH(I15,'Base de Données'!$A$1:$AC$1,)-1),26)+65)),"ok")</f>
        <v>1100</v>
      </c>
      <c r="J16" s="72">
        <f ca="1">SUMIFS('Base de Données'!$J:$J,INDIRECT("'Base de Données'!" &amp;IF(MATCH(J15,'Base de Données'!$A$1:$AC$1,)&gt;26,CHAR(INT((MATCH(J15,'Base de Données'!$A$1:$AC$1,)-1)/26)+64),"")&amp;CHAR(MOD((MATCH(J15,'Base de Données'!$A$1:$AC$1,)-1),26)+65)&amp;":"&amp;IF(MATCH(J15,'Base de Données'!$A$1:$AC$1,)&gt;26,CHAR(INT((MATCH(J15,'Base de Données'!$A$1:$AC$1,)-1)/26)+64),"")&amp;CHAR(MOD((MATCH(J15,'Base de Données'!$A$1:$AC$1,)-1),26)+65)),"ok")</f>
        <v>1100</v>
      </c>
      <c r="K16" s="73">
        <f ca="1">SUM(A16:J16)</f>
        <v>11538</v>
      </c>
    </row>
    <row r="17" spans="1:11" ht="15" thickTop="1" x14ac:dyDescent="0.3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</row>
    <row r="18" spans="1:11" ht="15" thickBot="1" x14ac:dyDescent="0.35">
      <c r="A18" s="72">
        <f ca="1">SUMPRODUCT((INDIRECT("Tableau5[" &amp;A15&amp;"]")="ok")*(Tableau5[Montant Cotisation]))</f>
        <v>1338</v>
      </c>
    </row>
    <row r="19" spans="1:11" ht="15" thickTop="1" x14ac:dyDescent="0.3"/>
  </sheetData>
  <mergeCells count="3">
    <mergeCell ref="A8:K8"/>
    <mergeCell ref="A14:K14"/>
    <mergeCell ref="A1:K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E000DE8-600B-481D-A8EA-402B5DB93BD9}">
          <x14:formula1>
            <xm:f>Listes!$C$2:$C$3</xm:f>
          </x14:formula1>
          <xm:sqref>A3:A4</xm:sqref>
        </x14:dataValidation>
        <x14:dataValidation type="list" allowBlank="1" showInputMessage="1" showErrorMessage="1" xr:uid="{3BC6A2F7-8330-4FFC-AE97-BB4651D4CA92}">
          <x14:formula1>
            <xm:f>'Base de Données'!$T$1:$AC$1</xm:f>
          </x14:formula1>
          <xm:sqref>N5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9956-CB07-42FB-BEF7-0FD38EC8683F}">
  <sheetPr codeName="Feuil5"/>
  <dimension ref="A1:F49"/>
  <sheetViews>
    <sheetView workbookViewId="0">
      <selection activeCell="A8" sqref="A8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16384" width="11.5546875" style="1"/>
  </cols>
  <sheetData>
    <row r="1" spans="1:6" x14ac:dyDescent="0.3">
      <c r="A1" s="12" t="s">
        <v>230</v>
      </c>
      <c r="B1" s="13" t="s">
        <v>0</v>
      </c>
      <c r="C1" s="13" t="s">
        <v>1</v>
      </c>
      <c r="D1" s="13" t="s">
        <v>17</v>
      </c>
      <c r="E1" s="14" t="s">
        <v>2</v>
      </c>
      <c r="F1" s="13" t="s">
        <v>3</v>
      </c>
    </row>
    <row r="2" spans="1:6" x14ac:dyDescent="0.3">
      <c r="A2" s="11"/>
      <c r="B2" s="6"/>
      <c r="C2" s="6"/>
      <c r="D2" s="6"/>
      <c r="E2" s="7"/>
      <c r="F2" s="6"/>
    </row>
    <row r="3" spans="1:6" x14ac:dyDescent="0.3">
      <c r="A3" s="11"/>
      <c r="B3" s="6"/>
      <c r="C3" s="6"/>
      <c r="D3" s="6"/>
      <c r="E3" s="7"/>
      <c r="F3" s="6"/>
    </row>
    <row r="4" spans="1:6" x14ac:dyDescent="0.3">
      <c r="A4" s="11"/>
      <c r="B4" s="6"/>
      <c r="C4" s="6"/>
      <c r="D4" s="6"/>
      <c r="E4" s="7"/>
      <c r="F4" s="6"/>
    </row>
    <row r="5" spans="1:6" x14ac:dyDescent="0.3">
      <c r="A5" s="11"/>
      <c r="B5" s="6"/>
      <c r="C5" s="6"/>
      <c r="D5" s="6"/>
      <c r="E5" s="7"/>
      <c r="F5" s="6"/>
    </row>
    <row r="6" spans="1:6" x14ac:dyDescent="0.3">
      <c r="A6" s="11"/>
      <c r="B6" s="6"/>
      <c r="C6" s="6"/>
      <c r="D6" s="6"/>
      <c r="E6" s="7"/>
      <c r="F6" s="6"/>
    </row>
    <row r="7" spans="1:6" x14ac:dyDescent="0.3">
      <c r="A7" s="11"/>
      <c r="B7" s="6"/>
      <c r="C7" s="6"/>
      <c r="D7" s="6"/>
      <c r="E7" s="7"/>
      <c r="F7" s="6"/>
    </row>
    <row r="8" spans="1:6" x14ac:dyDescent="0.3">
      <c r="A8" s="11"/>
      <c r="B8" s="6"/>
      <c r="C8" s="6"/>
      <c r="D8" s="6"/>
      <c r="E8" s="7"/>
      <c r="F8" s="6"/>
    </row>
    <row r="9" spans="1:6" x14ac:dyDescent="0.3">
      <c r="A9" s="11"/>
      <c r="B9" s="6"/>
      <c r="C9" s="6"/>
      <c r="D9" s="6"/>
      <c r="E9" s="7"/>
      <c r="F9" s="6"/>
    </row>
    <row r="10" spans="1:6" x14ac:dyDescent="0.3">
      <c r="A10" s="11"/>
      <c r="B10" s="6"/>
      <c r="C10" s="6"/>
      <c r="D10" s="6"/>
      <c r="E10" s="7"/>
      <c r="F10" s="6"/>
    </row>
    <row r="11" spans="1:6" x14ac:dyDescent="0.3">
      <c r="A11" s="11"/>
      <c r="B11" s="6"/>
      <c r="C11" s="6"/>
      <c r="D11" s="6"/>
      <c r="E11" s="7"/>
      <c r="F11" s="6"/>
    </row>
    <row r="12" spans="1:6" x14ac:dyDescent="0.3">
      <c r="A12" s="11"/>
      <c r="B12" s="6"/>
      <c r="C12" s="6"/>
      <c r="D12" s="6"/>
      <c r="E12" s="7"/>
      <c r="F12" s="6"/>
    </row>
    <row r="13" spans="1:6" x14ac:dyDescent="0.3">
      <c r="A13" s="11"/>
      <c r="B13" s="6"/>
      <c r="C13" s="6"/>
      <c r="D13" s="6"/>
      <c r="E13" s="7"/>
      <c r="F13" s="6"/>
    </row>
    <row r="14" spans="1:6" x14ac:dyDescent="0.3">
      <c r="A14" s="11"/>
      <c r="B14" s="6"/>
      <c r="C14" s="6"/>
      <c r="D14" s="6"/>
      <c r="E14" s="7"/>
      <c r="F14" s="6"/>
    </row>
    <row r="15" spans="1:6" x14ac:dyDescent="0.3">
      <c r="A15" s="11"/>
      <c r="B15" s="6"/>
      <c r="C15" s="6"/>
      <c r="D15" s="6"/>
      <c r="E15" s="7"/>
      <c r="F15" s="6"/>
    </row>
    <row r="16" spans="1:6" x14ac:dyDescent="0.3">
      <c r="A16" s="11"/>
      <c r="B16" s="6"/>
      <c r="C16" s="6"/>
      <c r="D16" s="6"/>
      <c r="E16" s="7"/>
      <c r="F16" s="6"/>
    </row>
    <row r="17" spans="1:6" x14ac:dyDescent="0.3">
      <c r="A17" s="11"/>
      <c r="B17" s="6"/>
      <c r="C17" s="6"/>
      <c r="D17" s="6"/>
      <c r="E17" s="7"/>
      <c r="F17" s="6"/>
    </row>
    <row r="18" spans="1:6" x14ac:dyDescent="0.3">
      <c r="A18" s="11"/>
      <c r="B18" s="6"/>
      <c r="C18" s="6"/>
      <c r="D18" s="6"/>
      <c r="E18" s="7"/>
      <c r="F18" s="6"/>
    </row>
    <row r="19" spans="1:6" x14ac:dyDescent="0.3">
      <c r="A19" s="11"/>
      <c r="B19" s="6"/>
      <c r="C19" s="6"/>
      <c r="D19" s="6"/>
      <c r="E19" s="7"/>
      <c r="F19" s="6"/>
    </row>
    <row r="20" spans="1:6" x14ac:dyDescent="0.3">
      <c r="A20" s="11"/>
      <c r="B20" s="6"/>
      <c r="C20" s="6"/>
      <c r="D20" s="6"/>
      <c r="E20" s="7"/>
      <c r="F20" s="6"/>
    </row>
    <row r="21" spans="1:6" x14ac:dyDescent="0.3">
      <c r="A21" s="11"/>
      <c r="B21" s="6"/>
      <c r="C21" s="6"/>
      <c r="D21" s="6"/>
      <c r="E21" s="7"/>
      <c r="F21" s="6"/>
    </row>
    <row r="22" spans="1:6" x14ac:dyDescent="0.3">
      <c r="A22" s="11"/>
      <c r="B22" s="6"/>
      <c r="C22" s="6"/>
      <c r="D22" s="6"/>
      <c r="E22" s="7"/>
      <c r="F22" s="6"/>
    </row>
    <row r="23" spans="1:6" x14ac:dyDescent="0.3">
      <c r="A23" s="11"/>
      <c r="B23" s="6"/>
      <c r="C23" s="6"/>
      <c r="D23" s="6"/>
      <c r="E23" s="7"/>
      <c r="F23" s="6"/>
    </row>
    <row r="24" spans="1:6" x14ac:dyDescent="0.3">
      <c r="A24" s="11"/>
      <c r="B24" s="6"/>
      <c r="C24" s="6"/>
      <c r="D24" s="6"/>
      <c r="E24" s="7"/>
      <c r="F24" s="6"/>
    </row>
    <row r="25" spans="1:6" x14ac:dyDescent="0.3">
      <c r="A25" s="11"/>
      <c r="B25" s="6"/>
      <c r="C25" s="6"/>
      <c r="D25" s="6"/>
      <c r="E25" s="7"/>
      <c r="F25" s="6"/>
    </row>
    <row r="26" spans="1:6" x14ac:dyDescent="0.3">
      <c r="A26" s="11"/>
      <c r="B26" s="6"/>
      <c r="C26" s="6"/>
      <c r="D26" s="6"/>
      <c r="E26" s="7"/>
      <c r="F26" s="6"/>
    </row>
    <row r="27" spans="1:6" x14ac:dyDescent="0.3">
      <c r="A27" s="11"/>
      <c r="B27" s="6"/>
      <c r="C27" s="6"/>
      <c r="D27" s="6"/>
      <c r="E27" s="7"/>
      <c r="F27" s="6"/>
    </row>
    <row r="28" spans="1:6" x14ac:dyDescent="0.3">
      <c r="A28" s="11"/>
      <c r="B28" s="6"/>
      <c r="C28" s="6"/>
      <c r="D28" s="6"/>
      <c r="E28" s="7"/>
      <c r="F28" s="6"/>
    </row>
    <row r="29" spans="1:6" x14ac:dyDescent="0.3">
      <c r="A29" s="11"/>
      <c r="B29" s="6"/>
      <c r="C29" s="6"/>
      <c r="D29" s="6"/>
      <c r="E29" s="7"/>
      <c r="F29" s="6"/>
    </row>
    <row r="30" spans="1:6" x14ac:dyDescent="0.3">
      <c r="A30" s="11"/>
      <c r="B30" s="6"/>
      <c r="C30" s="6"/>
      <c r="D30" s="6"/>
      <c r="E30" s="7"/>
      <c r="F30" s="6"/>
    </row>
    <row r="31" spans="1:6" x14ac:dyDescent="0.3">
      <c r="A31" s="11"/>
      <c r="B31" s="6"/>
      <c r="C31" s="6"/>
      <c r="D31" s="6"/>
      <c r="E31" s="7"/>
      <c r="F31" s="6"/>
    </row>
    <row r="32" spans="1:6" x14ac:dyDescent="0.3">
      <c r="A32" s="11"/>
      <c r="B32" s="6"/>
      <c r="C32" s="6"/>
      <c r="D32" s="6"/>
      <c r="E32" s="7"/>
      <c r="F32" s="6"/>
    </row>
    <row r="33" spans="1:6" x14ac:dyDescent="0.3">
      <c r="A33" s="11"/>
      <c r="B33" s="6"/>
      <c r="C33" s="6"/>
      <c r="D33" s="6"/>
      <c r="E33" s="7"/>
      <c r="F33" s="6"/>
    </row>
    <row r="34" spans="1:6" x14ac:dyDescent="0.3">
      <c r="A34" s="11"/>
      <c r="B34" s="6"/>
      <c r="C34" s="6"/>
      <c r="D34" s="6"/>
      <c r="E34" s="7"/>
      <c r="F34" s="6"/>
    </row>
    <row r="35" spans="1:6" x14ac:dyDescent="0.3">
      <c r="A35" s="11"/>
      <c r="B35" s="6"/>
      <c r="C35" s="6"/>
      <c r="D35" s="6"/>
      <c r="E35" s="7"/>
      <c r="F35" s="6"/>
    </row>
    <row r="36" spans="1:6" x14ac:dyDescent="0.3">
      <c r="A36" s="11"/>
      <c r="B36" s="6"/>
      <c r="C36" s="6"/>
      <c r="D36" s="6"/>
      <c r="E36" s="7"/>
      <c r="F36" s="6"/>
    </row>
    <row r="37" spans="1:6" x14ac:dyDescent="0.3">
      <c r="A37" s="11"/>
      <c r="B37" s="6"/>
      <c r="C37" s="6"/>
      <c r="D37" s="6"/>
      <c r="E37" s="7"/>
      <c r="F37" s="6"/>
    </row>
    <row r="38" spans="1:6" x14ac:dyDescent="0.3">
      <c r="A38" s="11"/>
      <c r="B38" s="6"/>
      <c r="C38" s="6"/>
      <c r="D38" s="6"/>
      <c r="E38" s="7"/>
      <c r="F38" s="6"/>
    </row>
    <row r="39" spans="1:6" x14ac:dyDescent="0.3">
      <c r="A39" s="11"/>
      <c r="B39" s="6"/>
      <c r="C39" s="6"/>
      <c r="D39" s="6"/>
      <c r="E39" s="7"/>
      <c r="F39" s="6"/>
    </row>
    <row r="40" spans="1:6" x14ac:dyDescent="0.3">
      <c r="A40" s="11"/>
      <c r="B40" s="6"/>
      <c r="C40" s="6"/>
      <c r="D40" s="6"/>
      <c r="E40" s="7"/>
      <c r="F40" s="6"/>
    </row>
    <row r="41" spans="1:6" x14ac:dyDescent="0.3">
      <c r="A41" s="11"/>
      <c r="B41" s="6"/>
      <c r="C41" s="6"/>
      <c r="D41" s="6"/>
      <c r="E41" s="7"/>
      <c r="F41" s="6"/>
    </row>
    <row r="42" spans="1:6" x14ac:dyDescent="0.3">
      <c r="A42" s="11"/>
      <c r="B42" s="6"/>
      <c r="C42" s="6"/>
      <c r="D42" s="6"/>
      <c r="E42" s="7"/>
      <c r="F42" s="6"/>
    </row>
    <row r="43" spans="1:6" x14ac:dyDescent="0.3">
      <c r="A43" s="11"/>
      <c r="B43" s="6"/>
      <c r="C43" s="6"/>
      <c r="D43" s="6"/>
      <c r="E43" s="7"/>
      <c r="F43" s="6"/>
    </row>
    <row r="44" spans="1:6" x14ac:dyDescent="0.3">
      <c r="A44" s="11"/>
      <c r="B44" s="6"/>
      <c r="C44" s="6"/>
      <c r="D44" s="6"/>
      <c r="E44" s="7"/>
      <c r="F44" s="6"/>
    </row>
    <row r="45" spans="1:6" x14ac:dyDescent="0.3">
      <c r="A45" s="11"/>
      <c r="B45" s="6"/>
      <c r="C45" s="6"/>
      <c r="D45" s="6"/>
      <c r="E45" s="7"/>
      <c r="F45" s="6"/>
    </row>
    <row r="46" spans="1:6" x14ac:dyDescent="0.3">
      <c r="A46" s="11"/>
      <c r="B46" s="6"/>
      <c r="C46" s="6"/>
      <c r="D46" s="6"/>
      <c r="E46" s="7"/>
      <c r="F46" s="6"/>
    </row>
    <row r="47" spans="1:6" x14ac:dyDescent="0.3">
      <c r="A47" s="11"/>
      <c r="B47" s="6"/>
      <c r="C47" s="6"/>
      <c r="D47" s="6"/>
      <c r="E47" s="7"/>
      <c r="F47" s="6"/>
    </row>
    <row r="48" spans="1:6" x14ac:dyDescent="0.3">
      <c r="A48" s="11"/>
      <c r="B48" s="6"/>
      <c r="C48" s="6"/>
      <c r="D48" s="6"/>
      <c r="E48" s="7"/>
      <c r="F48" s="6"/>
    </row>
    <row r="49" spans="1:6" x14ac:dyDescent="0.3">
      <c r="A49" s="11"/>
      <c r="B49" s="6"/>
      <c r="C49" s="6"/>
      <c r="D49" s="6"/>
      <c r="E49" s="7"/>
      <c r="F49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9"/>
  <sheetViews>
    <sheetView workbookViewId="0">
      <selection activeCell="F12" sqref="F12"/>
    </sheetView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 t="e">
        <f>COUNTIFS('Base de Données'!#REF!,"OK")</f>
        <v>#REF!</v>
      </c>
      <c r="B2" t="e">
        <f>COUNTIFS('Base de Données'!#REF!,"OK")</f>
        <v>#REF!</v>
      </c>
      <c r="C2" t="e">
        <f>COUNTIFS('Base de Données'!#REF!,"OK")</f>
        <v>#REF!</v>
      </c>
      <c r="D2" t="e">
        <f>COUNTIFS('Base de Données'!#REF!,"OK")</f>
        <v>#REF!</v>
      </c>
      <c r="E2" t="e">
        <f>COUNTIFS('Base de Données'!#REF!,"OK")</f>
        <v>#REF!</v>
      </c>
      <c r="F2" t="e">
        <f>COUNTIFS('Base de Données'!#REF!,"OK")</f>
        <v>#REF!</v>
      </c>
      <c r="G2" t="e">
        <f>COUNTIFS('Base de Données'!#REF!,"OK")</f>
        <v>#REF!</v>
      </c>
      <c r="H2" t="e">
        <f>COUNTIFS('Base de Données'!#REF!,"OK")</f>
        <v>#REF!</v>
      </c>
      <c r="I2" t="e">
        <f>COUNTIFS('Base de Données'!#REF!,"OK")</f>
        <v>#REF!</v>
      </c>
      <c r="J2" t="e">
        <f>COUNTIFS('Base de Données'!#REF!,"OK")</f>
        <v>#REF!</v>
      </c>
    </row>
    <row r="9" spans="1:10" x14ac:dyDescent="0.3">
      <c r="F9" t="e">
        <f>SUMPRODUCT(Tableau5[Montant Cotisation],'Base de Données'!T:T="Ok"*1)</f>
        <v>#VALUE!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80AC-B833-41AC-96B5-97999F4E0DC4}">
  <sheetPr codeName="Feuil6"/>
  <dimension ref="B2:B48"/>
  <sheetViews>
    <sheetView topLeftCell="A24" workbookViewId="0">
      <selection activeCell="B40" sqref="B40"/>
    </sheetView>
  </sheetViews>
  <sheetFormatPr baseColWidth="10" defaultRowHeight="14.4" x14ac:dyDescent="0.3"/>
  <sheetData>
    <row r="2" spans="2:2" x14ac:dyDescent="0.3">
      <c r="B2" s="22"/>
    </row>
    <row r="4" spans="2:2" x14ac:dyDescent="0.3">
      <c r="B4" s="28" t="s">
        <v>896</v>
      </c>
    </row>
    <row r="5" spans="2:2" x14ac:dyDescent="0.3">
      <c r="B5" s="21" t="s">
        <v>890</v>
      </c>
    </row>
    <row r="6" spans="2:2" x14ac:dyDescent="0.3">
      <c r="B6" s="21" t="s">
        <v>891</v>
      </c>
    </row>
    <row r="7" spans="2:2" x14ac:dyDescent="0.3">
      <c r="B7" s="21" t="s">
        <v>892</v>
      </c>
    </row>
    <row r="8" spans="2:2" x14ac:dyDescent="0.3">
      <c r="B8" s="39" t="s">
        <v>888</v>
      </c>
    </row>
    <row r="9" spans="2:2" x14ac:dyDescent="0.3">
      <c r="B9" s="39" t="s">
        <v>889</v>
      </c>
    </row>
    <row r="10" spans="2:2" x14ac:dyDescent="0.3">
      <c r="B10" s="39" t="s">
        <v>893</v>
      </c>
    </row>
    <row r="11" spans="2:2" x14ac:dyDescent="0.3">
      <c r="B11" s="39" t="s">
        <v>884</v>
      </c>
    </row>
    <row r="12" spans="2:2" x14ac:dyDescent="0.3">
      <c r="B12" s="39" t="s">
        <v>885</v>
      </c>
    </row>
    <row r="13" spans="2:2" x14ac:dyDescent="0.3">
      <c r="B13" s="39" t="s">
        <v>886</v>
      </c>
    </row>
    <row r="14" spans="2:2" x14ac:dyDescent="0.3">
      <c r="B14" s="40" t="s">
        <v>894</v>
      </c>
    </row>
    <row r="15" spans="2:2" x14ac:dyDescent="0.3">
      <c r="B15" s="40" t="s">
        <v>895</v>
      </c>
    </row>
    <row r="17" spans="2:2" x14ac:dyDescent="0.3">
      <c r="B17" s="28" t="s">
        <v>897</v>
      </c>
    </row>
    <row r="18" spans="2:2" x14ac:dyDescent="0.3">
      <c r="B18" s="39" t="s">
        <v>898</v>
      </c>
    </row>
    <row r="19" spans="2:2" x14ac:dyDescent="0.3">
      <c r="B19" s="52" t="s">
        <v>904</v>
      </c>
    </row>
    <row r="20" spans="2:2" x14ac:dyDescent="0.3">
      <c r="B20" s="52" t="s">
        <v>908</v>
      </c>
    </row>
    <row r="21" spans="2:2" x14ac:dyDescent="0.3">
      <c r="B21" s="52" t="s">
        <v>906</v>
      </c>
    </row>
    <row r="22" spans="2:2" x14ac:dyDescent="0.3">
      <c r="B22" s="52" t="s">
        <v>907</v>
      </c>
    </row>
    <row r="23" spans="2:2" x14ac:dyDescent="0.3">
      <c r="B23" s="52" t="s">
        <v>912</v>
      </c>
    </row>
    <row r="24" spans="2:2" x14ac:dyDescent="0.3">
      <c r="B24" s="52" t="s">
        <v>913</v>
      </c>
    </row>
    <row r="25" spans="2:2" x14ac:dyDescent="0.3">
      <c r="B25" s="52"/>
    </row>
    <row r="26" spans="2:2" x14ac:dyDescent="0.3">
      <c r="B26" s="39" t="s">
        <v>900</v>
      </c>
    </row>
    <row r="27" spans="2:2" x14ac:dyDescent="0.3">
      <c r="B27" s="39" t="s">
        <v>901</v>
      </c>
    </row>
    <row r="28" spans="2:2" x14ac:dyDescent="0.3">
      <c r="B28" s="39"/>
    </row>
    <row r="29" spans="2:2" x14ac:dyDescent="0.3">
      <c r="B29" s="39" t="s">
        <v>899</v>
      </c>
    </row>
    <row r="30" spans="2:2" x14ac:dyDescent="0.3">
      <c r="B30" s="39" t="s">
        <v>902</v>
      </c>
    </row>
    <row r="31" spans="2:2" x14ac:dyDescent="0.3">
      <c r="B31" s="39" t="s">
        <v>903</v>
      </c>
    </row>
    <row r="33" spans="2:2" x14ac:dyDescent="0.3">
      <c r="B33" s="39" t="s">
        <v>905</v>
      </c>
    </row>
    <row r="35" spans="2:2" x14ac:dyDescent="0.3">
      <c r="B35" s="39" t="s">
        <v>909</v>
      </c>
    </row>
    <row r="36" spans="2:2" x14ac:dyDescent="0.3">
      <c r="B36" s="52" t="s">
        <v>910</v>
      </c>
    </row>
    <row r="37" spans="2:2" x14ac:dyDescent="0.3">
      <c r="B37" s="52" t="s">
        <v>911</v>
      </c>
    </row>
    <row r="38" spans="2:2" x14ac:dyDescent="0.3">
      <c r="B38" s="52" t="s">
        <v>914</v>
      </c>
    </row>
    <row r="42" spans="2:2" x14ac:dyDescent="0.3">
      <c r="B42" s="52"/>
    </row>
    <row r="44" spans="2:2" x14ac:dyDescent="0.3">
      <c r="B44" s="52"/>
    </row>
    <row r="46" spans="2:2" x14ac:dyDescent="0.3">
      <c r="B46" s="52"/>
    </row>
    <row r="47" spans="2:2" x14ac:dyDescent="0.3">
      <c r="B47" s="52"/>
    </row>
    <row r="48" spans="2:2" x14ac:dyDescent="0.3">
      <c r="B48" s="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Accueil</vt:lpstr>
      <vt:lpstr>Base de Données</vt:lpstr>
      <vt:lpstr>Listes</vt:lpstr>
      <vt:lpstr>Indicateurs</vt:lpstr>
      <vt:lpstr>Archives</vt:lpstr>
      <vt:lpstr>Feuil1</vt:lpstr>
      <vt:lpstr>Modif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Emeline BOEZ</cp:lastModifiedBy>
  <cp:lastPrinted>2019-05-08T19:43:04Z</cp:lastPrinted>
  <dcterms:created xsi:type="dcterms:W3CDTF">2019-03-23T09:33:16Z</dcterms:created>
  <dcterms:modified xsi:type="dcterms:W3CDTF">2019-10-20T17:50:39Z</dcterms:modified>
</cp:coreProperties>
</file>