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50729EBD-9312-46D9-AF7D-06C25B4BF427}" xr6:coauthVersionLast="47" xr6:coauthVersionMax="47" xr10:uidLastSave="{00000000-0000-0000-0000-000000000000}"/>
  <bookViews>
    <workbookView xWindow="-120" yWindow="-120" windowWidth="20730" windowHeight="11160" tabRatio="728" xr2:uid="{9EC72105-7A24-4B1A-A957-7A80A4D5BA73}"/>
  </bookViews>
  <sheets>
    <sheet name="Récapitulatif" sheetId="14" r:id="rId1"/>
    <sheet name="B-D" sheetId="4" r:id="rId2"/>
    <sheet name="M-D" sheetId="7" r:id="rId3"/>
    <sheet name="C-D" sheetId="17" r:id="rId4"/>
    <sheet name="B" sheetId="8" r:id="rId5"/>
    <sheet name="M" sheetId="9" r:id="rId6"/>
    <sheet name="C" sheetId="18" r:id="rId7"/>
    <sheet name="A-D" sheetId="11" r:id="rId8"/>
    <sheet name="J" sheetId="10" r:id="rId9"/>
    <sheet name="F" sheetId="1" r:id="rId10"/>
    <sheet name="H" sheetId="2" r:id="rId11"/>
    <sheet name="VF" sheetId="19" r:id="rId12"/>
    <sheet name="VH" sheetId="5" r:id="rId13"/>
    <sheet name="SVF" sheetId="3" r:id="rId14"/>
    <sheet name="SVH" sheetId="12" r:id="rId15"/>
    <sheet name="P" sheetId="6" r:id="rId16"/>
    <sheet name="SVP" sheetId="20" r:id="rId17"/>
    <sheet name="BDD" sheetId="15" r:id="rId18"/>
  </sheets>
  <externalReferences>
    <externalReference r:id="rId19"/>
    <externalReference r:id="rId20"/>
  </externalReferences>
  <definedNames>
    <definedName name="_xlnm._FilterDatabase" localSheetId="7" hidden="1">'A-D'!$H$4:$H$4</definedName>
    <definedName name="_xlnm._FilterDatabase" localSheetId="4" hidden="1">B!$H$4:$H$4</definedName>
    <definedName name="_xlnm._FilterDatabase" localSheetId="1" hidden="1">'B-D'!$A$2:$G$2</definedName>
    <definedName name="_xlnm._FilterDatabase" localSheetId="3" hidden="1">'C-D'!$A$1:$G$1</definedName>
    <definedName name="_xlnm._FilterDatabase" localSheetId="9" hidden="1">F!$H$4:$H$4</definedName>
    <definedName name="_xlnm._FilterDatabase" localSheetId="10" hidden="1">H!$H$4:$H$4</definedName>
    <definedName name="_xlnm._FilterDatabase" localSheetId="8" hidden="1">J!$H$4:$H$4</definedName>
    <definedName name="_xlnm._FilterDatabase" localSheetId="5" hidden="1">M!$H$4:$H$4</definedName>
    <definedName name="_xlnm._FilterDatabase" localSheetId="2" hidden="1">'M-D'!$H$4:$H$4</definedName>
    <definedName name="_xlnm._FilterDatabase" localSheetId="15" hidden="1">P!$H$4:$H$4</definedName>
    <definedName name="_xlnm._FilterDatabase" localSheetId="0" hidden="1">Récapitulatif!$A$1:$G$1</definedName>
    <definedName name="_xlnm._FilterDatabase" localSheetId="13" hidden="1">SVF!$H$4:$H$4</definedName>
    <definedName name="_xlnm._FilterDatabase" localSheetId="16" hidden="1">SVP!$H$4:$H$4</definedName>
    <definedName name="_xlnm._FilterDatabase" localSheetId="12" hidden="1">VH!$H$4:$H$4</definedName>
    <definedName name="club" localSheetId="0">[1]POULIES!$P$4:$P$10</definedName>
    <definedName name="CLUB20202021">[2]POULIES!$P$4:$P$10</definedName>
    <definedName name="Clubs">T_Clubs[Clubs]</definedName>
    <definedName name="_xlnm.Print_Area" localSheetId="0">Récapitulatif!$A$1:$J$192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4" l="1"/>
  <c r="M13" i="14"/>
  <c r="M12" i="14"/>
  <c r="M11" i="14"/>
  <c r="M10" i="14"/>
  <c r="M9" i="14"/>
  <c r="M8" i="14"/>
  <c r="M7" i="14"/>
  <c r="M4" i="14"/>
  <c r="M6" i="14"/>
  <c r="M3" i="14"/>
  <c r="M17" i="14"/>
  <c r="M16" i="14"/>
  <c r="M15" i="14"/>
  <c r="M14" i="14"/>
  <c r="M5" i="14"/>
  <c r="M2" i="14"/>
  <c r="K13" i="15"/>
  <c r="Q13" i="15" s="1"/>
  <c r="K12" i="15"/>
  <c r="Q12" i="15" s="1"/>
  <c r="J13" i="15"/>
  <c r="P13" i="15" s="1"/>
  <c r="J12" i="15"/>
  <c r="P12" i="15" s="1"/>
  <c r="J16" i="15"/>
  <c r="P16" i="15" s="1"/>
  <c r="K8" i="15"/>
  <c r="Q8" i="15" s="1"/>
  <c r="K17" i="15"/>
  <c r="Q17" i="15" s="1"/>
  <c r="K16" i="15"/>
  <c r="Q16" i="15" s="1"/>
  <c r="K15" i="15"/>
  <c r="Q15" i="15" s="1"/>
  <c r="K14" i="15"/>
  <c r="Q14" i="15" s="1"/>
  <c r="K11" i="15"/>
  <c r="Q11" i="15" s="1"/>
  <c r="K10" i="15"/>
  <c r="Q10" i="15" s="1"/>
  <c r="K9" i="15"/>
  <c r="Q9" i="15" s="1"/>
  <c r="K7" i="15"/>
  <c r="Q7" i="15" s="1"/>
  <c r="K4" i="15"/>
  <c r="Q4" i="15" s="1"/>
  <c r="K6" i="15"/>
  <c r="Q6" i="15" s="1"/>
  <c r="K3" i="15"/>
  <c r="Q3" i="15" s="1"/>
  <c r="J11" i="15"/>
  <c r="P11" i="15" s="1"/>
  <c r="J10" i="15"/>
  <c r="P10" i="15" s="1"/>
  <c r="J9" i="15"/>
  <c r="P9" i="15" s="1"/>
  <c r="J7" i="15"/>
  <c r="P7" i="15" s="1"/>
  <c r="J6" i="15"/>
  <c r="P6" i="15" s="1"/>
  <c r="J5" i="15"/>
  <c r="P5" i="15" s="1"/>
  <c r="J4" i="15"/>
  <c r="P4" i="15" s="1"/>
  <c r="J3" i="15"/>
  <c r="P3" i="15" s="1"/>
  <c r="J2" i="15"/>
  <c r="P2" i="15" s="1"/>
  <c r="J37" i="14"/>
  <c r="J38" i="14"/>
  <c r="J39" i="14"/>
  <c r="J40" i="14"/>
  <c r="J41" i="14"/>
  <c r="J36" i="14"/>
  <c r="J18" i="14"/>
  <c r="J49" i="14"/>
  <c r="J48" i="14"/>
  <c r="J3" i="14" l="1"/>
  <c r="J4" i="14"/>
  <c r="J5" i="14"/>
  <c r="J6" i="14"/>
  <c r="J7" i="14"/>
  <c r="J8" i="14"/>
  <c r="J9" i="14"/>
  <c r="J10" i="14"/>
  <c r="J11" i="14"/>
  <c r="J12" i="14"/>
  <c r="J13" i="14"/>
  <c r="J14" i="14"/>
  <c r="J15" i="14"/>
  <c r="J16" i="14"/>
  <c r="J17" i="14"/>
  <c r="J26" i="14" l="1"/>
  <c r="J25" i="14" l="1"/>
  <c r="J27" i="14"/>
  <c r="J19" i="14"/>
  <c r="J28" i="14" l="1"/>
  <c r="J42" i="14"/>
</calcChain>
</file>

<file path=xl/sharedStrings.xml><?xml version="1.0" encoding="utf-8"?>
<sst xmlns="http://schemas.openxmlformats.org/spreadsheetml/2006/main" count="276" uniqueCount="116">
  <si>
    <t>Total Archers</t>
  </si>
  <si>
    <t>Catégories</t>
  </si>
  <si>
    <t>Années</t>
  </si>
  <si>
    <t>H</t>
  </si>
  <si>
    <t>Club</t>
  </si>
  <si>
    <t>Arc</t>
  </si>
  <si>
    <t>Débutant</t>
  </si>
  <si>
    <t>Sexe</t>
  </si>
  <si>
    <t>date de naissance</t>
  </si>
  <si>
    <t>Catégorie</t>
  </si>
  <si>
    <t>Nbr</t>
  </si>
  <si>
    <t>Mézéri'arc</t>
  </si>
  <si>
    <t>CL</t>
  </si>
  <si>
    <t>Oui</t>
  </si>
  <si>
    <t>F</t>
  </si>
  <si>
    <t>Femme</t>
  </si>
  <si>
    <t>Vétéran Femme</t>
  </si>
  <si>
    <t>Espoir Gymnique Replonges</t>
  </si>
  <si>
    <t>Homme</t>
  </si>
  <si>
    <t>Dombes Gym Détente</t>
  </si>
  <si>
    <t>Total</t>
  </si>
  <si>
    <t>Espérance Bressane</t>
  </si>
  <si>
    <t>Non</t>
  </si>
  <si>
    <t>Nbr Archers par club</t>
  </si>
  <si>
    <t>Espérance Revermontoise</t>
  </si>
  <si>
    <t>TOTAL</t>
  </si>
  <si>
    <t>P</t>
  </si>
  <si>
    <t>NOM  PRENOM</t>
  </si>
  <si>
    <t>CLUB</t>
  </si>
  <si>
    <t>FITA 60</t>
  </si>
  <si>
    <t>COULEUR</t>
  </si>
  <si>
    <t>TRISPOT</t>
  </si>
  <si>
    <t>VF</t>
  </si>
  <si>
    <t>VH</t>
  </si>
  <si>
    <t>SVH</t>
  </si>
  <si>
    <t>Clubs</t>
  </si>
  <si>
    <t>Date Début</t>
  </si>
  <si>
    <t>Date Fin</t>
  </si>
  <si>
    <t>Onglet</t>
  </si>
  <si>
    <t>Poulie</t>
  </si>
  <si>
    <t>Benjamin(e) Débutant(e)</t>
  </si>
  <si>
    <t>01. Benjamin(e) Débutant(e)</t>
  </si>
  <si>
    <t>Minime Débutant(e)</t>
  </si>
  <si>
    <t>Cadet(te) Débutant(e)</t>
  </si>
  <si>
    <t xml:space="preserve">06. Cadet(te) </t>
  </si>
  <si>
    <t>07. Adultes Débutant(e)</t>
  </si>
  <si>
    <t>08. Junior</t>
  </si>
  <si>
    <t>09. Femme</t>
  </si>
  <si>
    <t>10. Homme</t>
  </si>
  <si>
    <t xml:space="preserve">11. Vétéran Femme </t>
  </si>
  <si>
    <t xml:space="preserve">12. Vétéran Homme </t>
  </si>
  <si>
    <t>Super Vétéran Femme</t>
  </si>
  <si>
    <t>13. Super Vétéran Femme</t>
  </si>
  <si>
    <t xml:space="preserve">14. Super Vétéran Homme </t>
  </si>
  <si>
    <t>15. Poulie</t>
  </si>
  <si>
    <t>Benjamin(e)</t>
  </si>
  <si>
    <t>Minime</t>
  </si>
  <si>
    <t>Cadet(te)</t>
  </si>
  <si>
    <t>Adultes Débutant(e)</t>
  </si>
  <si>
    <t>Junior</t>
  </si>
  <si>
    <t xml:space="preserve">Vétéran Homme </t>
  </si>
  <si>
    <t xml:space="preserve">Super Vétéran Homme </t>
  </si>
  <si>
    <t xml:space="preserve">Benjamin(e) Débutant(e) </t>
  </si>
  <si>
    <t xml:space="preserve">Minime Débutant(e) </t>
  </si>
  <si>
    <t xml:space="preserve">Cadet(te) Débutant(e) </t>
  </si>
  <si>
    <t xml:space="preserve">Benjamin(e) </t>
  </si>
  <si>
    <t xml:space="preserve">Cadet(te) </t>
  </si>
  <si>
    <t xml:space="preserve">Adultes Débutant(e) </t>
  </si>
  <si>
    <t xml:space="preserve">Junior </t>
  </si>
  <si>
    <t>Feminine</t>
  </si>
  <si>
    <t xml:space="preserve">Vétéran Femme </t>
  </si>
  <si>
    <t>POULIE</t>
  </si>
  <si>
    <t>Age</t>
  </si>
  <si>
    <t>Distance</t>
  </si>
  <si>
    <t>12 ans et moins</t>
  </si>
  <si>
    <t>10 métres</t>
  </si>
  <si>
    <t>15 métre</t>
  </si>
  <si>
    <t>20 métres</t>
  </si>
  <si>
    <t>13 et 14 ans</t>
  </si>
  <si>
    <t>15 à 17 ans</t>
  </si>
  <si>
    <t>18 à 20 ans</t>
  </si>
  <si>
    <t>18 ans et plus</t>
  </si>
  <si>
    <t>21 à 50 ans</t>
  </si>
  <si>
    <t>51 à 65 ans</t>
  </si>
  <si>
    <t>66 ans et plus</t>
  </si>
  <si>
    <t>Nombre d'inscrit par distance</t>
  </si>
  <si>
    <t>10 mètres</t>
  </si>
  <si>
    <t>15 mètres</t>
  </si>
  <si>
    <t>20 mètres</t>
  </si>
  <si>
    <t>02. Benjamin(e)</t>
  </si>
  <si>
    <t xml:space="preserve">03. Minime Débutant(e) </t>
  </si>
  <si>
    <t xml:space="preserve">05. Cadet(te) Débutant(e) </t>
  </si>
  <si>
    <t>04. Minime</t>
  </si>
  <si>
    <t>MARGUERITTE</t>
  </si>
  <si>
    <t>ARC EN CIEL</t>
  </si>
  <si>
    <t>FEMME</t>
  </si>
  <si>
    <t>HOMME</t>
  </si>
  <si>
    <t>Statistiques</t>
  </si>
  <si>
    <t>Etoile de Saint Béron</t>
  </si>
  <si>
    <t>ARC EN CIEL2</t>
  </si>
  <si>
    <t>NOM PRENOM</t>
  </si>
  <si>
    <t>Super Vétéran Poulie</t>
  </si>
  <si>
    <t>SVP</t>
  </si>
  <si>
    <t>SH</t>
  </si>
  <si>
    <t>SVF</t>
  </si>
  <si>
    <t>16. Super Vétéran Poulie</t>
  </si>
  <si>
    <t>SUPER VETERANT POULIE</t>
  </si>
  <si>
    <t>Année</t>
  </si>
  <si>
    <t>B-D</t>
  </si>
  <si>
    <t>M-D</t>
  </si>
  <si>
    <t>B</t>
  </si>
  <si>
    <t>M</t>
  </si>
  <si>
    <t>C-D</t>
  </si>
  <si>
    <t>J</t>
  </si>
  <si>
    <t>A-D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</si>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</sst>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mm/yyyy"/>
  </numFmts>
  <fonts count="25" x14ac:knownFonts="1">
    <font>
      <sz val="11"/>
      <color theme="1"/>
      <name val="Calibri Ligh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 Light"/>
      <family val="2"/>
    </font>
    <font>
      <b/>
      <sz val="2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 Light"/>
      <family val="2"/>
    </font>
  </fonts>
  <fills count="1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17" fillId="0" borderId="0" xfId="0" applyFont="1"/>
    <xf numFmtId="0" fontId="17" fillId="0" borderId="0" xfId="0" applyFont="1" applyProtection="1">
      <protection locked="0"/>
    </xf>
    <xf numFmtId="0" fontId="17" fillId="0" borderId="0" xfId="0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15" fillId="0" borderId="0" xfId="0" applyFont="1"/>
    <xf numFmtId="0" fontId="16" fillId="0" borderId="0" xfId="0" applyFont="1"/>
    <xf numFmtId="49" fontId="15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  <xf numFmtId="0" fontId="20" fillId="0" borderId="0" xfId="0" applyFont="1"/>
    <xf numFmtId="0" fontId="17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14" fillId="0" borderId="0" xfId="0" applyFont="1"/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0" fillId="10" borderId="5" xfId="0" applyFont="1" applyFill="1" applyBorder="1" applyAlignment="1">
      <alignment horizontal="center" vertical="center"/>
    </xf>
    <xf numFmtId="0" fontId="20" fillId="11" borderId="5" xfId="0" applyFont="1" applyFill="1" applyBorder="1" applyAlignment="1">
      <alignment horizontal="center" vertical="center"/>
    </xf>
    <xf numFmtId="0" fontId="20" fillId="12" borderId="5" xfId="0" applyFont="1" applyFill="1" applyBorder="1" applyAlignment="1">
      <alignment horizontal="center" vertical="center"/>
    </xf>
    <xf numFmtId="0" fontId="17" fillId="13" borderId="5" xfId="0" applyFont="1" applyFill="1" applyBorder="1" applyAlignment="1">
      <alignment horizontal="left" vertical="center"/>
    </xf>
    <xf numFmtId="0" fontId="17" fillId="13" borderId="5" xfId="0" applyFont="1" applyFill="1" applyBorder="1" applyAlignment="1">
      <alignment horizontal="center" vertical="center"/>
    </xf>
    <xf numFmtId="0" fontId="17" fillId="8" borderId="5" xfId="0" applyFont="1" applyFill="1" applyBorder="1" applyAlignment="1">
      <alignment horizontal="left" vertical="center"/>
    </xf>
    <xf numFmtId="0" fontId="17" fillId="8" borderId="5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/>
    </xf>
    <xf numFmtId="0" fontId="17" fillId="8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0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4" fillId="14" borderId="11" xfId="0" applyFont="1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17" fillId="7" borderId="0" xfId="0" applyFont="1" applyFill="1" applyAlignment="1">
      <alignment horizontal="center" vertical="center"/>
    </xf>
    <xf numFmtId="0" fontId="20" fillId="7" borderId="0" xfId="0" applyFont="1" applyFill="1" applyAlignment="1">
      <alignment horizontal="center" vertical="center"/>
    </xf>
    <xf numFmtId="0" fontId="17" fillId="11" borderId="0" xfId="0" applyFont="1" applyFill="1" applyAlignment="1">
      <alignment horizontal="center" vertical="center"/>
    </xf>
    <xf numFmtId="0" fontId="23" fillId="2" borderId="10" xfId="0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23" fillId="2" borderId="9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0" fontId="23" fillId="2" borderId="7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/>
    </xf>
    <xf numFmtId="0" fontId="22" fillId="4" borderId="3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</cellXfs>
  <cellStyles count="1">
    <cellStyle name="Normal" xfId="0" builtinId="0"/>
  </cellStyles>
  <dxfs count="19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 Light"/>
        <family val="2"/>
        <scheme val="none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B48FFF"/>
      <color rgb="FFFF9D53"/>
      <color rgb="FFF6EDD6"/>
      <color rgb="FFFFFFAB"/>
      <color rgb="FF61A4ED"/>
      <color rgb="FF9966FF"/>
      <color rgb="FFFFFF99"/>
      <color rgb="FF95C2F3"/>
      <color rgb="FF129E30"/>
      <color rgb="FFFF61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53755</xdr:colOff>
      <xdr:row>17</xdr:row>
      <xdr:rowOff>98245</xdr:rowOff>
    </xdr:from>
    <xdr:to>
      <xdr:col>12</xdr:col>
      <xdr:colOff>76302</xdr:colOff>
      <xdr:row>29</xdr:row>
      <xdr:rowOff>146468</xdr:rowOff>
    </xdr:to>
    <xdr:sp macro="[0]!UF_Ajout" textlink="">
      <xdr:nvSpPr>
        <xdr:cNvPr id="4" name="Signe Plus 1">
          <a:extLst>
            <a:ext uri="{FF2B5EF4-FFF2-40B4-BE49-F238E27FC236}">
              <a16:creationId xmlns:a16="http://schemas.microsoft.com/office/drawing/2014/main" id="{BCEADEFB-642A-4B07-A05A-06110E3C8E7A}"/>
            </a:ext>
          </a:extLst>
        </xdr:cNvPr>
        <xdr:cNvSpPr/>
      </xdr:nvSpPr>
      <xdr:spPr>
        <a:xfrm>
          <a:off x="13052579" y="4042716"/>
          <a:ext cx="2162870" cy="2166134"/>
        </a:xfrm>
        <a:prstGeom prst="mathPlus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800" b="1">
              <a:solidFill>
                <a:sysClr val="windowText" lastClr="000000"/>
              </a:solidFill>
              <a:latin typeface="+mn-lt"/>
              <a:ea typeface="+mn-lt"/>
              <a:cs typeface="+mn-lt"/>
            </a:rPr>
            <a:t>AJOUTER</a:t>
          </a:r>
        </a:p>
      </xdr:txBody>
    </xdr:sp>
    <xdr:clientData/>
  </xdr:twoCellAnchor>
  <xdr:twoCellAnchor>
    <xdr:from>
      <xdr:col>11</xdr:col>
      <xdr:colOff>313765</xdr:colOff>
      <xdr:row>29</xdr:row>
      <xdr:rowOff>89647</xdr:rowOff>
    </xdr:from>
    <xdr:to>
      <xdr:col>11</xdr:col>
      <xdr:colOff>1736912</xdr:colOff>
      <xdr:row>32</xdr:row>
      <xdr:rowOff>67235</xdr:rowOff>
    </xdr:to>
    <xdr:sp macro="[0]!vider_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EFE3EE2-B8A5-DF63-DC14-30F5AC37AADC}"/>
            </a:ext>
          </a:extLst>
        </xdr:cNvPr>
        <xdr:cNvSpPr/>
      </xdr:nvSpPr>
      <xdr:spPr>
        <a:xfrm>
          <a:off x="13435853" y="6152029"/>
          <a:ext cx="1423147" cy="481853"/>
        </a:xfrm>
        <a:prstGeom prst="roundRect">
          <a:avLst/>
        </a:prstGeom>
        <a:solidFill>
          <a:schemeClr val="accent3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/>
            <a:t>RESET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AISSON%202020-2021\1.EFFECTIFS\EFFECTIFS%202020-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AISSON%202020-2021\1.EFFECTIFS\ARCHER%202020-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D 12 ET -"/>
      <sheetName val="JD + DE 12"/>
      <sheetName val="JC 12 ET -"/>
      <sheetName val="JC + DE 12"/>
      <sheetName val="AD"/>
      <sheetName val="JUNIORS"/>
      <sheetName val="F"/>
      <sheetName val="VF"/>
      <sheetName val="H"/>
      <sheetName val="VH"/>
      <sheetName val="SVH"/>
      <sheetName val="POULI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D 12 ET -"/>
      <sheetName val="JD + DE 12"/>
      <sheetName val="JC 12 ET -"/>
      <sheetName val="JC + DE 12"/>
      <sheetName val="AD"/>
      <sheetName val="JUNIORS"/>
      <sheetName val="F"/>
      <sheetName val="VF"/>
      <sheetName val="H"/>
      <sheetName val="VH"/>
      <sheetName val="SVH"/>
      <sheetName val="POULI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P4" t="str">
            <v>Mézéri'arc</v>
          </cell>
        </row>
        <row r="5">
          <cell r="P5" t="str">
            <v>Dombes Gym Détente</v>
          </cell>
        </row>
        <row r="6">
          <cell r="P6" t="str">
            <v>Espérance Revermontoise</v>
          </cell>
        </row>
        <row r="7">
          <cell r="P7" t="str">
            <v>Eveil de Châlon</v>
          </cell>
        </row>
        <row r="8">
          <cell r="P8" t="str">
            <v>Espérance Bressane</v>
          </cell>
        </row>
        <row r="9">
          <cell r="P9" t="str">
            <v>Espoir Gymnique Replonges</v>
          </cell>
        </row>
        <row r="10">
          <cell r="P10" t="str">
            <v>Etoile de Saint Béron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AEDE6E-3858-4675-B03D-69D08A60E80E}" name="T_Récap" displayName="T_Récap" ref="A2:G3" insertRow="1" totalsRowShown="0" headerRowDxfId="192" dataDxfId="191">
  <autoFilter ref="A2:G3" xr:uid="{080BAABD-DE71-4E98-85FE-0D4E64DF8071}"/>
  <sortState xmlns:xlrd2="http://schemas.microsoft.com/office/spreadsheetml/2017/richdata2" ref="A3:G3">
    <sortCondition ref="A3"/>
  </sortState>
  <tableColumns count="7">
    <tableColumn id="7" xr3:uid="{6C32C201-0EA7-4DBA-8172-AC85778B6E6F}" name="NOM PRENOM" dataDxfId="190"/>
    <tableColumn id="1" xr3:uid="{D7AE5228-A9C1-4074-96D5-95A98A83D503}" name="Club" dataDxfId="189"/>
    <tableColumn id="2" xr3:uid="{25A71E98-CF92-40B3-9392-248995AFF93C}" name="Arc" dataDxfId="188"/>
    <tableColumn id="3" xr3:uid="{9F40A582-8839-4D7E-AC5D-B0E33733D1A8}" name="Débutant" dataDxfId="187"/>
    <tableColumn id="4" xr3:uid="{AB109611-4C16-4FE0-8CD8-67C54138C52F}" name="Sexe" dataDxfId="186"/>
    <tableColumn id="5" xr3:uid="{98B3552D-1BC1-4993-B778-3DB0B30D311D}" name="date de naissance" dataDxfId="185"/>
    <tableColumn id="6" xr3:uid="{DA7636AB-C536-443A-85A8-A86B1931FE29}" name="Catégorie" dataDxfId="18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9EFE4C-8588-46D3-90FE-34861B5565A1}" name="T_Tot_Archers" displayName="T_Tot_Archers" ref="I2:J19" totalsRowCount="1" headerRowDxfId="183" dataDxfId="182">
  <autoFilter ref="I2:J18" xr:uid="{0425AD9D-07EA-42CE-B3F5-582DBAC110A8}">
    <filterColumn colId="0" hiddenButton="1"/>
    <filterColumn colId="1" hiddenButton="1"/>
  </autoFilter>
  <sortState xmlns:xlrd2="http://schemas.microsoft.com/office/spreadsheetml/2017/richdata2" ref="I3:J17">
    <sortCondition ref="I3:I17"/>
  </sortState>
  <tableColumns count="2">
    <tableColumn id="1" xr3:uid="{7C90DB6C-8D90-4D69-89B9-7A148A466477}" name="Catégorie" totalsRowLabel="Total" dataDxfId="181" totalsRowDxfId="180"/>
    <tableColumn id="2" xr3:uid="{75E31B20-3D61-45F0-B391-C42D6210F7E9}" name="Nbr" totalsRowFunction="sum" dataDxfId="179" totalsRowDxfId="178">
      <calculatedColumnFormula>IFERROR(COUNTIF(T_Récap[Catégorie],"="&amp;T_Tot_Archers[[#This Row],[Catégorie]]),"")</calculatedColumnFormula>
    </tableColumn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A2D7215-B93D-4FAF-B818-B96AD62AC3BC}" name="T_Categories_Distance" displayName="T_Categories_Distance" ref="L1:O17" totalsRowShown="0" headerRowDxfId="177" dataDxfId="176">
  <autoFilter ref="L1:O17" xr:uid="{1F07D472-4499-4C65-AC42-FD9BEE21FE27}">
    <filterColumn colId="0" hiddenButton="1"/>
    <filterColumn colId="1" hiddenButton="1"/>
    <filterColumn colId="2" hiddenButton="1"/>
    <filterColumn colId="3" hiddenButton="1"/>
  </autoFilter>
  <tableColumns count="4">
    <tableColumn id="1" xr3:uid="{B261FCD5-A03E-4F3E-BEEA-DC9FDE4D39F4}" name="Catégories" dataDxfId="175"/>
    <tableColumn id="2" xr3:uid="{DB2A9A9D-004B-4FD9-89E8-A2351EB5CF7B}" name="Années" dataDxfId="174"/>
    <tableColumn id="3" xr3:uid="{FB372B35-BC76-4482-BD66-97FEB8712A64}" name="Age" dataDxfId="173"/>
    <tableColumn id="4" xr3:uid="{09044CAC-2275-41B5-AAEA-B7B4039DCC16}" name="Distance" dataDxfId="172"/>
  </tableColumns>
  <tableStyleInfo name="TableStyleMedium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81125E1-7C71-4771-9F66-D847216851F0}" name="T_BD" displayName="T_BD" ref="A2:G3" insertRow="1" totalsRowShown="0" headerRowDxfId="171" dataDxfId="170">
  <autoFilter ref="A2:G3" xr:uid="{181125E1-7C71-4771-9F66-D847216851F0}"/>
  <sortState xmlns:xlrd2="http://schemas.microsoft.com/office/spreadsheetml/2017/richdata2" ref="A3:G3">
    <sortCondition ref="A2:A3"/>
  </sortState>
  <tableColumns count="7">
    <tableColumn id="1" xr3:uid="{C22BE379-BBF2-4562-B7DD-8A4734124D53}" name="NOM  PRENOM" dataDxfId="169"/>
    <tableColumn id="2" xr3:uid="{235862A1-2286-4EF0-AEAF-CA65D9061E40}" name="CLUB" dataDxfId="168"/>
    <tableColumn id="3" xr3:uid="{EA9D4743-F39B-4373-AF79-075DF51AF24E}" name="FITA 60" dataDxfId="167"/>
    <tableColumn id="4" xr3:uid="{136DCCC9-47E0-421E-AFD9-295062EDCEC2}" name="COULEUR" dataDxfId="166"/>
    <tableColumn id="5" xr3:uid="{621A1593-1810-43C6-88C1-BF1F047450E5}" name="MARGUERITTE" dataDxfId="165"/>
    <tableColumn id="6" xr3:uid="{8161E11E-558C-4E95-AC4A-E6E71CAF22CC}" name="TRISPOT" dataDxfId="164"/>
    <tableColumn id="7" xr3:uid="{04C2EF5E-19CE-4AF8-B0CA-3E3A4EF4A491}" name="ARC EN CIEL" dataDxfId="163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5D76AB4-904F-40E7-B663-76B501B72E82}" name="T_MD" displayName="T_MD" ref="A2:G3" insertRow="1" totalsRowShown="0" headerRowDxfId="162" dataDxfId="161">
  <autoFilter ref="A2:G3" xr:uid="{E5D76AB4-904F-40E7-B663-76B501B72E82}"/>
  <sortState xmlns:xlrd2="http://schemas.microsoft.com/office/spreadsheetml/2017/richdata2" ref="A3:G3">
    <sortCondition ref="A2:A3"/>
  </sortState>
  <tableColumns count="7">
    <tableColumn id="1" xr3:uid="{E1A878F9-DEC6-4F78-9449-10B5CFAF9AE8}" name="NOM  PRENOM" dataDxfId="160"/>
    <tableColumn id="2" xr3:uid="{E43FB6F7-0201-49FA-A8DD-40B046A811A6}" name="CLUB" dataDxfId="159"/>
    <tableColumn id="3" xr3:uid="{33CA301A-8F66-44D4-843F-7358C408BEB3}" name="FITA 60" dataDxfId="158"/>
    <tableColumn id="4" xr3:uid="{95AAD930-BDE3-47AE-AA68-6061374845D6}" name="COULEUR" dataDxfId="157"/>
    <tableColumn id="5" xr3:uid="{12297903-6A21-4D77-82BD-C1CBC31B705C}" name="MARGUERITTE" dataDxfId="156"/>
    <tableColumn id="6" xr3:uid="{5DD0D069-6626-4B0A-BD6C-7685FF2587D7}" name="TRISPOT" dataDxfId="155"/>
    <tableColumn id="7" xr3:uid="{5FF6A6A1-05A8-4C2B-9493-A6962E293659}" name="ARC EN CIEL2" dataDxfId="15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820B0FE-21B9-4F4F-8286-7634B62AEEFA}" name="T_CD" displayName="T_CD" ref="A2:G3" insertRow="1" totalsRowShown="0" headerRowDxfId="153" dataDxfId="152">
  <autoFilter ref="A2:G3" xr:uid="{6820B0FE-21B9-4F4F-8286-7634B62AEEFA}"/>
  <sortState xmlns:xlrd2="http://schemas.microsoft.com/office/spreadsheetml/2017/richdata2" ref="A3:G6">
    <sortCondition ref="A2:A6"/>
  </sortState>
  <tableColumns count="7">
    <tableColumn id="1" xr3:uid="{2610B411-56C6-4D72-A977-7551A900219D}" name="NOM  PRENOM" dataDxfId="151"/>
    <tableColumn id="2" xr3:uid="{0376B1F2-6623-4D64-856C-016BBFEA5C9D}" name="CLUB" dataDxfId="150"/>
    <tableColumn id="3" xr3:uid="{D72E6DA1-A61D-4DF1-9A2A-68CACBE46288}" name="FITA 60" dataDxfId="149"/>
    <tableColumn id="4" xr3:uid="{7E139697-EFCD-46F2-961A-C520D590510C}" name="COULEUR" dataDxfId="148"/>
    <tableColumn id="5" xr3:uid="{D86C3ACF-50AD-496E-80F7-3AAEF4E53762}" name="MARGUERITTE" dataDxfId="147"/>
    <tableColumn id="6" xr3:uid="{51F67F61-EACF-4A9B-8355-B6D55B194AAE}" name="TRISPOT" dataDxfId="146"/>
    <tableColumn id="7" xr3:uid="{6933ED0D-BC73-4A63-889F-71DB5BBEF944}" name="ARC EN CIEL2" dataDxfId="145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A3D4C40-BA86-4E1F-A93A-180CC2A6EFED}" name="T_B" displayName="T_B" ref="A2:G3" insertRow="1" totalsRowShown="0" headerRowDxfId="144" dataDxfId="143">
  <autoFilter ref="A2:G3" xr:uid="{EA3D4C40-BA86-4E1F-A93A-180CC2A6EFED}"/>
  <sortState xmlns:xlrd2="http://schemas.microsoft.com/office/spreadsheetml/2017/richdata2" ref="A3:G3">
    <sortCondition ref="A2:A3"/>
  </sortState>
  <tableColumns count="7">
    <tableColumn id="1" xr3:uid="{AD6D0677-ABA3-40A3-9D09-4AF573B322AE}" name="NOM  PRENOM" dataDxfId="142"/>
    <tableColumn id="2" xr3:uid="{967F0F89-1613-4246-998C-1E6E7D8A89D3}" name="CLUB" dataDxfId="141"/>
    <tableColumn id="3" xr3:uid="{88173ADC-DD91-4070-8D33-9AB8D3833E1A}" name="FITA 60" dataDxfId="140"/>
    <tableColumn id="4" xr3:uid="{177148DE-0CDA-4A43-8D00-2CE088433504}" name="COULEUR" dataDxfId="139"/>
    <tableColumn id="5" xr3:uid="{38104884-E8B8-4552-B8FC-A6A1258C319E}" name="MARGUERITTE" dataDxfId="138"/>
    <tableColumn id="6" xr3:uid="{5098D075-7798-499F-987F-7C461DCC1CBE}" name="TRISPOT" dataDxfId="137"/>
    <tableColumn id="7" xr3:uid="{DFC2635D-952C-4FFE-BE41-77EAD8A4716A}" name="ARC EN CIEL" dataDxfId="136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439BFCD-EDEC-42A9-91EE-BE0AB02CD224}" name="T_M" displayName="T_M" ref="A2:G3" insertRow="1" totalsRowShown="0" headerRowDxfId="135" dataDxfId="134">
  <autoFilter ref="A2:G3" xr:uid="{0439BFCD-EDEC-42A9-91EE-BE0AB02CD224}"/>
  <sortState xmlns:xlrd2="http://schemas.microsoft.com/office/spreadsheetml/2017/richdata2" ref="A3:G3">
    <sortCondition ref="A2:A3"/>
  </sortState>
  <tableColumns count="7">
    <tableColumn id="1" xr3:uid="{23AE0961-B4AB-4ABC-B93C-707F107AD4F1}" name="NOM  PRENOM" dataDxfId="133"/>
    <tableColumn id="2" xr3:uid="{5718C45C-AE50-42F5-96AA-9D9F26B90B5E}" name="CLUB" dataDxfId="132"/>
    <tableColumn id="3" xr3:uid="{1DB5D62E-9273-4261-9C1A-B31A6DEFD149}" name="FITA 60" dataDxfId="131"/>
    <tableColumn id="4" xr3:uid="{986A5874-8A63-4C5F-8ED2-9CA543A4EF3E}" name="COULEUR" dataDxfId="130"/>
    <tableColumn id="5" xr3:uid="{AFF4CF7C-067B-4995-A9A7-93A5E860B21A}" name="MARGUERITTE" dataDxfId="129"/>
    <tableColumn id="6" xr3:uid="{A30086AF-DDF0-4E2F-8287-D8DDA6BAF447}" name="TRISPOT" dataDxfId="128"/>
    <tableColumn id="7" xr3:uid="{87AC5B4B-5F85-4843-A3B0-B37A3146C5AB}" name="ARC EN CIEL2" dataDxfId="127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15CEE928-BEFF-46AA-ADB9-D78C01EB4AFF}" name="T_C" displayName="T_C" ref="A2:G3" insertRow="1" totalsRowShown="0" headerRowDxfId="126" dataDxfId="125">
  <autoFilter ref="A2:G3" xr:uid="{15CEE928-BEFF-46AA-ADB9-D78C01EB4AFF}"/>
  <sortState xmlns:xlrd2="http://schemas.microsoft.com/office/spreadsheetml/2017/richdata2" ref="A3:G3">
    <sortCondition ref="A2:A3"/>
  </sortState>
  <tableColumns count="7">
    <tableColumn id="1" xr3:uid="{4880DA89-FA5F-44CF-A295-B0A44ED34918}" name="NOM  PRENOM" dataDxfId="124"/>
    <tableColumn id="2" xr3:uid="{CFFC6107-A333-47BA-8533-DF2235E7911E}" name="CLUB" dataDxfId="123"/>
    <tableColumn id="3" xr3:uid="{F7157BEE-9A39-4DFC-897A-30D254C16D63}" name="FITA 60" dataDxfId="122"/>
    <tableColumn id="4" xr3:uid="{5735B5B3-ECF2-4A69-AF0C-CC20AD615E88}" name="COULEUR" dataDxfId="121"/>
    <tableColumn id="5" xr3:uid="{ED12636B-085E-4B42-9E5A-39BE7E033B93}" name="MARGUERITTE" dataDxfId="120"/>
    <tableColumn id="6" xr3:uid="{A0AB58BC-15A0-47B9-A6BC-9D6F07CF0D61}" name="ARC EN CIEL" dataDxfId="119"/>
    <tableColumn id="7" xr3:uid="{ACA887E2-E894-4E6B-916A-81A3A8B580CA}" name="TRISPOT" dataDxfId="118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5F78CBBA-26D3-4533-82D4-A1AD85CFF986}" name="T_AD" displayName="T_AD" ref="A2:G3" insertRow="1" totalsRowShown="0" headerRowDxfId="117" dataDxfId="116">
  <autoFilter ref="A2:G3" xr:uid="{5F78CBBA-26D3-4533-82D4-A1AD85CFF986}"/>
  <sortState xmlns:xlrd2="http://schemas.microsoft.com/office/spreadsheetml/2017/richdata2" ref="A3:G3">
    <sortCondition ref="A2:A3"/>
  </sortState>
  <tableColumns count="7">
    <tableColumn id="1" xr3:uid="{C02E498A-C868-44D8-BA5E-7F551C9E2707}" name="NOM  PRENOM" dataDxfId="115"/>
    <tableColumn id="2" xr3:uid="{95E024D8-B2CC-456E-9C46-22E683775BF1}" name="CLUB" dataDxfId="114"/>
    <tableColumn id="3" xr3:uid="{3CAACF8C-9B8B-4F8E-9C9E-3353C976F1EA}" name="FITA 60" dataDxfId="113"/>
    <tableColumn id="4" xr3:uid="{774AE487-4F38-4E00-8E90-5FA32D7F6580}" name="COULEUR" dataDxfId="112"/>
    <tableColumn id="5" xr3:uid="{54146B72-D4B2-41AC-9107-8299712D4910}" name="MARGUERITTE" dataDxfId="111"/>
    <tableColumn id="6" xr3:uid="{E2B8BC7B-BDC9-4043-B211-B84DE7F6464F}" name="ARC EN CIEL" dataDxfId="110"/>
    <tableColumn id="7" xr3:uid="{8FF2E081-E957-4812-B7FC-CA77B87A74EF}" name="TRISPOT" dataDxfId="109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6C718023-F229-4D9B-8B9A-6A1124C0FF19}" name="T_J" displayName="T_J" ref="A2:G3" insertRow="1" totalsRowShown="0" headerRowDxfId="108" dataDxfId="107">
  <autoFilter ref="A2:G3" xr:uid="{6C718023-F229-4D9B-8B9A-6A1124C0FF19}"/>
  <sortState xmlns:xlrd2="http://schemas.microsoft.com/office/spreadsheetml/2017/richdata2" ref="A3:G3">
    <sortCondition ref="A2:A3"/>
  </sortState>
  <tableColumns count="7">
    <tableColumn id="1" xr3:uid="{7A9A4F95-CEB5-4762-B8AB-7729C5CDA94A}" name="NOM  PRENOM" dataDxfId="106"/>
    <tableColumn id="2" xr3:uid="{2721C2EB-24D6-4AA1-9F52-46769D8996F7}" name="CLUB" dataDxfId="105"/>
    <tableColumn id="3" xr3:uid="{0ED1B6F0-07CE-47D9-AF1C-EA0B5F4D4252}" name="FITA 60" dataDxfId="104"/>
    <tableColumn id="4" xr3:uid="{5DBABF10-5430-4923-8571-B5745289896F}" name="COULEUR" dataDxfId="103"/>
    <tableColumn id="5" xr3:uid="{D62ADEE3-0E71-4520-870C-38641BA7C44D}" name="MARGUERITTE" dataDxfId="102"/>
    <tableColumn id="6" xr3:uid="{E544225C-1842-476F-B1A3-2CA4C811B821}" name="ARC EN CIEL" dataDxfId="101"/>
    <tableColumn id="7" xr3:uid="{699D89EE-3B90-43F8-BFDC-95506324428B}" name="TRISPOT" dataDxfId="100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8B222870-3768-4537-A4AE-FED03EC3D71F}" name="T_F" displayName="T_F" ref="A2:G3" insertRow="1" totalsRowShown="0" headerRowDxfId="99" dataDxfId="98">
  <autoFilter ref="A2:G3" xr:uid="{8B222870-3768-4537-A4AE-FED03EC3D71F}"/>
  <sortState xmlns:xlrd2="http://schemas.microsoft.com/office/spreadsheetml/2017/richdata2" ref="A3:G3">
    <sortCondition ref="A2:A3"/>
  </sortState>
  <tableColumns count="7">
    <tableColumn id="1" xr3:uid="{E2388F67-4F97-427C-9B82-FE380F6F7DBE}" name="NOM  PRENOM" dataDxfId="97"/>
    <tableColumn id="2" xr3:uid="{B8D87D9A-DC92-4766-AB36-C54D93BD0415}" name="CLUB" dataDxfId="96"/>
    <tableColumn id="3" xr3:uid="{4A5D9A46-9034-4D41-AD8F-620415422071}" name="FITA 60" dataDxfId="95"/>
    <tableColumn id="4" xr3:uid="{ABA27180-6777-4A23-85E9-E4852E278C9C}" name="COULEUR" dataDxfId="94"/>
    <tableColumn id="5" xr3:uid="{AD35B66A-7F3A-4410-A35A-76F1313CB7ED}" name="MARGUERITTE" dataDxfId="93"/>
    <tableColumn id="6" xr3:uid="{90E10014-F3E0-48AF-B389-D0B384C1E63B}" name="ARC EN CIEL" dataDxfId="92"/>
    <tableColumn id="7" xr3:uid="{692F2805-509C-43BF-A44C-2CC82C7A8132}" name="TRISPOT" dataDxfId="91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A69FA617-8EF4-4D01-9084-F39C0FFD3BAB}" name="T_H" displayName="T_H" ref="A2:G3" insertRow="1" totalsRowShown="0" headerRowDxfId="90" dataDxfId="89">
  <autoFilter ref="A2:G3" xr:uid="{A69FA617-8EF4-4D01-9084-F39C0FFD3BAB}"/>
  <sortState xmlns:xlrd2="http://schemas.microsoft.com/office/spreadsheetml/2017/richdata2" ref="A3:G3">
    <sortCondition ref="A2:A3"/>
  </sortState>
  <tableColumns count="7">
    <tableColumn id="1" xr3:uid="{3C7FF373-E1BA-49AE-97BC-EA39FD860B9C}" name="NOM  PRENOM" dataDxfId="88"/>
    <tableColumn id="2" xr3:uid="{35B687DA-7175-4C57-A2B7-1F59D41FA31E}" name="CLUB" dataDxfId="87"/>
    <tableColumn id="3" xr3:uid="{C7A309DC-6597-4D05-8A9D-623C2C8A06D4}" name="FITA 60" dataDxfId="86"/>
    <tableColumn id="4" xr3:uid="{2E711EB4-B997-447A-B3D2-E1C2BB64BF69}" name="COULEUR" dataDxfId="85"/>
    <tableColumn id="5" xr3:uid="{5C8C17A6-5EAC-4981-AE3C-CE1B99698A41}" name="MARGUERITTE" dataDxfId="84"/>
    <tableColumn id="6" xr3:uid="{B67CEFA7-78E9-4BDA-9A96-C614E5A82393}" name="ARC EN CIEL" dataDxfId="83"/>
    <tableColumn id="7" xr3:uid="{DF8344F6-5BB8-458D-88F6-BEBFC1D581BB}" name="TRISPOT" dataDxfId="82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F1A8ED73-9474-4353-8CC3-E0B72A0FBF0B}" name="T_VF" displayName="T_VF" ref="A2:G3" insertRow="1" totalsRowShown="0" headerRowDxfId="81" dataDxfId="80">
  <autoFilter ref="A2:G3" xr:uid="{F1A8ED73-9474-4353-8CC3-E0B72A0FBF0B}"/>
  <sortState xmlns:xlrd2="http://schemas.microsoft.com/office/spreadsheetml/2017/richdata2" ref="A3:G4">
    <sortCondition ref="A2:A4"/>
  </sortState>
  <tableColumns count="7">
    <tableColumn id="1" xr3:uid="{8C889FE8-1189-4C89-896B-0E4683E8F445}" name="NOM  PRENOM" dataDxfId="79"/>
    <tableColumn id="2" xr3:uid="{0B7DECEA-5ED8-4F94-B750-BA78A0D11211}" name="CLUB" dataDxfId="78"/>
    <tableColumn id="3" xr3:uid="{52FB80D2-66B9-4BBE-9087-CE4A9F753BDC}" name="FITA 60" dataDxfId="77"/>
    <tableColumn id="4" xr3:uid="{A325F46B-051E-4603-82C6-F20C25375AAC}" name="COULEUR" dataDxfId="76"/>
    <tableColumn id="5" xr3:uid="{F46CC12A-AF8C-4089-8C22-9F6C1FD7642E}" name="MARGUERITTE" dataDxfId="75"/>
    <tableColumn id="6" xr3:uid="{90B0B9F2-1A47-42FD-AB9E-AE2D0DB64684}" name="ARC EN CIEL" dataDxfId="74"/>
    <tableColumn id="7" xr3:uid="{27B5EE26-00CE-485F-9FCC-7A713A034338}" name="TRISPOT" dataDxfId="73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41A4DFE4-6A7C-41B8-A55C-0A71360F210A}" name="T_VH" displayName="T_VH" ref="A2:G3" insertRow="1" totalsRowShown="0" headerRowDxfId="72" dataDxfId="71">
  <autoFilter ref="A2:G3" xr:uid="{41A4DFE4-6A7C-41B8-A55C-0A71360F210A}"/>
  <sortState xmlns:xlrd2="http://schemas.microsoft.com/office/spreadsheetml/2017/richdata2" ref="A3:G3">
    <sortCondition ref="A2:A3"/>
  </sortState>
  <tableColumns count="7">
    <tableColumn id="1" xr3:uid="{189EE96D-D554-42D9-B785-DDB461E9902D}" name="NOM  PRENOM" dataDxfId="70"/>
    <tableColumn id="2" xr3:uid="{F4A985C8-5F3A-464E-ADB2-D87C3352893F}" name="CLUB" dataDxfId="69"/>
    <tableColumn id="3" xr3:uid="{BEF764E4-9DCA-46B5-9868-880B8724D887}" name="FITA 60" dataDxfId="68"/>
    <tableColumn id="4" xr3:uid="{F5520E52-5B8F-4EE2-87C4-B55ED831A351}" name="COULEUR" dataDxfId="67"/>
    <tableColumn id="5" xr3:uid="{26FB4299-89AA-4931-800D-A67453A36FA2}" name="MARGUERITTE" dataDxfId="66"/>
    <tableColumn id="6" xr3:uid="{D0BE1321-3E67-4950-981A-C22BCF017DC4}" name="ARC EN CIEL" dataDxfId="65"/>
    <tableColumn id="7" xr3:uid="{2CF207B0-398D-43F6-BBD5-A0ADABE10D99}" name="TRISPOT" dataDxfId="64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A2BFFA27-3DDE-4DA1-8AB0-E3D9F06FBE2B}" name="T_SVF" displayName="T_SVF" ref="A2:G3" insertRow="1" totalsRowShown="0" headerRowDxfId="63" dataDxfId="62">
  <autoFilter ref="A2:G3" xr:uid="{A2BFFA27-3DDE-4DA1-8AB0-E3D9F06FBE2B}"/>
  <sortState xmlns:xlrd2="http://schemas.microsoft.com/office/spreadsheetml/2017/richdata2" ref="A3:G3">
    <sortCondition ref="B2:B3"/>
  </sortState>
  <tableColumns count="7">
    <tableColumn id="1" xr3:uid="{B015072E-F4A9-48FA-9D41-08EEAFEA570E}" name="NOM  PRENOM" dataDxfId="61"/>
    <tableColumn id="2" xr3:uid="{B716818A-9CD0-4339-B97F-4C9427E7D9C0}" name="CLUB" dataDxfId="60"/>
    <tableColumn id="3" xr3:uid="{D26FDF0B-0126-48B5-8D5F-0C3B57A6E40C}" name="FITA 60" dataDxfId="59"/>
    <tableColumn id="4" xr3:uid="{B12C8CC8-1796-4732-A129-A5A2CE3808D2}" name="COULEUR" dataDxfId="58"/>
    <tableColumn id="5" xr3:uid="{E678209A-95EF-4810-9158-603738E33BDB}" name="MARGUERITTE" dataDxfId="57"/>
    <tableColumn id="6" xr3:uid="{B2D59D48-5390-43B5-A001-7D9875F68A80}" name="ARC EN CIEL" dataDxfId="56"/>
    <tableColumn id="7" xr3:uid="{708E5E5E-A83E-4A55-86DF-D7F2D9974E6C}" name="TRISPOT" dataDxfId="55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46A3FD6B-6EE5-4F8F-BBFF-9E292AECC525}" name="T_SVH" displayName="T_SVH" ref="A2:G3" insertRow="1" totalsRowShown="0" headerRowDxfId="54" dataDxfId="53">
  <autoFilter ref="A2:G3" xr:uid="{46A3FD6B-6EE5-4F8F-BBFF-9E292AECC525}"/>
  <sortState xmlns:xlrd2="http://schemas.microsoft.com/office/spreadsheetml/2017/richdata2" ref="A3:G3">
    <sortCondition ref="A2:A3"/>
  </sortState>
  <tableColumns count="7">
    <tableColumn id="1" xr3:uid="{A2020DE7-4C81-4554-90A1-FBE450EF6F10}" name="NOM  PRENOM" dataDxfId="52"/>
    <tableColumn id="2" xr3:uid="{5FB1756B-48B2-4787-BA7B-1AB5B863E351}" name="CLUB" dataDxfId="51"/>
    <tableColumn id="3" xr3:uid="{B9146DC4-EF55-40BF-9BE3-F96C50587545}" name="FITA 60" dataDxfId="50"/>
    <tableColumn id="4" xr3:uid="{CD5C5B4A-6AFF-480D-8466-27DF44E2304D}" name="COULEUR" dataDxfId="49"/>
    <tableColumn id="5" xr3:uid="{9BC3FE85-AAF8-48D2-B3C5-806F53F16672}" name="MARGUERITTE" dataDxfId="48"/>
    <tableColumn id="6" xr3:uid="{95D47A06-8179-41BE-B3CD-B63153F9813B}" name="ARC EN CIEL" dataDxfId="47"/>
    <tableColumn id="7" xr3:uid="{5E63F2AE-E81C-4825-B679-80CB28581154}" name="TRISPOT" dataDxfId="46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A6D6D9D4-0538-4971-9CB0-9F61CAB79B27}" name="T_P" displayName="T_P" ref="A2:G3" insertRow="1" totalsRowShown="0" headerRowDxfId="45" dataDxfId="44">
  <autoFilter ref="A2:G3" xr:uid="{A6D6D9D4-0538-4971-9CB0-9F61CAB79B27}"/>
  <sortState xmlns:xlrd2="http://schemas.microsoft.com/office/spreadsheetml/2017/richdata2" ref="A3:G3">
    <sortCondition ref="A2:A3"/>
  </sortState>
  <tableColumns count="7">
    <tableColumn id="1" xr3:uid="{C3E4E6FE-FE51-4899-B0A1-DAA51306F490}" name="NOM  PRENOM" dataDxfId="43"/>
    <tableColumn id="2" xr3:uid="{4A798AA6-87D2-410E-92F7-3207DD36EBDD}" name="CLUB" dataDxfId="42"/>
    <tableColumn id="3" xr3:uid="{B50320F5-202A-42FD-8FA8-8699CB43CFE2}" name="FITA 60" dataDxfId="41"/>
    <tableColumn id="4" xr3:uid="{F244665C-38A0-4769-A82C-A056AE6BD494}" name="COULEUR" dataDxfId="40"/>
    <tableColumn id="5" xr3:uid="{30AA09B3-E0BD-4521-8A70-5269AADCB845}" name="MARGUERITTE" dataDxfId="39"/>
    <tableColumn id="6" xr3:uid="{64B6CE4A-1712-41AB-A6D3-814CC49AA3E8}" name="ARC EN CIEL" dataDxfId="38"/>
    <tableColumn id="7" xr3:uid="{0E88745B-3BFF-4385-9BAC-64D67D482AE8}" name="TRISPOT" dataDxfId="37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010DD1D-42E7-4D43-B404-6FA766E78372}" name="T_SVP" displayName="T_SVP" ref="A2:G3" insertRow="1" totalsRowShown="0" headerRowDxfId="36" dataDxfId="35">
  <autoFilter ref="A2:G3" xr:uid="{A6D6D9D4-0538-4971-9CB0-9F61CAB79B27}"/>
  <sortState xmlns:xlrd2="http://schemas.microsoft.com/office/spreadsheetml/2017/richdata2" ref="A3:G3">
    <sortCondition ref="A2:A3"/>
  </sortState>
  <tableColumns count="7">
    <tableColumn id="1" xr3:uid="{DDACF64B-35A2-4012-8699-F7B0F7171462}" name="NOM  PRENOM" dataDxfId="34"/>
    <tableColumn id="2" xr3:uid="{7008A7C8-67E4-4F68-BAD0-E6BE3BB9F385}" name="CLUB" dataDxfId="33"/>
    <tableColumn id="3" xr3:uid="{C038B2E6-7413-4B8D-B160-6AD14F43869D}" name="FITA 60" dataDxfId="32"/>
    <tableColumn id="4" xr3:uid="{DC85E881-6701-4A38-B918-9DA87DA29FC9}" name="COULEUR" dataDxfId="31"/>
    <tableColumn id="5" xr3:uid="{DA0FB2A6-9298-4653-89DA-A896357E1FC6}" name="MARGUERITTE" dataDxfId="30"/>
    <tableColumn id="6" xr3:uid="{24FA946B-FC4D-4E0E-AF22-2B456CA697E8}" name="ARC EN CIEL" dataDxfId="29"/>
    <tableColumn id="7" xr3:uid="{CEBA23FE-2140-48A3-B234-9426ED5C6F02}" name="TRISPOT" dataDxfId="28"/>
  </tableColumns>
  <tableStyleInfo name="TableStyleMedium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62EF3F-89E1-4C95-9480-1DAF754324D2}" name="T_Clubs" displayName="T_Clubs" ref="A1:A7" totalsRowShown="0" headerRowDxfId="27" dataDxfId="26">
  <autoFilter ref="A1:A7" xr:uid="{4F990EA1-50FC-41E9-921C-3FF141BFC6E1}">
    <filterColumn colId="0" hiddenButton="1"/>
  </autoFilter>
  <tableColumns count="1">
    <tableColumn id="1" xr3:uid="{46B9AB5E-589C-4D18-9732-874741EA2E6B}" name="Clubs" dataDxfId="25"/>
  </tableColumns>
  <tableStyleInfo name="TableStyleMedium8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AC6142D-702C-4C7D-9ADA-0ADE16C50B17}" name="T_Arc" displayName="T_Arc" ref="C1:C3" totalsRowShown="0" headerRowDxfId="24" dataDxfId="23">
  <autoFilter ref="C1:C3" xr:uid="{358D0106-2DD5-4C59-9862-6ED0AD586B32}">
    <filterColumn colId="0" hiddenButton="1"/>
  </autoFilter>
  <tableColumns count="1">
    <tableColumn id="1" xr3:uid="{E222BA24-EA78-4D7C-A950-EC7EFFD244CB}" name="Arc" dataDxfId="22"/>
  </tableColumns>
  <tableStyleInfo name="TableStyleMedium8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EC0D074-EAB6-48EB-BC74-3472F57080FE}" name="T_Débutant" displayName="T_Débutant" ref="E1:E3" totalsRowShown="0" headerRowDxfId="21" dataDxfId="20">
  <autoFilter ref="E1:E3" xr:uid="{DC276B72-3C43-430D-82DE-30CA00EA4ADA}">
    <filterColumn colId="0" hiddenButton="1"/>
  </autoFilter>
  <tableColumns count="1">
    <tableColumn id="1" xr3:uid="{6F04DCD2-8A07-4EDF-87C5-FE440D2203E7}" name="Débutant" dataDxfId="19"/>
  </tableColumns>
  <tableStyleInfo name="TableStyleMedium8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E75FFCE-43A2-448C-97D6-CC00844E754E}" name="T_Sexe" displayName="T_Sexe" ref="G1:G3" totalsRowShown="0" headerRowDxfId="18" dataDxfId="17">
  <autoFilter ref="G1:G3" xr:uid="{9F6A8759-C3B3-4DF6-93FC-751F9614902A}">
    <filterColumn colId="0" hiddenButton="1"/>
  </autoFilter>
  <tableColumns count="1">
    <tableColumn id="1" xr3:uid="{D64D110A-9B78-4DD0-BED7-04023810A9D5}" name="Sexe" dataDxfId="16"/>
  </tableColumns>
  <tableStyleInfo name="TableStyleMedium8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74DEB5-7810-4AE9-B091-7822008D37B6}" name="T_Categorie_onglets" displayName="T_Categorie_onglets" ref="I1:L17" headerRowDxfId="15" dataDxfId="14">
  <autoFilter ref="I1:L17" xr:uid="{D41ED940-1FAB-4165-844A-B07CBD50A5A9}">
    <filterColumn colId="0" hiddenButton="1"/>
    <filterColumn colId="1" hiddenButton="1"/>
    <filterColumn colId="2" hiddenButton="1"/>
    <filterColumn colId="3" hiddenButton="1"/>
  </autoFilter>
  <tableColumns count="4">
    <tableColumn id="1" xr3:uid="{F919818A-D3D6-435D-B85D-90189BA97D94}" name="Catégories" totalsRowLabel="Total" dataDxfId="13" totalsRowDxfId="12"/>
    <tableColumn id="3" xr3:uid="{192661BA-C8FF-4DF7-BC22-530C2CC06F48}" name="Date Début" dataDxfId="11" totalsRowDxfId="10"/>
    <tableColumn id="4" xr3:uid="{D67E7EEB-935B-460F-8246-7A99EF50A451}" name="Date Fin" dataDxfId="9" totalsRowDxfId="8"/>
    <tableColumn id="2" xr3:uid="{EEA3BF53-2FC3-4DD4-8074-2F33A71C1162}" name="Onglet" totalsRowFunction="count" dataDxfId="7" totalsRowDxfId="6"/>
  </tableColumns>
  <tableStyleInfo name="TableStyleMedium15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2BE18F3-DC70-4E84-95B7-853DAA937080}" name="T_Annee" displayName="T_Annee" ref="N1:N2" totalsRowShown="0" headerRowDxfId="5" dataDxfId="3" headerRowBorderDxfId="4" tableBorderDxfId="2" totalsRowBorderDxfId="1">
  <autoFilter ref="N1:N2" xr:uid="{02BE18F3-DC70-4E84-95B7-853DAA937080}">
    <filterColumn colId="0" hiddenButton="1"/>
  </autoFilter>
  <tableColumns count="1">
    <tableColumn id="1" xr3:uid="{AB220E8A-4216-41C8-BE96-558C65F2C08D}" name="Anné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4">
      <a:dk1>
        <a:sysClr val="windowText" lastClr="000000"/>
      </a:dk1>
      <a:lt1>
        <a:sysClr val="window" lastClr="FFFFFF"/>
      </a:lt1>
      <a:dk2>
        <a:srgbClr val="762EB1"/>
      </a:dk2>
      <a:lt2>
        <a:srgbClr val="EAE5EB"/>
      </a:lt2>
      <a:accent1>
        <a:srgbClr val="9B57D3"/>
      </a:accent1>
      <a:accent2>
        <a:srgbClr val="9B57D3"/>
      </a:accent2>
      <a:accent3>
        <a:srgbClr val="755DD9"/>
      </a:accent3>
      <a:accent4>
        <a:srgbClr val="665EB8"/>
      </a:accent4>
      <a:accent5>
        <a:srgbClr val="45A5ED"/>
      </a:accent5>
      <a:accent6>
        <a:srgbClr val="5982DB"/>
      </a:accent6>
      <a:hlink>
        <a:srgbClr val="0066FF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1.xml"/><Relationship Id="rId7" Type="http://schemas.openxmlformats.org/officeDocument/2006/relationships/table" Target="../tables/table25.xml"/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14.bin"/><Relationship Id="rId6" Type="http://schemas.openxmlformats.org/officeDocument/2006/relationships/table" Target="../tables/table24.xml"/><Relationship Id="rId5" Type="http://schemas.openxmlformats.org/officeDocument/2006/relationships/table" Target="../tables/table23.xml"/><Relationship Id="rId4" Type="http://schemas.openxmlformats.org/officeDocument/2006/relationships/table" Target="../tables/table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B321B-3B87-4D35-B84F-FC83DC248491}">
  <sheetPr codeName="Feuil12"/>
  <dimension ref="A1:AK222"/>
  <sheetViews>
    <sheetView tabSelected="1" zoomScale="85" zoomScaleNormal="85" workbookViewId="0">
      <selection activeCell="G34" sqref="G34"/>
    </sheetView>
  </sheetViews>
  <sheetFormatPr baseColWidth="10" defaultColWidth="11.375" defaultRowHeight="15.75" x14ac:dyDescent="0.25"/>
  <cols>
    <col min="1" max="1" width="33" style="6" customWidth="1"/>
    <col min="2" max="2" width="25.625" style="2" customWidth="1"/>
    <col min="3" max="3" width="5.125" style="2" customWidth="1"/>
    <col min="4" max="4" width="9" style="2" bestFit="1" customWidth="1"/>
    <col min="5" max="5" width="6.25" style="2" customWidth="1"/>
    <col min="6" max="6" width="20.5" style="2" customWidth="1"/>
    <col min="7" max="7" width="30.5" style="14" customWidth="1"/>
    <col min="8" max="8" width="4.5" style="14" customWidth="1"/>
    <col min="9" max="9" width="31.25" style="2" customWidth="1"/>
    <col min="10" max="10" width="4.875" style="2" customWidth="1"/>
    <col min="11" max="11" width="1.625" style="2" customWidth="1"/>
    <col min="12" max="12" width="26.5" style="2" customWidth="1"/>
    <col min="13" max="13" width="55.375" style="2" customWidth="1"/>
    <col min="14" max="14" width="16" style="2" customWidth="1"/>
    <col min="15" max="15" width="22" style="2" bestFit="1" customWidth="1"/>
    <col min="16" max="37" width="11.375" style="2"/>
    <col min="38" max="16384" width="11.375" style="3"/>
  </cols>
  <sheetData>
    <row r="1" spans="1:19" ht="45" customHeight="1" thickBot="1" x14ac:dyDescent="0.3">
      <c r="A1" s="56" t="str">
        <f>"ARCHERS " &amp; TEXT(DATE(T_Annee[]-1,1,1), "aaaa") &amp;"-"&amp; TEXT(DATE(T_Annee[],1,1), "aaaa")</f>
        <v>ARCHERS 2024-2025</v>
      </c>
      <c r="B1" s="57"/>
      <c r="C1" s="57"/>
      <c r="D1" s="57"/>
      <c r="E1" s="57"/>
      <c r="F1" s="57"/>
      <c r="G1" s="58"/>
      <c r="H1" s="32"/>
      <c r="I1" s="59" t="s">
        <v>0</v>
      </c>
      <c r="J1" s="60"/>
      <c r="L1" s="4" t="s">
        <v>1</v>
      </c>
      <c r="M1" s="4" t="s">
        <v>2</v>
      </c>
      <c r="N1" s="4" t="s">
        <v>72</v>
      </c>
      <c r="O1" s="4" t="s">
        <v>73</v>
      </c>
      <c r="S1" t="s">
        <v>3</v>
      </c>
    </row>
    <row r="2" spans="1:19" ht="27" customHeight="1" x14ac:dyDescent="0.25">
      <c r="A2" s="4" t="s">
        <v>100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/>
      <c r="I2" s="4" t="s">
        <v>9</v>
      </c>
      <c r="J2" s="4" t="s">
        <v>10</v>
      </c>
      <c r="L2" s="6" t="s">
        <v>40</v>
      </c>
      <c r="M2" s="50" t="str">
        <f>"Nés(e) après le "&amp;TEXT(DATE(T_Annee[]-12,12,31), "jj mmmm aaaa")</f>
        <v>Nés(e) après le 31 décembre 2013</v>
      </c>
      <c r="N2" s="4" t="s">
        <v>74</v>
      </c>
      <c r="O2" s="25" t="s">
        <v>75</v>
      </c>
    </row>
    <row r="3" spans="1:19" x14ac:dyDescent="0.25">
      <c r="B3" s="4"/>
      <c r="C3" s="4"/>
      <c r="D3" s="4"/>
      <c r="E3" s="4"/>
      <c r="F3" s="5"/>
      <c r="G3" s="6"/>
      <c r="H3" s="6"/>
      <c r="I3" s="2" t="s">
        <v>41</v>
      </c>
      <c r="J3" s="4">
        <f>IFERROR(COUNTIF(T_Récap[Catégorie],"="&amp;T_Tot_Archers[[#This Row],[Catégorie]]),"")</f>
        <v>0</v>
      </c>
      <c r="L3" s="6" t="s">
        <v>42</v>
      </c>
      <c r="M3" s="50" t="str">
        <f>"Nés(e) entre le "&amp;TEXT(DATE(T_Annee[]-13,1,1), "jj mmmm aaaa") &amp;" et le " &amp;TEXT(DATE(T_Annee[]-12,12,31), "jj mmmm aaaa")</f>
        <v>Nés(e) entre le 01 janvier 2012 et le 31 décembre 2013</v>
      </c>
      <c r="N3" s="4" t="s">
        <v>78</v>
      </c>
      <c r="O3" s="25" t="s">
        <v>75</v>
      </c>
    </row>
    <row r="4" spans="1:19" x14ac:dyDescent="0.25">
      <c r="H4" s="6"/>
      <c r="I4" s="6" t="s">
        <v>89</v>
      </c>
      <c r="J4" s="4">
        <f>IFERROR(COUNTIF(T_Récap[Catégorie],"="&amp;T_Tot_Archers[[#This Row],[Catégorie]]),"")</f>
        <v>0</v>
      </c>
      <c r="L4" s="6" t="s">
        <v>43</v>
      </c>
      <c r="M4" s="50" t="str">
        <f>"Nés(e) entre le "&amp;TEXT(DATE(T_Annee[]-16,1,1), "jj mmmm aaaa") &amp;" et le " &amp;TEXT(DATE(T_Annee[]-14,12,31), "jj mmmm aaaa")</f>
        <v>Nés(e) entre le 01 janvier 2009 et le 31 décembre 2011</v>
      </c>
      <c r="N4" s="4" t="s">
        <v>79</v>
      </c>
      <c r="O4" s="26" t="s">
        <v>76</v>
      </c>
    </row>
    <row r="5" spans="1:19" x14ac:dyDescent="0.25">
      <c r="H5" s="6"/>
      <c r="I5" s="6" t="s">
        <v>90</v>
      </c>
      <c r="J5" s="4">
        <f>IFERROR(COUNTIF(T_Récap[Catégorie],"="&amp;T_Tot_Archers[[#This Row],[Catégorie]]),"")</f>
        <v>0</v>
      </c>
      <c r="L5" s="6" t="s">
        <v>55</v>
      </c>
      <c r="M5" s="50" t="str">
        <f>"Nés(e) après le "&amp;TEXT(DATE(T_Annee[]-12,12,31), "jj mmmm aaaa")</f>
        <v>Nés(e) après le 31 décembre 2013</v>
      </c>
      <c r="N5" s="4" t="s">
        <v>74</v>
      </c>
      <c r="O5" s="25" t="s">
        <v>75</v>
      </c>
    </row>
    <row r="6" spans="1:19" x14ac:dyDescent="0.25">
      <c r="H6" s="6"/>
      <c r="I6" s="6" t="s">
        <v>92</v>
      </c>
      <c r="J6" s="4">
        <f>IFERROR(COUNTIF(T_Récap[Catégorie],"="&amp;T_Tot_Archers[[#This Row],[Catégorie]]),"")</f>
        <v>0</v>
      </c>
      <c r="L6" s="6" t="s">
        <v>56</v>
      </c>
      <c r="M6" s="50" t="str">
        <f>"Nés(e) entre le "&amp;TEXT(DATE(T_Annee[]-13,1,1), "jj mmmm aaaa") &amp;" et le " &amp;TEXT(DATE(T_Annee[]-12,12,31), "jj mmmm aaaa")</f>
        <v>Nés(e) entre le 01 janvier 2012 et le 31 décembre 2013</v>
      </c>
      <c r="N6" s="4" t="s">
        <v>78</v>
      </c>
      <c r="O6" s="26" t="s">
        <v>76</v>
      </c>
    </row>
    <row r="7" spans="1:19" x14ac:dyDescent="0.25">
      <c r="H7" s="6"/>
      <c r="I7" s="6" t="s">
        <v>91</v>
      </c>
      <c r="J7" s="4">
        <f>IFERROR(COUNTIF(T_Récap[Catégorie],"="&amp;T_Tot_Archers[[#This Row],[Catégorie]]),"")</f>
        <v>0</v>
      </c>
      <c r="L7" s="6" t="s">
        <v>57</v>
      </c>
      <c r="M7" s="50" t="str">
        <f>"Nés(e) entre le "&amp;TEXT(DATE(T_Annee[]-16,1,1), "jj mmmm aaaa") &amp;" et le " &amp;TEXT(DATE(T_Annee[]-14,12,31), "jj mmmm aaaa")</f>
        <v>Nés(e) entre le 01 janvier 2009 et le 31 décembre 2011</v>
      </c>
      <c r="N7" s="4" t="s">
        <v>79</v>
      </c>
      <c r="O7" s="26" t="s">
        <v>76</v>
      </c>
    </row>
    <row r="8" spans="1:19" x14ac:dyDescent="0.25">
      <c r="H8" s="6"/>
      <c r="I8" s="6" t="s">
        <v>44</v>
      </c>
      <c r="J8" s="4">
        <f>IFERROR(COUNTIF(T_Récap[Catégorie],"="&amp;T_Tot_Archers[[#This Row],[Catégorie]]),"")</f>
        <v>0</v>
      </c>
      <c r="L8" s="6" t="s">
        <v>58</v>
      </c>
      <c r="M8" s="50" t="str">
        <f>"Nés(e) avant le "&amp;TEXT(DATE(T_Annee[]-16,1,1), "jj mmmm aaaa")</f>
        <v>Nés(e) avant le 01 janvier 2009</v>
      </c>
      <c r="N8" s="4" t="s">
        <v>81</v>
      </c>
      <c r="O8" s="26" t="s">
        <v>76</v>
      </c>
    </row>
    <row r="9" spans="1:19" x14ac:dyDescent="0.25">
      <c r="H9" s="6"/>
      <c r="I9" s="6" t="s">
        <v>45</v>
      </c>
      <c r="J9" s="4">
        <f>IFERROR(COUNTIF(T_Récap[Catégorie],"="&amp;T_Tot_Archers[[#This Row],[Catégorie]]),"")</f>
        <v>0</v>
      </c>
      <c r="L9" s="6" t="s">
        <v>59</v>
      </c>
      <c r="M9" s="50" t="str">
        <f>"Nés(e) entre le "&amp;TEXT(DATE(T_Annee[]-19,1,1), "jj mmmm aaaa") &amp;" et le " &amp;TEXT(DATE(T_Annee[]-17,12,31), "jj mmmm aaaa")</f>
        <v>Nés(e) entre le 01 janvier 2006 et le 31 décembre 2008</v>
      </c>
      <c r="N9" s="4" t="s">
        <v>80</v>
      </c>
      <c r="O9" s="27" t="s">
        <v>77</v>
      </c>
    </row>
    <row r="10" spans="1:19" x14ac:dyDescent="0.25">
      <c r="H10" s="6"/>
      <c r="I10" s="6" t="s">
        <v>46</v>
      </c>
      <c r="J10" s="4">
        <f>IFERROR(COUNTIF(T_Récap[Catégorie],"="&amp;T_Tot_Archers[[#This Row],[Catégorie]]),"")</f>
        <v>0</v>
      </c>
      <c r="L10" s="6" t="s">
        <v>15</v>
      </c>
      <c r="M10" s="50" t="str">
        <f>"Nés(e) entre le "&amp;TEXT(DATE(T_Annee[]-49,1,1), "jj mmmm aaaa") &amp;" et le " &amp;TEXT(DATE(T_Annee[]-20,12,31), "jj mmmm aaaa")</f>
        <v>Nés(e) entre le 01 janvier 1976 et le 31 décembre 2005</v>
      </c>
      <c r="N10" s="4" t="s">
        <v>82</v>
      </c>
      <c r="O10" s="27" t="s">
        <v>77</v>
      </c>
    </row>
    <row r="11" spans="1:19" x14ac:dyDescent="0.25">
      <c r="H11" s="6"/>
      <c r="I11" s="6" t="s">
        <v>47</v>
      </c>
      <c r="J11" s="4">
        <f>IFERROR(COUNTIF(T_Récap[Catégorie],"="&amp;T_Tot_Archers[[#This Row],[Catégorie]]),"")</f>
        <v>0</v>
      </c>
      <c r="L11" s="6" t="s">
        <v>18</v>
      </c>
      <c r="M11" s="50" t="str">
        <f>"Nés(e) entre le "&amp;TEXT(DATE(T_Annee[]-49,1,1), "jj mmmm aaaa") &amp;" et le " &amp;TEXT(DATE(T_Annee[]-20,12,31), "jj mmmm aaaa")</f>
        <v>Nés(e) entre le 01 janvier 1976 et le 31 décembre 2005</v>
      </c>
      <c r="N11" s="4" t="s">
        <v>82</v>
      </c>
      <c r="O11" s="27" t="s">
        <v>77</v>
      </c>
    </row>
    <row r="12" spans="1:19" x14ac:dyDescent="0.25">
      <c r="H12" s="6"/>
      <c r="I12" s="6" t="s">
        <v>48</v>
      </c>
      <c r="J12" s="4">
        <f>IFERROR(COUNTIF(T_Récap[Catégorie],"="&amp;T_Tot_Archers[[#This Row],[Catégorie]]),"")</f>
        <v>0</v>
      </c>
      <c r="L12" s="6" t="s">
        <v>16</v>
      </c>
      <c r="M12" s="50" t="str">
        <f>"Nés(e) entre le "&amp;TEXT(DATE(T_Annee[]-64,1,1), "jj mmmm aaaa") &amp;" et le " &amp;TEXT(DATE(T_Annee[]-50,12,31), "jj mmmm aaaa")</f>
        <v>Nés(e) entre le 01 janvier 1961 et le 31 décembre 1975</v>
      </c>
      <c r="N12" s="4" t="s">
        <v>83</v>
      </c>
      <c r="O12" s="27" t="s">
        <v>77</v>
      </c>
    </row>
    <row r="13" spans="1:19" x14ac:dyDescent="0.25">
      <c r="H13" s="6"/>
      <c r="I13" s="6" t="s">
        <v>49</v>
      </c>
      <c r="J13" s="4">
        <f>IFERROR(COUNTIF(T_Récap[Catégorie],"="&amp;T_Tot_Archers[[#This Row],[Catégorie]]),"")</f>
        <v>0</v>
      </c>
      <c r="L13" s="6" t="s">
        <v>60</v>
      </c>
      <c r="M13" s="50" t="str">
        <f>"Nés(e) entre le "&amp;TEXT(DATE(T_Annee[]-64,1,1), "jj mmmm aaaa") &amp;" et le " &amp;TEXT(DATE(T_Annee[]-50,12,31), "jj mmmm aaaa")</f>
        <v>Nés(e) entre le 01 janvier 1961 et le 31 décembre 1975</v>
      </c>
      <c r="N13" s="4" t="s">
        <v>83</v>
      </c>
      <c r="O13" s="27" t="s">
        <v>77</v>
      </c>
    </row>
    <row r="14" spans="1:19" x14ac:dyDescent="0.25">
      <c r="H14" s="6"/>
      <c r="I14" s="6" t="s">
        <v>50</v>
      </c>
      <c r="J14" s="4">
        <f>IFERROR(COUNTIF(T_Récap[Catégorie],"="&amp;T_Tot_Archers[[#This Row],[Catégorie]]),"")</f>
        <v>0</v>
      </c>
      <c r="L14" s="6" t="s">
        <v>51</v>
      </c>
      <c r="M14" s="50" t="str">
        <f>"Nés(e) avant le "&amp;TEXT(DATE(T_Annee[]-64,1,1), "jj mmmm aaaa")</f>
        <v>Nés(e) avant le 01 janvier 1961</v>
      </c>
      <c r="N14" s="4" t="s">
        <v>84</v>
      </c>
      <c r="O14" s="27" t="s">
        <v>77</v>
      </c>
    </row>
    <row r="15" spans="1:19" x14ac:dyDescent="0.25">
      <c r="H15" s="6"/>
      <c r="I15" s="6" t="s">
        <v>52</v>
      </c>
      <c r="J15" s="4">
        <f>IFERROR(COUNTIF(T_Récap[Catégorie],"="&amp;T_Tot_Archers[[#This Row],[Catégorie]]),"")</f>
        <v>0</v>
      </c>
      <c r="L15" s="6" t="s">
        <v>61</v>
      </c>
      <c r="M15" s="50" t="str">
        <f>"Nés(e) avant le "&amp;TEXT(DATE(T_Annee[]-64,1,1), "jj mmmm aaaa")</f>
        <v>Nés(e) avant le 01 janvier 1961</v>
      </c>
      <c r="N15" s="4" t="s">
        <v>84</v>
      </c>
      <c r="O15" s="27" t="s">
        <v>77</v>
      </c>
    </row>
    <row r="16" spans="1:19" x14ac:dyDescent="0.25">
      <c r="H16" s="6"/>
      <c r="I16" s="6" t="s">
        <v>53</v>
      </c>
      <c r="J16" s="4">
        <f>IFERROR(COUNTIF(T_Récap[Catégorie],"="&amp;T_Tot_Archers[[#This Row],[Catégorie]]),"")</f>
        <v>0</v>
      </c>
      <c r="L16" s="6" t="s">
        <v>39</v>
      </c>
      <c r="M16" s="50" t="str">
        <f>"Nés(e) avant le "&amp;TEXT(DATE(T_Annee[]-16,1,1), "jj mmmm aaaa")</f>
        <v>Nés(e) avant le 01 janvier 2009</v>
      </c>
      <c r="N16" s="4" t="s">
        <v>81</v>
      </c>
      <c r="O16" s="27" t="s">
        <v>77</v>
      </c>
    </row>
    <row r="17" spans="8:15" x14ac:dyDescent="0.25">
      <c r="H17" s="6"/>
      <c r="I17" s="6" t="s">
        <v>54</v>
      </c>
      <c r="J17" s="4">
        <f>IFERROR(COUNTIF(T_Récap[Catégorie],"="&amp;T_Tot_Archers[[#This Row],[Catégorie]]),"")</f>
        <v>0</v>
      </c>
      <c r="L17" s="6" t="s">
        <v>101</v>
      </c>
      <c r="M17" s="50" t="str">
        <f>"Nés(e) avant le "&amp;TEXT(DATE(T_Annee[]-64,1,1), "jj mmmm aaaa")</f>
        <v>Nés(e) avant le 01 janvier 1961</v>
      </c>
      <c r="N17" s="4" t="s">
        <v>84</v>
      </c>
      <c r="O17" s="42"/>
    </row>
    <row r="18" spans="8:15" x14ac:dyDescent="0.25">
      <c r="H18" s="6"/>
      <c r="I18" s="41" t="s">
        <v>105</v>
      </c>
      <c r="J18" s="4">
        <f>IFERROR(COUNTIF(T_Récap[Catégorie],"="&amp;T_Tot_Archers[[#This Row],[Catégorie]]),"")</f>
        <v>0</v>
      </c>
    </row>
    <row r="19" spans="8:15" x14ac:dyDescent="0.25">
      <c r="H19" s="6"/>
      <c r="I19" s="4" t="s">
        <v>20</v>
      </c>
      <c r="J19" s="4">
        <f>SUBTOTAL(109,T_Tot_Archers[Nbr])</f>
        <v>0</v>
      </c>
    </row>
    <row r="20" spans="8:15" ht="13.9" customHeight="1" x14ac:dyDescent="0.25">
      <c r="H20" s="6"/>
      <c r="I20" s="4"/>
      <c r="J20" s="4"/>
    </row>
    <row r="21" spans="8:15" ht="13.9" customHeight="1" x14ac:dyDescent="0.25">
      <c r="H21" s="6"/>
      <c r="I21" s="4"/>
      <c r="J21" s="4"/>
    </row>
    <row r="22" spans="8:15" ht="13.9" customHeight="1" x14ac:dyDescent="0.25">
      <c r="H22" s="6"/>
      <c r="I22" s="4"/>
      <c r="J22" s="4"/>
    </row>
    <row r="23" spans="8:15" ht="13.9" customHeight="1" x14ac:dyDescent="0.25">
      <c r="H23" s="6"/>
      <c r="I23" s="52" t="s">
        <v>85</v>
      </c>
      <c r="J23" s="53"/>
    </row>
    <row r="24" spans="8:15" ht="13.9" customHeight="1" x14ac:dyDescent="0.25">
      <c r="H24" s="6"/>
      <c r="I24" s="54"/>
      <c r="J24" s="55"/>
    </row>
    <row r="25" spans="8:15" ht="13.9" customHeight="1" x14ac:dyDescent="0.25">
      <c r="H25" s="6"/>
      <c r="I25" s="28" t="s">
        <v>86</v>
      </c>
      <c r="J25" s="29">
        <f>SUM(J3:J5)</f>
        <v>0</v>
      </c>
    </row>
    <row r="26" spans="8:15" ht="13.9" customHeight="1" x14ac:dyDescent="0.25">
      <c r="H26" s="6"/>
      <c r="I26" s="30" t="s">
        <v>87</v>
      </c>
      <c r="J26" s="31">
        <f>SUM(J6:J9)</f>
        <v>0</v>
      </c>
    </row>
    <row r="27" spans="8:15" ht="13.9" customHeight="1" x14ac:dyDescent="0.25">
      <c r="H27" s="6"/>
      <c r="I27" s="28" t="s">
        <v>88</v>
      </c>
      <c r="J27" s="29">
        <f>SUM(J10:J17)</f>
        <v>0</v>
      </c>
    </row>
    <row r="28" spans="8:15" x14ac:dyDescent="0.25">
      <c r="H28" s="6"/>
      <c r="I28" s="49" t="s">
        <v>20</v>
      </c>
      <c r="J28" s="49">
        <f>SUM(J25:J27)</f>
        <v>0</v>
      </c>
    </row>
    <row r="29" spans="8:15" ht="13.9" customHeight="1" x14ac:dyDescent="0.25">
      <c r="H29" s="6"/>
      <c r="I29" s="4"/>
      <c r="J29" s="4"/>
    </row>
    <row r="30" spans="8:15" ht="13.9" customHeight="1" x14ac:dyDescent="0.25">
      <c r="H30" s="6"/>
      <c r="I30" s="4"/>
      <c r="J30" s="4"/>
    </row>
    <row r="31" spans="8:15" ht="13.9" customHeight="1" x14ac:dyDescent="0.25">
      <c r="H31" s="6"/>
    </row>
    <row r="32" spans="8:15" ht="13.9" customHeight="1" x14ac:dyDescent="0.25">
      <c r="H32" s="6"/>
    </row>
    <row r="33" spans="8:10" ht="13.9" customHeight="1" x14ac:dyDescent="0.25">
      <c r="H33" s="6"/>
    </row>
    <row r="34" spans="8:10" ht="13.9" customHeight="1" x14ac:dyDescent="0.25">
      <c r="H34" s="6"/>
      <c r="I34" s="51" t="s">
        <v>23</v>
      </c>
      <c r="J34" s="51"/>
    </row>
    <row r="35" spans="8:10" ht="13.9" customHeight="1" x14ac:dyDescent="0.25">
      <c r="H35" s="6"/>
      <c r="I35" s="51"/>
      <c r="J35" s="51"/>
    </row>
    <row r="36" spans="8:10" x14ac:dyDescent="0.25">
      <c r="H36" s="6"/>
      <c r="I36" s="16" t="s">
        <v>19</v>
      </c>
      <c r="J36" s="16">
        <f>IFERROR(COUNTIF(T_Récap[Club],"="&amp;I36),"")</f>
        <v>0</v>
      </c>
    </row>
    <row r="37" spans="8:10" x14ac:dyDescent="0.25">
      <c r="H37" s="6"/>
      <c r="I37" s="17" t="s">
        <v>21</v>
      </c>
      <c r="J37" s="16">
        <f>IFERROR(COUNTIF(T_Récap[Club],"="&amp;I37),"")</f>
        <v>0</v>
      </c>
    </row>
    <row r="38" spans="8:10" x14ac:dyDescent="0.25">
      <c r="H38" s="6"/>
      <c r="I38" s="16" t="s">
        <v>24</v>
      </c>
      <c r="J38" s="16">
        <f>IFERROR(COUNTIF(T_Récap[Club],"="&amp;I38),"")</f>
        <v>0</v>
      </c>
    </row>
    <row r="39" spans="8:10" x14ac:dyDescent="0.25">
      <c r="H39" s="6"/>
      <c r="I39" s="17" t="s">
        <v>17</v>
      </c>
      <c r="J39" s="16">
        <f>IFERROR(COUNTIF(T_Récap[Club],"="&amp;I39),"")</f>
        <v>0</v>
      </c>
    </row>
    <row r="40" spans="8:10" x14ac:dyDescent="0.25">
      <c r="H40" s="6"/>
      <c r="I40" s="16" t="s">
        <v>11</v>
      </c>
      <c r="J40" s="16">
        <f>IFERROR(COUNTIF(T_Récap[Club],"="&amp;I40),"")</f>
        <v>0</v>
      </c>
    </row>
    <row r="41" spans="8:10" ht="16.5" thickBot="1" x14ac:dyDescent="0.3">
      <c r="H41" s="6"/>
      <c r="I41" s="33" t="s">
        <v>98</v>
      </c>
      <c r="J41" s="16">
        <f>IFERROR(COUNTIF(T_Récap[Club],"="&amp;I41),"")</f>
        <v>0</v>
      </c>
    </row>
    <row r="42" spans="8:10" ht="16.5" thickBot="1" x14ac:dyDescent="0.3">
      <c r="H42" s="6"/>
      <c r="I42" s="18" t="s">
        <v>25</v>
      </c>
      <c r="J42" s="19">
        <f>SUM(J36:J41)</f>
        <v>0</v>
      </c>
    </row>
    <row r="43" spans="8:10" x14ac:dyDescent="0.25">
      <c r="H43" s="6"/>
    </row>
    <row r="44" spans="8:10" ht="13.9" customHeight="1" x14ac:dyDescent="0.25">
      <c r="H44" s="6"/>
    </row>
    <row r="45" spans="8:10" ht="13.9" customHeight="1" x14ac:dyDescent="0.25">
      <c r="H45" s="6"/>
    </row>
    <row r="46" spans="8:10" ht="13.9" customHeight="1" x14ac:dyDescent="0.25">
      <c r="H46" s="6"/>
      <c r="I46" s="51" t="s">
        <v>97</v>
      </c>
      <c r="J46" s="51"/>
    </row>
    <row r="47" spans="8:10" ht="13.9" customHeight="1" x14ac:dyDescent="0.25">
      <c r="H47" s="6"/>
      <c r="I47" s="51"/>
      <c r="J47" s="51"/>
    </row>
    <row r="48" spans="8:10" x14ac:dyDescent="0.25">
      <c r="H48" s="6"/>
      <c r="I48" s="46" t="s">
        <v>95</v>
      </c>
      <c r="J48" s="47">
        <f>COUNTIF(T_Récap[Sexe],"F")</f>
        <v>0</v>
      </c>
    </row>
    <row r="49" spans="8:10" x14ac:dyDescent="0.25">
      <c r="H49" s="6"/>
      <c r="I49" s="48" t="s">
        <v>96</v>
      </c>
      <c r="J49" s="48">
        <f>COUNTIF(T_Récap[Sexe],"H")</f>
        <v>0</v>
      </c>
    </row>
    <row r="50" spans="8:10" ht="13.9" customHeight="1" x14ac:dyDescent="0.25">
      <c r="H50" s="6"/>
    </row>
    <row r="51" spans="8:10" ht="13.9" customHeight="1" x14ac:dyDescent="0.25">
      <c r="H51" s="6"/>
    </row>
    <row r="52" spans="8:10" ht="13.9" customHeight="1" x14ac:dyDescent="0.25">
      <c r="H52" s="6"/>
    </row>
    <row r="53" spans="8:10" ht="13.9" customHeight="1" x14ac:dyDescent="0.25">
      <c r="H53" s="6"/>
    </row>
    <row r="54" spans="8:10" ht="13.9" customHeight="1" x14ac:dyDescent="0.25">
      <c r="H54" s="6"/>
    </row>
    <row r="55" spans="8:10" ht="13.9" customHeight="1" x14ac:dyDescent="0.25">
      <c r="H55" s="6"/>
    </row>
    <row r="56" spans="8:10" ht="13.9" customHeight="1" x14ac:dyDescent="0.25">
      <c r="H56" s="6"/>
    </row>
    <row r="57" spans="8:10" ht="13.9" customHeight="1" x14ac:dyDescent="0.25">
      <c r="H57" s="6"/>
    </row>
    <row r="58" spans="8:10" ht="13.9" customHeight="1" x14ac:dyDescent="0.25">
      <c r="H58" s="6"/>
    </row>
    <row r="59" spans="8:10" ht="13.9" customHeight="1" x14ac:dyDescent="0.25">
      <c r="H59" s="6"/>
    </row>
    <row r="60" spans="8:10" ht="13.9" customHeight="1" x14ac:dyDescent="0.25">
      <c r="H60" s="6"/>
    </row>
    <row r="61" spans="8:10" ht="13.9" customHeight="1" x14ac:dyDescent="0.25">
      <c r="H61" s="6"/>
    </row>
    <row r="62" spans="8:10" ht="13.9" customHeight="1" x14ac:dyDescent="0.25">
      <c r="H62" s="6"/>
    </row>
    <row r="63" spans="8:10" ht="13.9" customHeight="1" x14ac:dyDescent="0.25">
      <c r="H63" s="6"/>
    </row>
    <row r="64" spans="8:10" ht="13.9" customHeight="1" x14ac:dyDescent="0.25">
      <c r="H64" s="6"/>
    </row>
    <row r="65" spans="8:8" ht="13.9" customHeight="1" x14ac:dyDescent="0.25">
      <c r="H65" s="6"/>
    </row>
    <row r="66" spans="8:8" ht="13.9" customHeight="1" x14ac:dyDescent="0.25">
      <c r="H66" s="6"/>
    </row>
    <row r="67" spans="8:8" ht="13.9" customHeight="1" x14ac:dyDescent="0.25">
      <c r="H67" s="6"/>
    </row>
    <row r="68" spans="8:8" ht="13.9" customHeight="1" x14ac:dyDescent="0.25">
      <c r="H68" s="6"/>
    </row>
    <row r="69" spans="8:8" ht="13.9" customHeight="1" x14ac:dyDescent="0.25">
      <c r="H69" s="6"/>
    </row>
    <row r="70" spans="8:8" ht="13.9" customHeight="1" x14ac:dyDescent="0.25">
      <c r="H70" s="6"/>
    </row>
    <row r="71" spans="8:8" ht="13.9" customHeight="1" x14ac:dyDescent="0.25">
      <c r="H71" s="6"/>
    </row>
    <row r="72" spans="8:8" ht="13.9" customHeight="1" x14ac:dyDescent="0.25">
      <c r="H72" s="6"/>
    </row>
    <row r="73" spans="8:8" ht="13.9" customHeight="1" x14ac:dyDescent="0.25">
      <c r="H73" s="6"/>
    </row>
    <row r="74" spans="8:8" ht="13.9" customHeight="1" x14ac:dyDescent="0.25">
      <c r="H74" s="6"/>
    </row>
    <row r="75" spans="8:8" ht="13.9" customHeight="1" x14ac:dyDescent="0.25">
      <c r="H75" s="6"/>
    </row>
    <row r="76" spans="8:8" ht="13.9" customHeight="1" x14ac:dyDescent="0.25">
      <c r="H76" s="6"/>
    </row>
    <row r="77" spans="8:8" ht="13.9" customHeight="1" x14ac:dyDescent="0.25">
      <c r="H77" s="6"/>
    </row>
    <row r="78" spans="8:8" x14ac:dyDescent="0.25">
      <c r="H78" s="6"/>
    </row>
    <row r="79" spans="8:8" x14ac:dyDescent="0.25">
      <c r="H79" s="6"/>
    </row>
    <row r="80" spans="8:8" x14ac:dyDescent="0.25">
      <c r="H80" s="6"/>
    </row>
    <row r="81" spans="8:8" x14ac:dyDescent="0.25">
      <c r="H81" s="6"/>
    </row>
    <row r="82" spans="8:8" x14ac:dyDescent="0.25">
      <c r="H82" s="6"/>
    </row>
    <row r="83" spans="8:8" x14ac:dyDescent="0.25">
      <c r="H83" s="6"/>
    </row>
    <row r="84" spans="8:8" x14ac:dyDescent="0.25">
      <c r="H84" s="6"/>
    </row>
    <row r="85" spans="8:8" x14ac:dyDescent="0.25">
      <c r="H85" s="6"/>
    </row>
    <row r="86" spans="8:8" x14ac:dyDescent="0.25">
      <c r="H86" s="6"/>
    </row>
    <row r="87" spans="8:8" x14ac:dyDescent="0.25">
      <c r="H87" s="6"/>
    </row>
    <row r="88" spans="8:8" x14ac:dyDescent="0.25">
      <c r="H88" s="6"/>
    </row>
    <row r="89" spans="8:8" x14ac:dyDescent="0.25">
      <c r="H89" s="6"/>
    </row>
    <row r="90" spans="8:8" x14ac:dyDescent="0.25">
      <c r="H90" s="6"/>
    </row>
    <row r="91" spans="8:8" x14ac:dyDescent="0.25">
      <c r="H91" s="6"/>
    </row>
    <row r="92" spans="8:8" x14ac:dyDescent="0.25">
      <c r="H92" s="6"/>
    </row>
    <row r="93" spans="8:8" x14ac:dyDescent="0.25">
      <c r="H93" s="6"/>
    </row>
    <row r="94" spans="8:8" x14ac:dyDescent="0.25">
      <c r="H94" s="6"/>
    </row>
    <row r="95" spans="8:8" x14ac:dyDescent="0.25">
      <c r="H95" s="6"/>
    </row>
    <row r="96" spans="8:8" x14ac:dyDescent="0.25">
      <c r="H96" s="6"/>
    </row>
    <row r="97" spans="8:8" x14ac:dyDescent="0.25">
      <c r="H97" s="6"/>
    </row>
    <row r="98" spans="8:8" x14ac:dyDescent="0.25">
      <c r="H98" s="6"/>
    </row>
    <row r="99" spans="8:8" x14ac:dyDescent="0.25">
      <c r="H99" s="6"/>
    </row>
    <row r="100" spans="8:8" x14ac:dyDescent="0.25">
      <c r="H100" s="6"/>
    </row>
    <row r="101" spans="8:8" x14ac:dyDescent="0.25">
      <c r="H101" s="6"/>
    </row>
    <row r="102" spans="8:8" x14ac:dyDescent="0.25">
      <c r="H102" s="6"/>
    </row>
    <row r="103" spans="8:8" x14ac:dyDescent="0.25">
      <c r="H103" s="6"/>
    </row>
    <row r="104" spans="8:8" x14ac:dyDescent="0.25">
      <c r="H104" s="6"/>
    </row>
    <row r="105" spans="8:8" x14ac:dyDescent="0.25">
      <c r="H105" s="6"/>
    </row>
    <row r="106" spans="8:8" x14ac:dyDescent="0.25">
      <c r="H106" s="6"/>
    </row>
    <row r="107" spans="8:8" x14ac:dyDescent="0.25">
      <c r="H107" s="6"/>
    </row>
    <row r="108" spans="8:8" x14ac:dyDescent="0.25">
      <c r="H108" s="6"/>
    </row>
    <row r="109" spans="8:8" x14ac:dyDescent="0.25">
      <c r="H109" s="6"/>
    </row>
    <row r="110" spans="8:8" x14ac:dyDescent="0.25">
      <c r="H110" s="6"/>
    </row>
    <row r="111" spans="8:8" x14ac:dyDescent="0.25">
      <c r="H111" s="6"/>
    </row>
    <row r="112" spans="8:8" x14ac:dyDescent="0.25">
      <c r="H112" s="6"/>
    </row>
    <row r="113" spans="8:8" x14ac:dyDescent="0.25">
      <c r="H113" s="6"/>
    </row>
    <row r="114" spans="8:8" x14ac:dyDescent="0.25">
      <c r="H114" s="6"/>
    </row>
    <row r="115" spans="8:8" x14ac:dyDescent="0.25">
      <c r="H115" s="6"/>
    </row>
    <row r="116" spans="8:8" x14ac:dyDescent="0.25">
      <c r="H116" s="6"/>
    </row>
    <row r="117" spans="8:8" x14ac:dyDescent="0.25">
      <c r="H117" s="6"/>
    </row>
    <row r="118" spans="8:8" x14ac:dyDescent="0.25">
      <c r="H118" s="6"/>
    </row>
    <row r="119" spans="8:8" x14ac:dyDescent="0.25">
      <c r="H119" s="6"/>
    </row>
    <row r="120" spans="8:8" x14ac:dyDescent="0.25">
      <c r="H120" s="6"/>
    </row>
    <row r="121" spans="8:8" x14ac:dyDescent="0.25">
      <c r="H121" s="6"/>
    </row>
    <row r="122" spans="8:8" x14ac:dyDescent="0.25">
      <c r="H122" s="6"/>
    </row>
    <row r="123" spans="8:8" x14ac:dyDescent="0.25">
      <c r="H123" s="6"/>
    </row>
    <row r="124" spans="8:8" x14ac:dyDescent="0.25">
      <c r="H124" s="6"/>
    </row>
    <row r="125" spans="8:8" x14ac:dyDescent="0.25">
      <c r="H125" s="6"/>
    </row>
    <row r="126" spans="8:8" x14ac:dyDescent="0.25">
      <c r="H126" s="6"/>
    </row>
    <row r="127" spans="8:8" x14ac:dyDescent="0.25">
      <c r="H127" s="6"/>
    </row>
    <row r="128" spans="8:8" x14ac:dyDescent="0.25">
      <c r="H128" s="6"/>
    </row>
    <row r="129" spans="8:8" x14ac:dyDescent="0.25">
      <c r="H129" s="6"/>
    </row>
    <row r="130" spans="8:8" x14ac:dyDescent="0.25">
      <c r="H130" s="6"/>
    </row>
    <row r="131" spans="8:8" x14ac:dyDescent="0.25">
      <c r="H131" s="6"/>
    </row>
    <row r="132" spans="8:8" x14ac:dyDescent="0.25">
      <c r="H132" s="6"/>
    </row>
    <row r="133" spans="8:8" x14ac:dyDescent="0.25">
      <c r="H133" s="6"/>
    </row>
    <row r="134" spans="8:8" x14ac:dyDescent="0.25">
      <c r="H134" s="6"/>
    </row>
    <row r="135" spans="8:8" x14ac:dyDescent="0.25">
      <c r="H135" s="6"/>
    </row>
    <row r="136" spans="8:8" x14ac:dyDescent="0.25">
      <c r="H136" s="6"/>
    </row>
    <row r="137" spans="8:8" x14ac:dyDescent="0.25">
      <c r="H137" s="6"/>
    </row>
    <row r="138" spans="8:8" x14ac:dyDescent="0.25">
      <c r="H138" s="6"/>
    </row>
    <row r="139" spans="8:8" x14ac:dyDescent="0.25">
      <c r="H139" s="6"/>
    </row>
    <row r="140" spans="8:8" x14ac:dyDescent="0.25">
      <c r="H140" s="6"/>
    </row>
    <row r="141" spans="8:8" x14ac:dyDescent="0.25">
      <c r="H141" s="6"/>
    </row>
    <row r="142" spans="8:8" x14ac:dyDescent="0.25">
      <c r="H142" s="6"/>
    </row>
    <row r="143" spans="8:8" x14ac:dyDescent="0.25">
      <c r="H143" s="6"/>
    </row>
    <row r="144" spans="8:8" x14ac:dyDescent="0.25">
      <c r="H144" s="6"/>
    </row>
    <row r="145" spans="8:8" x14ac:dyDescent="0.25">
      <c r="H145" s="6"/>
    </row>
    <row r="146" spans="8:8" x14ac:dyDescent="0.25">
      <c r="H146" s="6"/>
    </row>
    <row r="147" spans="8:8" x14ac:dyDescent="0.25">
      <c r="H147" s="6"/>
    </row>
    <row r="148" spans="8:8" x14ac:dyDescent="0.25">
      <c r="H148" s="6"/>
    </row>
    <row r="149" spans="8:8" x14ac:dyDescent="0.25">
      <c r="H149" s="6"/>
    </row>
    <row r="150" spans="8:8" x14ac:dyDescent="0.25">
      <c r="H150" s="6"/>
    </row>
    <row r="151" spans="8:8" x14ac:dyDescent="0.25">
      <c r="H151" s="6"/>
    </row>
    <row r="152" spans="8:8" x14ac:dyDescent="0.25">
      <c r="H152" s="6"/>
    </row>
    <row r="153" spans="8:8" x14ac:dyDescent="0.25">
      <c r="H153" s="6"/>
    </row>
    <row r="154" spans="8:8" x14ac:dyDescent="0.25">
      <c r="H154" s="6"/>
    </row>
    <row r="155" spans="8:8" x14ac:dyDescent="0.25">
      <c r="H155" s="6"/>
    </row>
    <row r="156" spans="8:8" x14ac:dyDescent="0.25">
      <c r="H156" s="6"/>
    </row>
    <row r="157" spans="8:8" x14ac:dyDescent="0.25">
      <c r="H157" s="6"/>
    </row>
    <row r="158" spans="8:8" x14ac:dyDescent="0.25">
      <c r="H158" s="6"/>
    </row>
    <row r="159" spans="8:8" x14ac:dyDescent="0.25">
      <c r="H159" s="6"/>
    </row>
    <row r="160" spans="8:8" x14ac:dyDescent="0.25">
      <c r="H160" s="6"/>
    </row>
    <row r="161" spans="8:8" x14ac:dyDescent="0.25">
      <c r="H161" s="6"/>
    </row>
    <row r="162" spans="8:8" x14ac:dyDescent="0.25">
      <c r="H162" s="6"/>
    </row>
    <row r="163" spans="8:8" x14ac:dyDescent="0.25">
      <c r="H163" s="6"/>
    </row>
    <row r="164" spans="8:8" x14ac:dyDescent="0.25">
      <c r="H164" s="6"/>
    </row>
    <row r="165" spans="8:8" x14ac:dyDescent="0.25">
      <c r="H165" s="6"/>
    </row>
    <row r="166" spans="8:8" x14ac:dyDescent="0.25">
      <c r="H166" s="6"/>
    </row>
    <row r="167" spans="8:8" x14ac:dyDescent="0.25">
      <c r="H167" s="6"/>
    </row>
    <row r="168" spans="8:8" x14ac:dyDescent="0.25">
      <c r="H168" s="6"/>
    </row>
    <row r="169" spans="8:8" x14ac:dyDescent="0.25">
      <c r="H169" s="6"/>
    </row>
    <row r="170" spans="8:8" x14ac:dyDescent="0.25">
      <c r="H170" s="6"/>
    </row>
    <row r="171" spans="8:8" x14ac:dyDescent="0.25">
      <c r="H171" s="6"/>
    </row>
    <row r="172" spans="8:8" x14ac:dyDescent="0.25">
      <c r="H172" s="6"/>
    </row>
    <row r="173" spans="8:8" x14ac:dyDescent="0.25">
      <c r="H173" s="6"/>
    </row>
    <row r="174" spans="8:8" x14ac:dyDescent="0.25">
      <c r="H174" s="6"/>
    </row>
    <row r="175" spans="8:8" x14ac:dyDescent="0.25">
      <c r="H175" s="6"/>
    </row>
    <row r="176" spans="8:8" x14ac:dyDescent="0.25">
      <c r="H176" s="6"/>
    </row>
    <row r="177" spans="8:8" x14ac:dyDescent="0.25">
      <c r="H177" s="6"/>
    </row>
    <row r="178" spans="8:8" x14ac:dyDescent="0.25">
      <c r="H178" s="6"/>
    </row>
    <row r="179" spans="8:8" x14ac:dyDescent="0.25">
      <c r="H179" s="6"/>
    </row>
    <row r="180" spans="8:8" x14ac:dyDescent="0.25">
      <c r="H180" s="6"/>
    </row>
    <row r="181" spans="8:8" x14ac:dyDescent="0.25">
      <c r="H181" s="6"/>
    </row>
    <row r="182" spans="8:8" x14ac:dyDescent="0.25">
      <c r="H182" s="6"/>
    </row>
    <row r="183" spans="8:8" x14ac:dyDescent="0.25">
      <c r="H183" s="6"/>
    </row>
    <row r="184" spans="8:8" x14ac:dyDescent="0.25">
      <c r="H184" s="6"/>
    </row>
    <row r="185" spans="8:8" x14ac:dyDescent="0.25">
      <c r="H185" s="6"/>
    </row>
    <row r="186" spans="8:8" x14ac:dyDescent="0.25">
      <c r="H186" s="6"/>
    </row>
    <row r="187" spans="8:8" x14ac:dyDescent="0.25">
      <c r="H187" s="6"/>
    </row>
    <row r="188" spans="8:8" x14ac:dyDescent="0.25">
      <c r="H188" s="6"/>
    </row>
    <row r="189" spans="8:8" x14ac:dyDescent="0.25">
      <c r="H189" s="6"/>
    </row>
    <row r="190" spans="8:8" x14ac:dyDescent="0.25">
      <c r="H190" s="6"/>
    </row>
    <row r="191" spans="8:8" x14ac:dyDescent="0.25">
      <c r="H191" s="6"/>
    </row>
    <row r="192" spans="8:8" x14ac:dyDescent="0.25">
      <c r="H192" s="6"/>
    </row>
    <row r="193" spans="8:8" x14ac:dyDescent="0.25">
      <c r="H193" s="6"/>
    </row>
    <row r="194" spans="8:8" x14ac:dyDescent="0.25">
      <c r="H194" s="6"/>
    </row>
    <row r="195" spans="8:8" x14ac:dyDescent="0.25">
      <c r="H195" s="6"/>
    </row>
    <row r="196" spans="8:8" x14ac:dyDescent="0.25">
      <c r="H196" s="6"/>
    </row>
    <row r="197" spans="8:8" x14ac:dyDescent="0.25">
      <c r="H197" s="6"/>
    </row>
    <row r="198" spans="8:8" x14ac:dyDescent="0.25">
      <c r="H198" s="6"/>
    </row>
    <row r="199" spans="8:8" x14ac:dyDescent="0.25">
      <c r="H199" s="6"/>
    </row>
    <row r="200" spans="8:8" x14ac:dyDescent="0.25">
      <c r="H200" s="6"/>
    </row>
    <row r="201" spans="8:8" x14ac:dyDescent="0.25">
      <c r="H201" s="6"/>
    </row>
    <row r="202" spans="8:8" x14ac:dyDescent="0.25">
      <c r="H202" s="6"/>
    </row>
    <row r="203" spans="8:8" x14ac:dyDescent="0.25">
      <c r="H203" s="6"/>
    </row>
    <row r="204" spans="8:8" x14ac:dyDescent="0.25">
      <c r="H204" s="6"/>
    </row>
    <row r="205" spans="8:8" x14ac:dyDescent="0.25">
      <c r="H205" s="6"/>
    </row>
    <row r="206" spans="8:8" x14ac:dyDescent="0.25">
      <c r="H206" s="6"/>
    </row>
    <row r="207" spans="8:8" x14ac:dyDescent="0.25">
      <c r="H207" s="6"/>
    </row>
    <row r="208" spans="8:8" x14ac:dyDescent="0.25">
      <c r="H208" s="6"/>
    </row>
    <row r="209" spans="8:8" x14ac:dyDescent="0.25">
      <c r="H209" s="6"/>
    </row>
    <row r="210" spans="8:8" x14ac:dyDescent="0.25">
      <c r="H210" s="6"/>
    </row>
    <row r="211" spans="8:8" x14ac:dyDescent="0.25">
      <c r="H211" s="6"/>
    </row>
    <row r="212" spans="8:8" x14ac:dyDescent="0.25">
      <c r="H212" s="6"/>
    </row>
    <row r="213" spans="8:8" x14ac:dyDescent="0.25">
      <c r="H213" s="6"/>
    </row>
    <row r="214" spans="8:8" x14ac:dyDescent="0.25">
      <c r="H214" s="6"/>
    </row>
    <row r="215" spans="8:8" x14ac:dyDescent="0.25">
      <c r="H215" s="6"/>
    </row>
    <row r="216" spans="8:8" x14ac:dyDescent="0.25">
      <c r="H216" s="6"/>
    </row>
    <row r="217" spans="8:8" x14ac:dyDescent="0.25">
      <c r="H217" s="6"/>
    </row>
    <row r="218" spans="8:8" x14ac:dyDescent="0.25">
      <c r="H218" s="6"/>
    </row>
    <row r="219" spans="8:8" x14ac:dyDescent="0.25">
      <c r="H219" s="6"/>
    </row>
    <row r="220" spans="8:8" x14ac:dyDescent="0.25">
      <c r="H220" s="6"/>
    </row>
    <row r="221" spans="8:8" x14ac:dyDescent="0.25">
      <c r="H221" s="6"/>
    </row>
    <row r="222" spans="8:8" x14ac:dyDescent="0.25">
      <c r="H222" s="6"/>
    </row>
  </sheetData>
  <autoFilter ref="A1:G1" xr:uid="{E8B068FE-2C08-4D50-9259-D4019754BFB9}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sortState xmlns:xlrd2="http://schemas.microsoft.com/office/spreadsheetml/2017/richdata2" ref="A4:G1048351">
    <sortCondition ref="A2:A1048351"/>
  </sortState>
  <mergeCells count="5">
    <mergeCell ref="I46:J47"/>
    <mergeCell ref="I34:J35"/>
    <mergeCell ref="I23:J24"/>
    <mergeCell ref="A1:G1"/>
    <mergeCell ref="I1:J1"/>
  </mergeCells>
  <phoneticPr fontId="18" type="noConversion"/>
  <dataValidations count="1">
    <dataValidation type="list" allowBlank="1" showInputMessage="1" showErrorMessage="1" sqref="I36:I41" xr:uid="{114B652F-990D-4D9F-B0B3-EC64A22E8FC6}">
      <formula1>Clubs</formula1>
    </dataValidation>
  </dataValidations>
  <pageMargins left="0.19685039370078741" right="0.19685039370078741" top="0.19685039370078741" bottom="0.19685039370078741" header="0" footer="0"/>
  <pageSetup paperSize="9" scale="74" orientation="landscape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9D09A-774A-4F01-B346-FE82AC7BEE02}">
  <sheetPr codeName="Feuil1">
    <tabColor rgb="FFFF89E9"/>
  </sheetPr>
  <dimension ref="A1:G3"/>
  <sheetViews>
    <sheetView zoomScale="90" zoomScaleNormal="90" workbookViewId="0">
      <selection activeCell="B4" sqref="B4"/>
    </sheetView>
  </sheetViews>
  <sheetFormatPr baseColWidth="10" defaultColWidth="11" defaultRowHeight="15" x14ac:dyDescent="0.25"/>
  <cols>
    <col min="1" max="1" width="28.75" style="10" customWidth="1"/>
    <col min="2" max="2" width="25.75" style="11" customWidth="1"/>
    <col min="3" max="3" width="7.375" style="12" customWidth="1"/>
    <col min="4" max="4" width="9.125" style="12" customWidth="1"/>
    <col min="5" max="5" width="11.875" style="12" customWidth="1"/>
    <col min="6" max="6" width="10.875" style="12" customWidth="1"/>
    <col min="7" max="7" width="9.125" style="12" customWidth="1"/>
    <col min="8" max="16384" width="11" style="8"/>
  </cols>
  <sheetData>
    <row r="1" spans="1:7" ht="25.15" customHeight="1" x14ac:dyDescent="0.25">
      <c r="A1" s="61" t="s">
        <v>62</v>
      </c>
      <c r="B1" s="61"/>
      <c r="C1" s="61"/>
      <c r="D1" s="61"/>
      <c r="E1" s="61"/>
      <c r="F1" s="61"/>
      <c r="G1" s="61"/>
    </row>
    <row r="2" spans="1:7" s="9" customFormat="1" x14ac:dyDescent="0.25">
      <c r="A2" s="15" t="s">
        <v>27</v>
      </c>
      <c r="B2" s="15" t="s">
        <v>28</v>
      </c>
      <c r="C2" s="15" t="s">
        <v>29</v>
      </c>
      <c r="D2" s="15" t="s">
        <v>30</v>
      </c>
      <c r="E2" s="15" t="s">
        <v>93</v>
      </c>
      <c r="F2" s="15" t="s">
        <v>31</v>
      </c>
      <c r="G2" s="15" t="s">
        <v>94</v>
      </c>
    </row>
    <row r="3" spans="1:7" x14ac:dyDescent="0.25">
      <c r="A3" s="62"/>
      <c r="B3" s="38"/>
      <c r="C3" s="38"/>
      <c r="D3" s="38"/>
      <c r="E3" s="38"/>
      <c r="F3" s="38"/>
      <c r="G3" s="38"/>
    </row>
  </sheetData>
  <dataConsolidate/>
  <mergeCells count="1">
    <mergeCell ref="A1:G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16062-53D7-4AE3-BB63-1F174949D3CF}">
  <sheetPr codeName="Feuil2">
    <tabColor rgb="FF61A4ED"/>
  </sheetPr>
  <dimension ref="A1:M348"/>
  <sheetViews>
    <sheetView zoomScale="90" zoomScaleNormal="90" workbookViewId="0">
      <selection activeCell="B9" sqref="B9"/>
    </sheetView>
  </sheetViews>
  <sheetFormatPr baseColWidth="10" defaultColWidth="11" defaultRowHeight="15" x14ac:dyDescent="0.25"/>
  <cols>
    <col min="1" max="1" width="28.75" style="10" customWidth="1"/>
    <col min="2" max="2" width="25.75" style="11" customWidth="1"/>
    <col min="3" max="3" width="7.5" style="12" customWidth="1"/>
    <col min="4" max="4" width="9.125" style="12" customWidth="1"/>
    <col min="5" max="5" width="12" style="12" customWidth="1"/>
    <col min="6" max="6" width="9.75" style="12" customWidth="1"/>
    <col min="7" max="7" width="8" style="12" customWidth="1"/>
    <col min="8" max="16384" width="11" style="8"/>
  </cols>
  <sheetData>
    <row r="1" spans="1:13" ht="25.15" customHeight="1" x14ac:dyDescent="0.25">
      <c r="A1" s="61" t="s">
        <v>63</v>
      </c>
      <c r="B1" s="61"/>
      <c r="C1" s="61"/>
      <c r="D1" s="61"/>
      <c r="E1" s="61"/>
      <c r="F1" s="61"/>
      <c r="G1" s="61"/>
      <c r="H1" s="20"/>
      <c r="I1" s="20"/>
      <c r="J1" s="20"/>
      <c r="K1" s="20"/>
      <c r="L1" s="20"/>
      <c r="M1" s="20"/>
    </row>
    <row r="2" spans="1:13" s="9" customFormat="1" x14ac:dyDescent="0.25">
      <c r="A2" s="39" t="s">
        <v>27</v>
      </c>
      <c r="B2" s="15" t="s">
        <v>28</v>
      </c>
      <c r="C2" s="15" t="s">
        <v>29</v>
      </c>
      <c r="D2" s="15" t="s">
        <v>30</v>
      </c>
      <c r="E2" s="24" t="s">
        <v>93</v>
      </c>
      <c r="F2" s="24" t="s">
        <v>31</v>
      </c>
      <c r="G2" s="15" t="s">
        <v>99</v>
      </c>
    </row>
    <row r="3" spans="1:13" x14ac:dyDescent="0.25">
      <c r="A3" s="40"/>
      <c r="B3" s="40"/>
      <c r="C3" s="40"/>
      <c r="D3" s="40"/>
      <c r="E3" s="40"/>
      <c r="F3" s="40"/>
      <c r="G3" s="40"/>
      <c r="H3" s="20"/>
      <c r="I3" s="20"/>
      <c r="J3" s="20"/>
      <c r="K3" s="20"/>
      <c r="L3" s="20"/>
      <c r="M3" s="20"/>
    </row>
    <row r="4" spans="1:13" x14ac:dyDescent="0.25">
      <c r="A4" s="24"/>
      <c r="B4" s="24"/>
      <c r="C4" s="24"/>
      <c r="D4" s="24"/>
      <c r="E4" s="24"/>
      <c r="F4" s="24"/>
      <c r="G4" s="24"/>
      <c r="H4"/>
      <c r="I4"/>
      <c r="J4"/>
      <c r="K4"/>
      <c r="L4"/>
      <c r="M4"/>
    </row>
    <row r="5" spans="1:13" x14ac:dyDescent="0.25">
      <c r="A5"/>
      <c r="B5"/>
      <c r="C5"/>
      <c r="D5"/>
      <c r="E5"/>
      <c r="F5"/>
      <c r="G5"/>
      <c r="H5"/>
      <c r="I5"/>
      <c r="J5"/>
      <c r="K5"/>
      <c r="L5"/>
      <c r="M5"/>
    </row>
    <row r="6" spans="1:13" x14ac:dyDescent="0.25">
      <c r="A6"/>
      <c r="B6"/>
      <c r="C6"/>
      <c r="D6"/>
      <c r="E6"/>
      <c r="F6"/>
      <c r="G6"/>
      <c r="H6"/>
      <c r="I6"/>
      <c r="J6"/>
      <c r="K6"/>
      <c r="L6"/>
      <c r="M6"/>
    </row>
    <row r="7" spans="1:13" x14ac:dyDescent="0.25">
      <c r="A7"/>
      <c r="B7"/>
      <c r="C7"/>
      <c r="D7"/>
      <c r="E7"/>
      <c r="F7"/>
      <c r="G7"/>
      <c r="H7"/>
      <c r="I7"/>
      <c r="J7"/>
      <c r="K7"/>
      <c r="L7"/>
      <c r="M7"/>
    </row>
    <row r="8" spans="1:13" x14ac:dyDescent="0.25">
      <c r="A8"/>
      <c r="B8"/>
      <c r="C8"/>
      <c r="D8"/>
      <c r="E8"/>
      <c r="F8"/>
      <c r="G8"/>
      <c r="H8"/>
      <c r="I8"/>
      <c r="J8"/>
      <c r="K8"/>
      <c r="L8"/>
      <c r="M8"/>
    </row>
    <row r="9" spans="1:13" x14ac:dyDescent="0.25">
      <c r="A9"/>
      <c r="B9"/>
      <c r="C9"/>
      <c r="D9"/>
      <c r="E9"/>
      <c r="F9"/>
      <c r="G9"/>
      <c r="H9"/>
      <c r="I9"/>
      <c r="J9"/>
      <c r="K9"/>
      <c r="L9"/>
      <c r="M9"/>
    </row>
    <row r="10" spans="1:13" x14ac:dyDescent="0.25">
      <c r="A10"/>
      <c r="B10"/>
      <c r="C10"/>
      <c r="D10"/>
      <c r="E10"/>
      <c r="F10"/>
      <c r="G10"/>
      <c r="H10"/>
      <c r="I10"/>
      <c r="J10"/>
      <c r="K10"/>
      <c r="L10"/>
      <c r="M10"/>
    </row>
    <row r="11" spans="1:13" x14ac:dyDescent="0.25">
      <c r="A11"/>
      <c r="B11"/>
      <c r="C11"/>
      <c r="D11"/>
      <c r="E11"/>
      <c r="F11"/>
      <c r="G11"/>
      <c r="H11"/>
      <c r="I11"/>
      <c r="J11"/>
      <c r="K11"/>
      <c r="L11"/>
      <c r="M11"/>
    </row>
    <row r="12" spans="1:13" x14ac:dyDescent="0.25">
      <c r="A12"/>
      <c r="B12"/>
      <c r="C12"/>
      <c r="D12"/>
      <c r="E12"/>
      <c r="F12"/>
      <c r="G12"/>
      <c r="H12"/>
      <c r="I12"/>
      <c r="J12"/>
      <c r="K12"/>
      <c r="L12"/>
      <c r="M12"/>
    </row>
    <row r="13" spans="1:13" x14ac:dyDescent="0.25">
      <c r="A13"/>
      <c r="B13"/>
      <c r="C13"/>
      <c r="D13"/>
      <c r="E13"/>
      <c r="F13"/>
      <c r="G13"/>
      <c r="H13"/>
      <c r="I13"/>
      <c r="J13"/>
      <c r="K13"/>
      <c r="L13"/>
      <c r="M13"/>
    </row>
    <row r="14" spans="1:13" x14ac:dyDescent="0.25">
      <c r="A14"/>
      <c r="B14"/>
      <c r="C14"/>
      <c r="D14"/>
      <c r="E14"/>
      <c r="F14"/>
      <c r="G14"/>
      <c r="H14"/>
      <c r="I14"/>
      <c r="J14"/>
      <c r="K14"/>
      <c r="L14"/>
      <c r="M14"/>
    </row>
    <row r="15" spans="1:13" x14ac:dyDescent="0.25">
      <c r="A15"/>
      <c r="B15"/>
      <c r="C15"/>
      <c r="D15"/>
      <c r="E15"/>
      <c r="F15"/>
      <c r="G15"/>
      <c r="H15"/>
      <c r="I15"/>
      <c r="J15"/>
      <c r="K15"/>
      <c r="L15"/>
      <c r="M15"/>
    </row>
    <row r="16" spans="1:13" x14ac:dyDescent="0.25">
      <c r="A16"/>
      <c r="B16"/>
      <c r="C16"/>
      <c r="D16"/>
      <c r="E16"/>
      <c r="F16"/>
      <c r="G16"/>
      <c r="H16"/>
      <c r="I16"/>
      <c r="J16"/>
      <c r="K16"/>
      <c r="L16"/>
      <c r="M16"/>
    </row>
    <row r="17" spans="1:13" x14ac:dyDescent="0.25">
      <c r="A17"/>
      <c r="B17"/>
      <c r="C17"/>
      <c r="D17"/>
      <c r="E17"/>
      <c r="F17"/>
      <c r="G17"/>
      <c r="H17"/>
      <c r="I17"/>
      <c r="J17"/>
      <c r="K17"/>
      <c r="L17"/>
      <c r="M17"/>
    </row>
    <row r="18" spans="1:13" x14ac:dyDescent="0.25">
      <c r="A18"/>
      <c r="B18"/>
      <c r="C18"/>
      <c r="D18"/>
      <c r="E18"/>
      <c r="F18"/>
      <c r="G18"/>
      <c r="H18"/>
      <c r="I18"/>
      <c r="J18"/>
      <c r="K18"/>
      <c r="L18"/>
      <c r="M18"/>
    </row>
    <row r="19" spans="1:13" x14ac:dyDescent="0.25">
      <c r="A19"/>
      <c r="B19"/>
      <c r="C19"/>
      <c r="D19"/>
      <c r="E19"/>
      <c r="F19"/>
      <c r="G19"/>
      <c r="H19"/>
      <c r="I19"/>
      <c r="J19"/>
      <c r="K19"/>
      <c r="L19"/>
      <c r="M19"/>
    </row>
    <row r="20" spans="1:13" x14ac:dyDescent="0.25">
      <c r="A20"/>
      <c r="B20"/>
      <c r="C20"/>
      <c r="D20"/>
      <c r="E20"/>
      <c r="F20"/>
      <c r="G20"/>
      <c r="H20"/>
      <c r="I20"/>
      <c r="J20"/>
      <c r="K20"/>
      <c r="L20"/>
      <c r="M20"/>
    </row>
    <row r="21" spans="1:13" x14ac:dyDescent="0.25">
      <c r="A21"/>
      <c r="B21"/>
      <c r="C21"/>
      <c r="D21"/>
      <c r="E21"/>
      <c r="F21"/>
      <c r="G21"/>
      <c r="H21"/>
      <c r="I21"/>
      <c r="J21"/>
      <c r="K21"/>
      <c r="L21"/>
      <c r="M21"/>
    </row>
    <row r="22" spans="1:13" x14ac:dyDescent="0.25">
      <c r="A22"/>
      <c r="B22"/>
      <c r="C22"/>
      <c r="D22"/>
      <c r="E22"/>
      <c r="F22"/>
      <c r="G22"/>
      <c r="H22"/>
      <c r="I22"/>
      <c r="J22"/>
      <c r="K22"/>
      <c r="L22"/>
      <c r="M22"/>
    </row>
    <row r="23" spans="1:13" x14ac:dyDescent="0.25">
      <c r="A23"/>
      <c r="B23"/>
      <c r="C23"/>
      <c r="D23"/>
      <c r="E23"/>
      <c r="F23"/>
      <c r="G23"/>
      <c r="H23"/>
      <c r="I23"/>
      <c r="J23"/>
      <c r="K23"/>
      <c r="L23"/>
      <c r="M23"/>
    </row>
    <row r="24" spans="1:13" x14ac:dyDescent="0.25">
      <c r="A24"/>
      <c r="B24"/>
      <c r="C24"/>
      <c r="D24"/>
      <c r="E24"/>
      <c r="F24"/>
      <c r="G24"/>
      <c r="H24"/>
      <c r="I24"/>
      <c r="J24"/>
      <c r="K24"/>
      <c r="L24"/>
      <c r="M24"/>
    </row>
    <row r="25" spans="1:13" x14ac:dyDescent="0.25">
      <c r="A25"/>
      <c r="B25"/>
      <c r="C25"/>
      <c r="D25"/>
      <c r="E25"/>
      <c r="F25"/>
      <c r="G25"/>
      <c r="H25"/>
      <c r="I25"/>
      <c r="J25"/>
      <c r="K25"/>
      <c r="L25"/>
      <c r="M25"/>
    </row>
    <row r="26" spans="1:13" x14ac:dyDescent="0.25">
      <c r="A26"/>
      <c r="B26"/>
      <c r="C26"/>
      <c r="D26"/>
      <c r="E26"/>
      <c r="F26"/>
      <c r="G26"/>
      <c r="H26"/>
      <c r="I26"/>
      <c r="J26"/>
      <c r="K26"/>
      <c r="L26"/>
      <c r="M26"/>
    </row>
    <row r="27" spans="1:13" x14ac:dyDescent="0.25">
      <c r="A27"/>
      <c r="B27"/>
      <c r="C27"/>
      <c r="D27"/>
      <c r="E27"/>
      <c r="F27"/>
      <c r="G27"/>
      <c r="H27"/>
      <c r="I27"/>
      <c r="J27"/>
      <c r="K27"/>
      <c r="L27"/>
      <c r="M27"/>
    </row>
    <row r="28" spans="1:13" x14ac:dyDescent="0.25">
      <c r="A28"/>
      <c r="B28"/>
      <c r="C28"/>
      <c r="D28"/>
      <c r="E28"/>
      <c r="F28"/>
      <c r="G28"/>
      <c r="H28"/>
      <c r="I28"/>
      <c r="J28"/>
      <c r="K28"/>
      <c r="L28"/>
      <c r="M28"/>
    </row>
    <row r="29" spans="1:13" x14ac:dyDescent="0.25">
      <c r="A29"/>
      <c r="B29"/>
      <c r="C29"/>
      <c r="D29"/>
      <c r="E29"/>
      <c r="F29"/>
      <c r="G29"/>
      <c r="H29"/>
      <c r="I29"/>
      <c r="J29"/>
      <c r="K29"/>
      <c r="L29"/>
      <c r="M29"/>
    </row>
    <row r="30" spans="1:13" x14ac:dyDescent="0.25">
      <c r="A30"/>
      <c r="B30"/>
      <c r="C30"/>
      <c r="D30"/>
      <c r="E30"/>
      <c r="F30"/>
      <c r="G30"/>
      <c r="H30"/>
      <c r="I30"/>
      <c r="J30"/>
      <c r="K30"/>
      <c r="L30"/>
      <c r="M30"/>
    </row>
    <row r="31" spans="1:13" x14ac:dyDescent="0.25">
      <c r="A31"/>
      <c r="B31"/>
      <c r="C31"/>
      <c r="D31"/>
      <c r="E31"/>
      <c r="F31"/>
      <c r="G31"/>
      <c r="H31"/>
      <c r="I31"/>
      <c r="J31"/>
      <c r="K31"/>
      <c r="L31"/>
      <c r="M31"/>
    </row>
    <row r="32" spans="1:13" x14ac:dyDescent="0.25">
      <c r="A32"/>
      <c r="B32"/>
      <c r="C32"/>
      <c r="D32"/>
      <c r="E32"/>
      <c r="F32"/>
      <c r="G32"/>
      <c r="H32"/>
      <c r="I32"/>
      <c r="J32"/>
      <c r="K32"/>
      <c r="L32"/>
      <c r="M32"/>
    </row>
    <row r="33" spans="1:13" x14ac:dyDescent="0.25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x14ac:dyDescent="0.25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x14ac:dyDescent="0.25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x14ac:dyDescent="0.25">
      <c r="A36"/>
      <c r="B36"/>
      <c r="C36"/>
      <c r="D36"/>
      <c r="E36"/>
      <c r="F36"/>
      <c r="G36"/>
      <c r="H36"/>
      <c r="I36"/>
      <c r="J36"/>
      <c r="K36"/>
      <c r="L36"/>
      <c r="M36"/>
    </row>
    <row r="37" spans="1:13" x14ac:dyDescent="0.25">
      <c r="A37"/>
      <c r="B37"/>
      <c r="C37"/>
      <c r="D37"/>
      <c r="E37"/>
      <c r="F37"/>
      <c r="G37"/>
      <c r="H37"/>
      <c r="I37"/>
      <c r="J37"/>
      <c r="K37"/>
      <c r="L37"/>
      <c r="M37"/>
    </row>
    <row r="38" spans="1:13" x14ac:dyDescent="0.25">
      <c r="A38"/>
      <c r="B38"/>
      <c r="C38"/>
      <c r="D38"/>
      <c r="E38"/>
      <c r="F38"/>
      <c r="G38"/>
      <c r="H38"/>
      <c r="I38"/>
      <c r="J38"/>
      <c r="K38"/>
      <c r="L38"/>
      <c r="M38"/>
    </row>
    <row r="39" spans="1:13" x14ac:dyDescent="0.25">
      <c r="A39"/>
      <c r="B39"/>
      <c r="C39"/>
      <c r="D39"/>
      <c r="E39"/>
      <c r="F39"/>
      <c r="G39"/>
      <c r="H39"/>
      <c r="I39"/>
      <c r="J39"/>
      <c r="K39"/>
      <c r="L39"/>
      <c r="M39"/>
    </row>
    <row r="40" spans="1:13" x14ac:dyDescent="0.25">
      <c r="A40"/>
      <c r="B40"/>
      <c r="C40"/>
      <c r="D40"/>
      <c r="E40"/>
      <c r="F40"/>
      <c r="G40"/>
      <c r="H40"/>
      <c r="I40"/>
      <c r="J40"/>
      <c r="K40"/>
      <c r="L40"/>
      <c r="M40"/>
    </row>
    <row r="41" spans="1:13" x14ac:dyDescent="0.25">
      <c r="A41"/>
      <c r="B41"/>
      <c r="C41"/>
      <c r="D41"/>
      <c r="E41"/>
      <c r="F41"/>
      <c r="G41"/>
      <c r="H41"/>
      <c r="I41"/>
      <c r="J41"/>
      <c r="K41"/>
      <c r="L41"/>
      <c r="M41"/>
    </row>
    <row r="42" spans="1:13" x14ac:dyDescent="0.25">
      <c r="A42"/>
      <c r="B42"/>
      <c r="C42"/>
      <c r="D42"/>
      <c r="E42"/>
      <c r="F42"/>
      <c r="G42"/>
      <c r="H42"/>
      <c r="I42"/>
      <c r="J42"/>
      <c r="K42"/>
      <c r="L42"/>
      <c r="M42"/>
    </row>
    <row r="43" spans="1:13" x14ac:dyDescent="0.25">
      <c r="A43"/>
      <c r="B43"/>
      <c r="C43"/>
      <c r="D43"/>
      <c r="E43"/>
      <c r="F43"/>
      <c r="G43"/>
      <c r="H43"/>
      <c r="I43"/>
      <c r="J43"/>
      <c r="K43"/>
      <c r="L43"/>
      <c r="M43"/>
    </row>
    <row r="44" spans="1:13" x14ac:dyDescent="0.25">
      <c r="A44"/>
      <c r="B44"/>
      <c r="C44"/>
      <c r="D44"/>
      <c r="E44"/>
      <c r="F44"/>
      <c r="G44"/>
      <c r="H44"/>
      <c r="I44"/>
      <c r="J44"/>
      <c r="K44"/>
      <c r="L44"/>
      <c r="M44"/>
    </row>
    <row r="45" spans="1:13" x14ac:dyDescent="0.25">
      <c r="A45"/>
      <c r="B45"/>
      <c r="C45"/>
      <c r="D45"/>
      <c r="E45"/>
      <c r="F45"/>
      <c r="G45"/>
      <c r="H45"/>
      <c r="I45"/>
      <c r="J45"/>
      <c r="K45"/>
      <c r="L45"/>
      <c r="M45"/>
    </row>
    <row r="46" spans="1:13" x14ac:dyDescent="0.25">
      <c r="A46"/>
      <c r="B46"/>
      <c r="C46"/>
      <c r="D46"/>
      <c r="E46"/>
      <c r="F46"/>
      <c r="G46"/>
      <c r="H46"/>
      <c r="I46"/>
      <c r="J46"/>
      <c r="K46"/>
      <c r="L46"/>
      <c r="M46"/>
    </row>
    <row r="47" spans="1:13" x14ac:dyDescent="0.25">
      <c r="A47"/>
      <c r="B47"/>
      <c r="C47"/>
      <c r="D47"/>
      <c r="E47"/>
      <c r="F47"/>
      <c r="G47"/>
      <c r="H47"/>
      <c r="I47"/>
      <c r="J47"/>
      <c r="K47"/>
      <c r="L47"/>
      <c r="M47"/>
    </row>
    <row r="48" spans="1:13" x14ac:dyDescent="0.25">
      <c r="A48"/>
      <c r="B48"/>
      <c r="C48"/>
      <c r="D48"/>
      <c r="E48"/>
      <c r="F48"/>
      <c r="G48"/>
      <c r="H48"/>
      <c r="I48"/>
      <c r="J48"/>
      <c r="K48"/>
      <c r="L48"/>
      <c r="M48"/>
    </row>
    <row r="49" spans="1:13" x14ac:dyDescent="0.25">
      <c r="A49"/>
      <c r="B49"/>
      <c r="C49"/>
      <c r="D49"/>
      <c r="E49"/>
      <c r="F49"/>
      <c r="G49"/>
      <c r="H49"/>
      <c r="I49"/>
      <c r="J49"/>
      <c r="K49"/>
      <c r="L49"/>
      <c r="M49"/>
    </row>
    <row r="50" spans="1:13" x14ac:dyDescent="0.25">
      <c r="A50"/>
      <c r="B50"/>
      <c r="C50"/>
      <c r="D50"/>
      <c r="E50"/>
      <c r="F50"/>
      <c r="G50"/>
      <c r="H50"/>
      <c r="I50"/>
      <c r="J50"/>
      <c r="K50"/>
      <c r="L50"/>
      <c r="M50"/>
    </row>
    <row r="51" spans="1:13" x14ac:dyDescent="0.25">
      <c r="A51"/>
      <c r="B51"/>
      <c r="C51"/>
      <c r="D51"/>
      <c r="E51"/>
      <c r="F51"/>
      <c r="G51"/>
      <c r="H51"/>
      <c r="I51"/>
      <c r="J51"/>
      <c r="K51"/>
      <c r="L51"/>
      <c r="M51"/>
    </row>
    <row r="52" spans="1:13" x14ac:dyDescent="0.25">
      <c r="A52"/>
      <c r="B52"/>
      <c r="C52"/>
      <c r="D52"/>
      <c r="E52"/>
      <c r="F52"/>
      <c r="G52"/>
      <c r="H52"/>
      <c r="I52"/>
      <c r="J52"/>
      <c r="K52"/>
      <c r="L52"/>
      <c r="M52"/>
    </row>
    <row r="53" spans="1:13" x14ac:dyDescent="0.25">
      <c r="A53"/>
      <c r="B53"/>
      <c r="C53"/>
      <c r="D53"/>
      <c r="E53"/>
      <c r="F53"/>
      <c r="G53"/>
      <c r="H53"/>
      <c r="I53"/>
      <c r="J53"/>
      <c r="K53"/>
      <c r="L53"/>
      <c r="M53"/>
    </row>
    <row r="54" spans="1:13" x14ac:dyDescent="0.25">
      <c r="A54"/>
      <c r="B54"/>
      <c r="C54"/>
      <c r="D54"/>
      <c r="E54"/>
      <c r="F54"/>
      <c r="G54"/>
      <c r="H54"/>
      <c r="I54"/>
      <c r="J54"/>
      <c r="K54"/>
      <c r="L54"/>
      <c r="M54"/>
    </row>
    <row r="55" spans="1:13" x14ac:dyDescent="0.25">
      <c r="A55"/>
      <c r="B55"/>
      <c r="C55"/>
      <c r="D55"/>
      <c r="E55"/>
      <c r="F55"/>
      <c r="G55"/>
      <c r="H55"/>
      <c r="I55"/>
      <c r="J55"/>
      <c r="K55"/>
      <c r="L55"/>
      <c r="M55"/>
    </row>
    <row r="56" spans="1:13" x14ac:dyDescent="0.25">
      <c r="A56"/>
      <c r="B56"/>
      <c r="C56"/>
      <c r="D56"/>
      <c r="E56"/>
      <c r="F56"/>
      <c r="G56"/>
      <c r="H56"/>
      <c r="I56"/>
      <c r="J56"/>
      <c r="K56"/>
      <c r="L56"/>
      <c r="M56"/>
    </row>
    <row r="57" spans="1:13" x14ac:dyDescent="0.25">
      <c r="A57"/>
      <c r="B57"/>
      <c r="C57"/>
      <c r="D57"/>
      <c r="E57"/>
      <c r="F57"/>
      <c r="G57"/>
      <c r="H57"/>
      <c r="I57"/>
      <c r="J57"/>
      <c r="K57"/>
      <c r="L57"/>
      <c r="M57"/>
    </row>
    <row r="58" spans="1:13" x14ac:dyDescent="0.25">
      <c r="A58"/>
      <c r="B58"/>
      <c r="C58"/>
      <c r="D58"/>
      <c r="E58"/>
      <c r="F58"/>
      <c r="G58"/>
      <c r="H58"/>
      <c r="I58"/>
      <c r="J58"/>
      <c r="K58"/>
      <c r="L58"/>
      <c r="M58"/>
    </row>
    <row r="59" spans="1:13" x14ac:dyDescent="0.25">
      <c r="A59"/>
      <c r="B59"/>
      <c r="C59"/>
      <c r="D59"/>
      <c r="E59"/>
      <c r="F59"/>
      <c r="G59"/>
      <c r="H59"/>
      <c r="I59"/>
      <c r="J59"/>
      <c r="K59"/>
      <c r="L59"/>
      <c r="M59"/>
    </row>
    <row r="60" spans="1:13" x14ac:dyDescent="0.25">
      <c r="A60"/>
      <c r="B60"/>
      <c r="C60"/>
      <c r="D60"/>
      <c r="E60"/>
      <c r="F60"/>
      <c r="G60"/>
      <c r="H60"/>
      <c r="I60"/>
      <c r="J60"/>
      <c r="K60"/>
      <c r="L60"/>
      <c r="M60"/>
    </row>
    <row r="61" spans="1:13" x14ac:dyDescent="0.25">
      <c r="A61"/>
      <c r="B61"/>
      <c r="C61"/>
      <c r="D61"/>
      <c r="E61"/>
      <c r="F61"/>
      <c r="G61"/>
      <c r="H61"/>
      <c r="I61"/>
      <c r="J61"/>
      <c r="K61"/>
      <c r="L61"/>
      <c r="M61"/>
    </row>
    <row r="62" spans="1:13" x14ac:dyDescent="0.25">
      <c r="A62"/>
      <c r="B62"/>
      <c r="C62"/>
      <c r="D62"/>
      <c r="E62"/>
      <c r="F62"/>
      <c r="G62"/>
      <c r="H62"/>
      <c r="I62"/>
      <c r="J62"/>
      <c r="K62"/>
      <c r="L62"/>
      <c r="M62"/>
    </row>
    <row r="63" spans="1:13" x14ac:dyDescent="0.25">
      <c r="A63"/>
      <c r="B63"/>
      <c r="C63"/>
      <c r="D63"/>
      <c r="E63"/>
      <c r="F63"/>
      <c r="G63"/>
      <c r="H63"/>
      <c r="I63"/>
      <c r="J63"/>
      <c r="K63"/>
      <c r="L63"/>
      <c r="M63"/>
    </row>
    <row r="64" spans="1:13" x14ac:dyDescent="0.25">
      <c r="A64"/>
      <c r="B64"/>
      <c r="C64"/>
      <c r="D64"/>
      <c r="E64"/>
      <c r="F64"/>
      <c r="G64"/>
      <c r="H64"/>
      <c r="I64"/>
      <c r="J64"/>
      <c r="K64"/>
      <c r="L64"/>
      <c r="M64"/>
    </row>
    <row r="65" spans="1:13" x14ac:dyDescent="0.25">
      <c r="A65"/>
      <c r="B65"/>
      <c r="C65"/>
      <c r="D65"/>
      <c r="E65"/>
      <c r="F65"/>
      <c r="G65"/>
      <c r="H65"/>
      <c r="I65"/>
      <c r="J65"/>
      <c r="K65"/>
      <c r="L65"/>
      <c r="M65"/>
    </row>
    <row r="66" spans="1:13" x14ac:dyDescent="0.25">
      <c r="A66"/>
      <c r="B66"/>
      <c r="C66"/>
      <c r="D66"/>
      <c r="E66"/>
      <c r="F66"/>
      <c r="G66"/>
      <c r="H66"/>
      <c r="I66"/>
      <c r="J66"/>
      <c r="K66"/>
      <c r="L66"/>
      <c r="M66"/>
    </row>
    <row r="67" spans="1:13" x14ac:dyDescent="0.25">
      <c r="A67"/>
      <c r="B67"/>
      <c r="C67"/>
      <c r="D67"/>
      <c r="E67"/>
      <c r="F67"/>
      <c r="G67"/>
      <c r="H67"/>
      <c r="I67"/>
      <c r="J67"/>
      <c r="K67"/>
      <c r="L67"/>
      <c r="M67"/>
    </row>
    <row r="68" spans="1:13" x14ac:dyDescent="0.25">
      <c r="A68"/>
      <c r="B68"/>
      <c r="C68"/>
      <c r="D68"/>
      <c r="E68"/>
      <c r="F68"/>
      <c r="G68"/>
      <c r="H68"/>
      <c r="I68"/>
      <c r="J68"/>
      <c r="K68"/>
      <c r="L68"/>
      <c r="M68"/>
    </row>
    <row r="69" spans="1:13" x14ac:dyDescent="0.25">
      <c r="A69"/>
      <c r="B69"/>
      <c r="C69"/>
      <c r="D69"/>
      <c r="E69"/>
      <c r="F69"/>
      <c r="G69"/>
      <c r="H69"/>
      <c r="I69"/>
      <c r="J69"/>
      <c r="K69"/>
      <c r="L69"/>
      <c r="M69"/>
    </row>
    <row r="70" spans="1:13" x14ac:dyDescent="0.25">
      <c r="A70"/>
      <c r="B70"/>
      <c r="C70"/>
      <c r="D70"/>
      <c r="E70"/>
      <c r="F70"/>
      <c r="G70"/>
      <c r="H70"/>
      <c r="I70"/>
      <c r="J70"/>
      <c r="K70"/>
      <c r="L70"/>
      <c r="M70"/>
    </row>
    <row r="71" spans="1:13" x14ac:dyDescent="0.25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13" x14ac:dyDescent="0.25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13" x14ac:dyDescent="0.25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13" x14ac:dyDescent="0.25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13" x14ac:dyDescent="0.25">
      <c r="A75"/>
      <c r="B75"/>
      <c r="C75"/>
      <c r="D75"/>
      <c r="E75"/>
      <c r="F75"/>
      <c r="G75"/>
      <c r="H75"/>
      <c r="I75"/>
      <c r="J75"/>
      <c r="K75"/>
      <c r="L75"/>
      <c r="M75"/>
    </row>
    <row r="76" spans="1:13" x14ac:dyDescent="0.25">
      <c r="A76"/>
      <c r="B76"/>
      <c r="C76"/>
      <c r="D76"/>
      <c r="E76"/>
      <c r="F76"/>
      <c r="G76"/>
      <c r="H76"/>
      <c r="I76"/>
      <c r="J76"/>
      <c r="K76"/>
      <c r="L76"/>
      <c r="M76"/>
    </row>
    <row r="77" spans="1:13" x14ac:dyDescent="0.25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 x14ac:dyDescent="0.25">
      <c r="A78"/>
      <c r="B78"/>
      <c r="C78"/>
      <c r="D78"/>
      <c r="E78"/>
      <c r="F78"/>
      <c r="G78"/>
      <c r="H78"/>
      <c r="I78"/>
      <c r="J78"/>
      <c r="K78"/>
      <c r="L78"/>
      <c r="M78"/>
    </row>
    <row r="79" spans="1:13" x14ac:dyDescent="0.25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 x14ac:dyDescent="0.25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 x14ac:dyDescent="0.25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 x14ac:dyDescent="0.25">
      <c r="A82"/>
      <c r="B82"/>
      <c r="C82"/>
      <c r="D82"/>
      <c r="E82"/>
      <c r="F82"/>
      <c r="G82"/>
      <c r="H82"/>
      <c r="I82"/>
      <c r="J82"/>
      <c r="K82"/>
      <c r="L82"/>
      <c r="M82"/>
    </row>
    <row r="83" spans="1:13" x14ac:dyDescent="0.25">
      <c r="A83"/>
      <c r="B83"/>
      <c r="C83"/>
      <c r="D83"/>
      <c r="E83"/>
      <c r="F83"/>
      <c r="G83"/>
      <c r="H83"/>
      <c r="I83"/>
      <c r="J83"/>
      <c r="K83"/>
      <c r="L83"/>
      <c r="M83"/>
    </row>
    <row r="84" spans="1:13" x14ac:dyDescent="0.25">
      <c r="A84"/>
      <c r="B84"/>
      <c r="C84"/>
      <c r="D84"/>
      <c r="E84"/>
      <c r="F84"/>
      <c r="G84"/>
      <c r="H84"/>
      <c r="I84"/>
      <c r="J84"/>
      <c r="K84"/>
      <c r="L84"/>
      <c r="M84"/>
    </row>
    <row r="85" spans="1:13" x14ac:dyDescent="0.25">
      <c r="A85"/>
      <c r="B85"/>
      <c r="C85"/>
      <c r="D85"/>
      <c r="E85"/>
      <c r="F85"/>
      <c r="G85"/>
      <c r="H85"/>
      <c r="I85"/>
      <c r="J85"/>
      <c r="K85"/>
      <c r="L85"/>
      <c r="M85"/>
    </row>
    <row r="86" spans="1:13" x14ac:dyDescent="0.25">
      <c r="A86"/>
      <c r="B86"/>
      <c r="C86"/>
      <c r="D86"/>
      <c r="E86"/>
      <c r="F86"/>
      <c r="G86"/>
      <c r="H86"/>
      <c r="I86"/>
      <c r="J86"/>
      <c r="K86"/>
      <c r="L86"/>
      <c r="M86"/>
    </row>
    <row r="87" spans="1:13" x14ac:dyDescent="0.25">
      <c r="A87"/>
      <c r="B87"/>
      <c r="C87"/>
      <c r="D87"/>
      <c r="E87"/>
      <c r="F87"/>
      <c r="G87"/>
      <c r="H87"/>
      <c r="I87"/>
      <c r="J87"/>
      <c r="K87"/>
      <c r="L87"/>
      <c r="M87"/>
    </row>
    <row r="88" spans="1:13" x14ac:dyDescent="0.25">
      <c r="A88"/>
      <c r="B88"/>
      <c r="C88"/>
      <c r="D88"/>
      <c r="E88"/>
      <c r="F88"/>
      <c r="G88"/>
      <c r="H88"/>
      <c r="I88"/>
      <c r="J88"/>
      <c r="K88"/>
      <c r="L88"/>
      <c r="M88"/>
    </row>
    <row r="89" spans="1:13" x14ac:dyDescent="0.25">
      <c r="A89"/>
      <c r="B89"/>
      <c r="C89"/>
      <c r="D89"/>
      <c r="E89"/>
      <c r="F89"/>
      <c r="G89"/>
      <c r="H89"/>
      <c r="I89"/>
      <c r="J89"/>
      <c r="K89"/>
      <c r="L89"/>
      <c r="M89"/>
    </row>
    <row r="90" spans="1:13" x14ac:dyDescent="0.25">
      <c r="A90"/>
      <c r="B90"/>
      <c r="C90"/>
      <c r="D90"/>
      <c r="E90"/>
      <c r="F90"/>
      <c r="G90"/>
      <c r="H90"/>
      <c r="I90"/>
      <c r="J90"/>
      <c r="K90"/>
      <c r="L90"/>
      <c r="M90"/>
    </row>
    <row r="91" spans="1:13" x14ac:dyDescent="0.25">
      <c r="A91"/>
      <c r="B91"/>
      <c r="C91"/>
      <c r="D91"/>
      <c r="E91"/>
      <c r="F91"/>
      <c r="G91"/>
      <c r="H91"/>
      <c r="I91"/>
      <c r="J91"/>
      <c r="K91"/>
      <c r="L91"/>
      <c r="M91"/>
    </row>
    <row r="92" spans="1:13" x14ac:dyDescent="0.25">
      <c r="A92"/>
      <c r="B92"/>
      <c r="C92"/>
      <c r="D92"/>
      <c r="E92"/>
      <c r="F92"/>
      <c r="G92"/>
      <c r="H92"/>
      <c r="I92"/>
      <c r="J92"/>
      <c r="K92"/>
      <c r="L92"/>
      <c r="M92"/>
    </row>
    <row r="93" spans="1:13" x14ac:dyDescent="0.25">
      <c r="A93"/>
      <c r="B93"/>
      <c r="C93"/>
      <c r="D93"/>
      <c r="E93"/>
      <c r="F93"/>
      <c r="G93"/>
      <c r="H93"/>
      <c r="I93"/>
      <c r="J93"/>
      <c r="K93"/>
      <c r="L93"/>
      <c r="M93"/>
    </row>
    <row r="94" spans="1:13" x14ac:dyDescent="0.25">
      <c r="A94"/>
      <c r="B94"/>
      <c r="C94"/>
      <c r="D94"/>
      <c r="E94"/>
      <c r="F94"/>
      <c r="G94"/>
      <c r="H94"/>
      <c r="I94"/>
      <c r="J94"/>
      <c r="K94"/>
      <c r="L94"/>
      <c r="M94"/>
    </row>
    <row r="95" spans="1:13" x14ac:dyDescent="0.25">
      <c r="A95"/>
      <c r="B95"/>
      <c r="C95"/>
      <c r="D95"/>
      <c r="E95"/>
      <c r="F95"/>
      <c r="G95"/>
      <c r="H95"/>
      <c r="I95"/>
      <c r="J95"/>
      <c r="K95"/>
      <c r="L95"/>
      <c r="M95"/>
    </row>
    <row r="96" spans="1:13" x14ac:dyDescent="0.25">
      <c r="A96"/>
      <c r="B96"/>
      <c r="C96"/>
      <c r="D96"/>
      <c r="E96"/>
      <c r="F96"/>
      <c r="G96"/>
      <c r="H96"/>
      <c r="I96"/>
      <c r="J96"/>
      <c r="K96"/>
      <c r="L96"/>
      <c r="M96"/>
    </row>
    <row r="97" spans="1:13" x14ac:dyDescent="0.25">
      <c r="A97"/>
      <c r="B97"/>
      <c r="C97"/>
      <c r="D97"/>
      <c r="E97"/>
      <c r="F97"/>
      <c r="G97"/>
      <c r="H97"/>
      <c r="I97"/>
      <c r="J97"/>
      <c r="K97"/>
      <c r="L97"/>
      <c r="M97"/>
    </row>
    <row r="98" spans="1:13" x14ac:dyDescent="0.25">
      <c r="A98"/>
      <c r="B98"/>
      <c r="C98"/>
      <c r="D98"/>
      <c r="E98"/>
      <c r="F98"/>
      <c r="G98"/>
      <c r="H98"/>
      <c r="I98"/>
      <c r="J98"/>
      <c r="K98"/>
      <c r="L98"/>
      <c r="M98"/>
    </row>
    <row r="99" spans="1:13" x14ac:dyDescent="0.25">
      <c r="A99"/>
      <c r="B99"/>
      <c r="C99"/>
      <c r="D99"/>
      <c r="E99"/>
      <c r="F99"/>
      <c r="G99"/>
      <c r="H99"/>
      <c r="I99"/>
      <c r="J99"/>
      <c r="K99"/>
      <c r="L99"/>
      <c r="M99"/>
    </row>
    <row r="100" spans="1:13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</row>
    <row r="101" spans="1:13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</row>
    <row r="102" spans="1:13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</row>
    <row r="103" spans="1:13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</row>
    <row r="104" spans="1:13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</row>
    <row r="105" spans="1:13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</row>
    <row r="106" spans="1:13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</row>
    <row r="107" spans="1:13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</row>
    <row r="108" spans="1:13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</row>
    <row r="109" spans="1:13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</row>
    <row r="110" spans="1:13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</row>
    <row r="111" spans="1:13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</row>
    <row r="112" spans="1:13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</row>
    <row r="113" spans="1:13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</row>
    <row r="114" spans="1:13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</row>
    <row r="115" spans="1:13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</row>
    <row r="116" spans="1:13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</row>
    <row r="117" spans="1:13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</row>
    <row r="118" spans="1:13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</row>
    <row r="119" spans="1:13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</row>
    <row r="120" spans="1:13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</row>
    <row r="121" spans="1:13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</row>
    <row r="122" spans="1:13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</row>
    <row r="123" spans="1:13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</row>
    <row r="124" spans="1:13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</row>
    <row r="125" spans="1:13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</row>
    <row r="126" spans="1:13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</row>
    <row r="127" spans="1:13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</row>
    <row r="128" spans="1:13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</row>
    <row r="129" spans="1:13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</row>
    <row r="130" spans="1:13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</row>
    <row r="131" spans="1:13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</row>
    <row r="132" spans="1:13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</row>
    <row r="133" spans="1:13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</row>
    <row r="134" spans="1:13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</row>
    <row r="135" spans="1:13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</row>
    <row r="136" spans="1:13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</row>
    <row r="137" spans="1:13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</row>
    <row r="138" spans="1:13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</row>
    <row r="139" spans="1:13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</row>
    <row r="140" spans="1:13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</row>
    <row r="141" spans="1:13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</row>
    <row r="142" spans="1:13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</row>
    <row r="143" spans="1:13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</row>
    <row r="144" spans="1:13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</row>
    <row r="145" spans="1:13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</row>
    <row r="146" spans="1:13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</row>
    <row r="147" spans="1:13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</row>
    <row r="148" spans="1:13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</row>
    <row r="149" spans="1:13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</row>
    <row r="150" spans="1:13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</row>
    <row r="151" spans="1:13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</row>
    <row r="152" spans="1:13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</row>
    <row r="153" spans="1:13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</row>
    <row r="154" spans="1:13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</row>
    <row r="155" spans="1:13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</row>
    <row r="156" spans="1:13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</row>
    <row r="157" spans="1:13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</row>
    <row r="158" spans="1:13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</row>
    <row r="159" spans="1:13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</row>
    <row r="160" spans="1:13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</row>
    <row r="161" spans="1:13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</row>
    <row r="162" spans="1:13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</row>
    <row r="163" spans="1:13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</row>
    <row r="164" spans="1:13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</row>
    <row r="165" spans="1:13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</row>
    <row r="166" spans="1:13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</row>
    <row r="167" spans="1:13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</row>
    <row r="168" spans="1:13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</row>
    <row r="169" spans="1:13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</row>
    <row r="170" spans="1:13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</row>
    <row r="171" spans="1:13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</row>
    <row r="172" spans="1:13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</row>
    <row r="173" spans="1:13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</row>
    <row r="174" spans="1:13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</row>
    <row r="175" spans="1:13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</row>
    <row r="176" spans="1:13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</row>
    <row r="177" spans="1:13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</row>
    <row r="178" spans="1:13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</row>
    <row r="179" spans="1:13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</row>
    <row r="180" spans="1:13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</row>
    <row r="181" spans="1:13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</row>
    <row r="182" spans="1:13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</row>
    <row r="183" spans="1:13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</row>
    <row r="184" spans="1:13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</row>
    <row r="185" spans="1:13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</row>
    <row r="186" spans="1:13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</row>
    <row r="187" spans="1:13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</row>
    <row r="188" spans="1:13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</row>
    <row r="189" spans="1:13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</row>
    <row r="190" spans="1:13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</row>
    <row r="191" spans="1:13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</row>
    <row r="192" spans="1:13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</row>
    <row r="193" spans="1:13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</row>
    <row r="194" spans="1:13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</row>
    <row r="195" spans="1:13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</row>
    <row r="196" spans="1:13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</row>
    <row r="197" spans="1:13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</row>
    <row r="198" spans="1:13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</row>
    <row r="199" spans="1:13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</row>
    <row r="200" spans="1:13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</row>
    <row r="201" spans="1:13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</row>
    <row r="202" spans="1:13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</row>
    <row r="203" spans="1:13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</row>
    <row r="204" spans="1:13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</row>
    <row r="205" spans="1:13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</row>
    <row r="206" spans="1:13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</row>
    <row r="207" spans="1:13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</row>
    <row r="208" spans="1:13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</row>
    <row r="209" spans="1:13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</row>
    <row r="210" spans="1:13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</row>
    <row r="211" spans="1:13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</row>
    <row r="212" spans="1:13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</row>
    <row r="213" spans="1:13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</row>
    <row r="214" spans="1:13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</row>
    <row r="215" spans="1:13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</row>
    <row r="216" spans="1:13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</row>
    <row r="217" spans="1:13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</row>
    <row r="218" spans="1:13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</row>
    <row r="219" spans="1:13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</row>
    <row r="220" spans="1:13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</row>
    <row r="221" spans="1:13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</row>
    <row r="222" spans="1:13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</row>
    <row r="223" spans="1:13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</row>
    <row r="224" spans="1:13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</row>
    <row r="225" spans="1:13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</row>
    <row r="226" spans="1:13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</row>
    <row r="227" spans="1:13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</row>
    <row r="228" spans="1:13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</row>
    <row r="229" spans="1:13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</row>
    <row r="230" spans="1:13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</row>
    <row r="231" spans="1:13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</row>
    <row r="232" spans="1:13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</row>
    <row r="233" spans="1:13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</row>
    <row r="234" spans="1:13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</row>
    <row r="235" spans="1:13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</row>
    <row r="236" spans="1:13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</row>
    <row r="237" spans="1:13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</row>
    <row r="238" spans="1:13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</row>
    <row r="239" spans="1:13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</row>
    <row r="240" spans="1:13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</row>
    <row r="241" spans="1:13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</row>
    <row r="242" spans="1:13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</row>
    <row r="243" spans="1:13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</row>
    <row r="244" spans="1:13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</row>
    <row r="245" spans="1:13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</row>
    <row r="246" spans="1:13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</row>
    <row r="247" spans="1:13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</row>
    <row r="248" spans="1:13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</row>
    <row r="249" spans="1:13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</row>
    <row r="250" spans="1:13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</row>
    <row r="251" spans="1:13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</row>
    <row r="252" spans="1:13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</row>
    <row r="253" spans="1:13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</row>
    <row r="254" spans="1:13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</row>
    <row r="255" spans="1:13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</row>
    <row r="256" spans="1:13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</row>
    <row r="257" spans="1:13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</row>
    <row r="258" spans="1:13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</row>
    <row r="259" spans="1:13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</row>
    <row r="260" spans="1:13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</row>
    <row r="261" spans="1:13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</row>
    <row r="262" spans="1:13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</row>
    <row r="263" spans="1:13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</row>
    <row r="264" spans="1:13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</row>
    <row r="265" spans="1:13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</row>
    <row r="266" spans="1:13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</row>
    <row r="267" spans="1:13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</row>
    <row r="268" spans="1:13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</row>
    <row r="269" spans="1:13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</row>
    <row r="270" spans="1:13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</row>
    <row r="271" spans="1:13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</row>
    <row r="272" spans="1:13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</row>
    <row r="273" spans="1:13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</row>
    <row r="274" spans="1:13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</row>
    <row r="275" spans="1:13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</row>
    <row r="276" spans="1:13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</row>
    <row r="277" spans="1:13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</row>
    <row r="278" spans="1:13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</row>
    <row r="279" spans="1:13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</row>
    <row r="280" spans="1:13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</row>
    <row r="281" spans="1:13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</row>
    <row r="282" spans="1:13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</row>
    <row r="283" spans="1:13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</row>
    <row r="284" spans="1:13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</row>
    <row r="285" spans="1:13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</row>
    <row r="286" spans="1:13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</row>
    <row r="287" spans="1:13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</row>
    <row r="288" spans="1:13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</row>
    <row r="289" spans="1:13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</row>
    <row r="290" spans="1:13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</row>
    <row r="291" spans="1:13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</row>
    <row r="292" spans="1:13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</row>
    <row r="293" spans="1:13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</row>
    <row r="294" spans="1:13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</row>
    <row r="295" spans="1:13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</row>
    <row r="296" spans="1:13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</row>
    <row r="297" spans="1:13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</row>
    <row r="298" spans="1:13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</row>
    <row r="299" spans="1:13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</row>
    <row r="300" spans="1:13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</row>
    <row r="301" spans="1:13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</row>
    <row r="302" spans="1:13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</row>
    <row r="303" spans="1:13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</row>
    <row r="304" spans="1:13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</row>
    <row r="305" spans="1:13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</row>
    <row r="306" spans="1:13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</row>
    <row r="307" spans="1:13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</row>
    <row r="308" spans="1:13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</row>
    <row r="309" spans="1:13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</row>
    <row r="310" spans="1:13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</row>
    <row r="311" spans="1:13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</row>
    <row r="312" spans="1:13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</row>
    <row r="313" spans="1:13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</row>
    <row r="314" spans="1:13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</row>
    <row r="315" spans="1:13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</row>
    <row r="316" spans="1:13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</row>
    <row r="317" spans="1:13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</row>
    <row r="318" spans="1:13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</row>
    <row r="319" spans="1:13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</row>
    <row r="320" spans="1:13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</row>
    <row r="321" spans="1:13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</row>
    <row r="322" spans="1:13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</row>
    <row r="323" spans="1:13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</row>
    <row r="324" spans="1:13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</row>
    <row r="325" spans="1:13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</row>
    <row r="326" spans="1:13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</row>
    <row r="327" spans="1:13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</row>
    <row r="328" spans="1:13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</row>
    <row r="329" spans="1:13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</row>
    <row r="330" spans="1:13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</row>
    <row r="331" spans="1:13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</row>
    <row r="332" spans="1:13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</row>
    <row r="333" spans="1:13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</row>
    <row r="334" spans="1:13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</row>
    <row r="335" spans="1:13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</row>
    <row r="336" spans="1:13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</row>
    <row r="337" spans="1:13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</row>
    <row r="338" spans="1:13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</row>
    <row r="339" spans="1:13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</row>
    <row r="340" spans="1:13" x14ac:dyDescent="0.25">
      <c r="H340"/>
      <c r="I340"/>
      <c r="J340"/>
      <c r="K340"/>
      <c r="L340"/>
      <c r="M340"/>
    </row>
    <row r="341" spans="1:13" x14ac:dyDescent="0.25">
      <c r="H341"/>
      <c r="I341"/>
      <c r="J341"/>
      <c r="K341"/>
      <c r="L341"/>
      <c r="M341"/>
    </row>
    <row r="342" spans="1:13" x14ac:dyDescent="0.25">
      <c r="H342"/>
      <c r="I342"/>
      <c r="J342"/>
      <c r="K342"/>
      <c r="L342"/>
      <c r="M342"/>
    </row>
    <row r="343" spans="1:13" x14ac:dyDescent="0.25">
      <c r="H343"/>
      <c r="I343"/>
      <c r="J343"/>
      <c r="K343"/>
      <c r="L343"/>
      <c r="M343"/>
    </row>
    <row r="344" spans="1:13" x14ac:dyDescent="0.25">
      <c r="H344"/>
      <c r="I344"/>
      <c r="J344"/>
      <c r="K344"/>
      <c r="L344"/>
      <c r="M344"/>
    </row>
    <row r="345" spans="1:13" x14ac:dyDescent="0.25">
      <c r="H345"/>
      <c r="I345"/>
      <c r="J345"/>
      <c r="K345"/>
      <c r="L345"/>
      <c r="M345"/>
    </row>
    <row r="346" spans="1:13" x14ac:dyDescent="0.25">
      <c r="H346"/>
      <c r="I346"/>
      <c r="J346"/>
      <c r="K346"/>
      <c r="L346"/>
      <c r="M346"/>
    </row>
    <row r="347" spans="1:13" x14ac:dyDescent="0.25">
      <c r="H347"/>
      <c r="I347"/>
      <c r="J347"/>
      <c r="K347"/>
      <c r="L347"/>
      <c r="M347"/>
    </row>
    <row r="348" spans="1:13" x14ac:dyDescent="0.25">
      <c r="H348"/>
      <c r="I348"/>
      <c r="J348"/>
      <c r="K348"/>
      <c r="L348"/>
      <c r="M348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4C2A3-A6C6-45C7-8A4B-841B3C945F78}">
  <sheetPr codeName="Feuil16"/>
  <dimension ref="A1:G6"/>
  <sheetViews>
    <sheetView workbookViewId="0">
      <selection activeCell="B7" sqref="B7"/>
    </sheetView>
  </sheetViews>
  <sheetFormatPr baseColWidth="10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4.5" customWidth="1"/>
    <col min="6" max="6" width="10.875" customWidth="1"/>
    <col min="7" max="7" width="9.125" customWidth="1"/>
  </cols>
  <sheetData>
    <row r="1" spans="1:7" ht="26.25" x14ac:dyDescent="0.25">
      <c r="A1" s="61" t="s">
        <v>64</v>
      </c>
      <c r="B1" s="61"/>
      <c r="C1" s="61"/>
      <c r="D1" s="61"/>
      <c r="E1" s="61"/>
      <c r="F1" s="61"/>
      <c r="G1" s="61"/>
    </row>
    <row r="2" spans="1:7" x14ac:dyDescent="0.25">
      <c r="A2" s="15" t="s">
        <v>27</v>
      </c>
      <c r="B2" s="15" t="s">
        <v>28</v>
      </c>
      <c r="C2" s="15" t="s">
        <v>29</v>
      </c>
      <c r="D2" s="15" t="s">
        <v>30</v>
      </c>
      <c r="E2" s="15" t="s">
        <v>93</v>
      </c>
      <c r="F2" s="15" t="s">
        <v>31</v>
      </c>
      <c r="G2" s="15" t="s">
        <v>99</v>
      </c>
    </row>
    <row r="3" spans="1:7" x14ac:dyDescent="0.25">
      <c r="A3" s="24"/>
      <c r="B3" s="24"/>
      <c r="C3" s="24"/>
      <c r="D3" s="24"/>
      <c r="E3" s="24"/>
      <c r="F3" s="24"/>
      <c r="G3" s="24"/>
    </row>
    <row r="4" spans="1:7" x14ac:dyDescent="0.25">
      <c r="A4" s="24"/>
      <c r="B4" s="24"/>
      <c r="C4" s="24"/>
      <c r="D4" s="24"/>
      <c r="E4" s="24"/>
      <c r="F4" s="24"/>
      <c r="G4" s="24"/>
    </row>
    <row r="5" spans="1:7" x14ac:dyDescent="0.25">
      <c r="A5" s="24"/>
      <c r="B5" s="24"/>
      <c r="C5" s="24"/>
      <c r="D5" s="24"/>
      <c r="E5" s="24"/>
      <c r="F5" s="24"/>
      <c r="G5" s="24"/>
    </row>
    <row r="6" spans="1:7" x14ac:dyDescent="0.25">
      <c r="A6" s="24"/>
      <c r="B6" s="24"/>
      <c r="C6" s="24"/>
      <c r="D6" s="24"/>
      <c r="E6" s="24"/>
      <c r="F6" s="24"/>
      <c r="G6" s="24"/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773F4-098F-4B6B-A68E-1FFF006CF642}">
  <sheetPr codeName="Feuil3">
    <tabColor rgb="FFFFFFAB"/>
  </sheetPr>
  <dimension ref="A1:G21"/>
  <sheetViews>
    <sheetView zoomScale="90" zoomScaleNormal="90" workbookViewId="0">
      <selection activeCell="B5" sqref="B5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2.8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1" t="s">
        <v>65</v>
      </c>
      <c r="B1" s="61"/>
      <c r="C1" s="61"/>
      <c r="D1" s="61"/>
      <c r="E1" s="61"/>
      <c r="F1" s="61"/>
      <c r="G1" s="61"/>
    </row>
    <row r="2" spans="1:7" s="9" customFormat="1" x14ac:dyDescent="0.25">
      <c r="A2" s="15" t="s">
        <v>27</v>
      </c>
      <c r="B2" s="15" t="s">
        <v>28</v>
      </c>
      <c r="C2" s="15" t="s">
        <v>29</v>
      </c>
      <c r="D2" s="15" t="s">
        <v>30</v>
      </c>
      <c r="E2" s="15" t="s">
        <v>93</v>
      </c>
      <c r="F2" s="15" t="s">
        <v>31</v>
      </c>
      <c r="G2" s="34" t="s">
        <v>94</v>
      </c>
    </row>
    <row r="3" spans="1:7" s="8" customFormat="1" x14ac:dyDescent="0.25">
      <c r="A3" s="38"/>
      <c r="B3" s="38"/>
      <c r="C3" s="38"/>
      <c r="D3" s="38"/>
      <c r="E3" s="38"/>
      <c r="F3" s="38"/>
      <c r="G3" s="38"/>
    </row>
    <row r="4" spans="1:7" x14ac:dyDescent="0.25">
      <c r="A4" s="24"/>
      <c r="B4" s="24"/>
      <c r="C4" s="24"/>
      <c r="D4" s="24"/>
      <c r="E4" s="24"/>
      <c r="F4" s="24"/>
      <c r="G4" s="24"/>
    </row>
    <row r="5" spans="1:7" x14ac:dyDescent="0.25">
      <c r="A5" s="24"/>
      <c r="B5" s="24"/>
      <c r="C5" s="24"/>
      <c r="D5" s="24"/>
      <c r="E5" s="24"/>
      <c r="F5" s="24"/>
      <c r="G5" s="24"/>
    </row>
    <row r="6" spans="1:7" x14ac:dyDescent="0.25">
      <c r="A6" s="24"/>
      <c r="B6" s="24"/>
      <c r="C6" s="24"/>
      <c r="D6" s="24"/>
      <c r="E6" s="24"/>
      <c r="F6" s="24"/>
      <c r="G6" s="24"/>
    </row>
    <row r="7" spans="1:7" x14ac:dyDescent="0.25">
      <c r="A7" s="24"/>
      <c r="B7" s="24"/>
      <c r="C7" s="24"/>
      <c r="D7" s="24"/>
      <c r="E7" s="24"/>
      <c r="F7" s="24"/>
      <c r="G7" s="24"/>
    </row>
    <row r="8" spans="1:7" x14ac:dyDescent="0.25">
      <c r="A8" s="24"/>
      <c r="B8" s="24"/>
      <c r="C8" s="24"/>
      <c r="D8" s="24"/>
      <c r="E8" s="24"/>
      <c r="F8" s="24"/>
      <c r="G8" s="24"/>
    </row>
    <row r="9" spans="1:7" x14ac:dyDescent="0.25">
      <c r="A9" s="24"/>
      <c r="B9" s="24"/>
      <c r="C9" s="24"/>
      <c r="D9" s="24"/>
      <c r="E9" s="24"/>
      <c r="F9" s="24"/>
      <c r="G9" s="24"/>
    </row>
    <row r="10" spans="1:7" x14ac:dyDescent="0.25">
      <c r="A10" s="24"/>
      <c r="B10" s="24"/>
      <c r="C10" s="24"/>
      <c r="D10" s="24"/>
      <c r="E10" s="24"/>
      <c r="F10" s="24"/>
      <c r="G10" s="24"/>
    </row>
    <row r="11" spans="1:7" x14ac:dyDescent="0.25">
      <c r="A11" s="15"/>
      <c r="B11" s="15"/>
      <c r="C11" s="15"/>
      <c r="D11" s="15"/>
      <c r="E11" s="15"/>
      <c r="F11" s="15"/>
      <c r="G11" s="15"/>
    </row>
    <row r="12" spans="1:7" x14ac:dyDescent="0.25">
      <c r="A12" s="15"/>
      <c r="B12" s="15"/>
      <c r="C12" s="15"/>
      <c r="D12" s="15"/>
      <c r="E12" s="15"/>
      <c r="F12" s="15"/>
      <c r="G12" s="15"/>
    </row>
    <row r="13" spans="1:7" x14ac:dyDescent="0.25">
      <c r="A13" s="21"/>
      <c r="B13" s="21"/>
      <c r="C13" s="21"/>
      <c r="D13" s="21"/>
      <c r="E13" s="21"/>
      <c r="F13" s="21"/>
      <c r="G13" s="21"/>
    </row>
    <row r="14" spans="1:7" x14ac:dyDescent="0.25">
      <c r="A14" s="15"/>
      <c r="B14" s="15"/>
      <c r="C14" s="15"/>
      <c r="D14" s="15"/>
      <c r="E14" s="15"/>
      <c r="F14" s="15"/>
      <c r="G14" s="15"/>
    </row>
    <row r="15" spans="1:7" x14ac:dyDescent="0.25">
      <c r="A15" s="21"/>
      <c r="B15" s="21"/>
      <c r="C15" s="21"/>
      <c r="D15" s="21"/>
      <c r="E15" s="21"/>
      <c r="F15" s="21"/>
      <c r="G15" s="21"/>
    </row>
    <row r="16" spans="1:7" x14ac:dyDescent="0.25">
      <c r="A16" s="21"/>
      <c r="B16" s="21"/>
      <c r="C16" s="21"/>
      <c r="D16" s="21"/>
      <c r="E16" s="21"/>
      <c r="F16" s="21"/>
      <c r="G16" s="21"/>
    </row>
    <row r="17" spans="1:7" x14ac:dyDescent="0.25">
      <c r="A17" s="21"/>
      <c r="B17" s="21"/>
      <c r="C17" s="21"/>
      <c r="D17" s="21"/>
      <c r="E17" s="21"/>
      <c r="F17" s="21"/>
      <c r="G17" s="21"/>
    </row>
    <row r="18" spans="1:7" x14ac:dyDescent="0.25">
      <c r="A18" s="24"/>
      <c r="B18" s="24"/>
      <c r="C18" s="24"/>
      <c r="D18" s="24"/>
      <c r="E18" s="24"/>
      <c r="F18" s="24"/>
      <c r="G18" s="24"/>
    </row>
    <row r="19" spans="1:7" x14ac:dyDescent="0.25">
      <c r="A19" s="24"/>
      <c r="B19" s="24"/>
      <c r="C19" s="24"/>
      <c r="D19" s="24"/>
      <c r="E19" s="24"/>
      <c r="F19" s="24"/>
      <c r="G19" s="24"/>
    </row>
    <row r="20" spans="1:7" x14ac:dyDescent="0.25">
      <c r="A20" s="24"/>
      <c r="B20" s="24"/>
      <c r="C20" s="24"/>
      <c r="D20" s="24"/>
      <c r="E20" s="24"/>
      <c r="F20" s="24"/>
      <c r="G20" s="24"/>
    </row>
    <row r="21" spans="1:7" x14ac:dyDescent="0.25">
      <c r="A21" s="24"/>
      <c r="B21" s="24"/>
      <c r="C21" s="24"/>
      <c r="D21" s="24"/>
      <c r="E21" s="24"/>
      <c r="F21" s="24"/>
      <c r="G21" s="24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C884C-21E5-4107-B075-6BE1C937F460}">
  <sheetPr codeName="Feuil4">
    <tabColor rgb="FF95C2F3"/>
  </sheetPr>
  <dimension ref="A1:G14"/>
  <sheetViews>
    <sheetView zoomScale="90" zoomScaleNormal="90" workbookViewId="0">
      <selection activeCell="B5" sqref="B5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1" t="s">
        <v>56</v>
      </c>
      <c r="B1" s="61"/>
      <c r="C1" s="61"/>
      <c r="D1" s="61"/>
      <c r="E1" s="61"/>
      <c r="F1" s="61"/>
      <c r="G1" s="61"/>
    </row>
    <row r="2" spans="1:7" s="9" customFormat="1" x14ac:dyDescent="0.25">
      <c r="A2" s="15" t="s">
        <v>27</v>
      </c>
      <c r="B2" s="15" t="s">
        <v>28</v>
      </c>
      <c r="C2" s="15" t="s">
        <v>29</v>
      </c>
      <c r="D2" s="15" t="s">
        <v>30</v>
      </c>
      <c r="E2" s="15" t="s">
        <v>93</v>
      </c>
      <c r="F2" s="34" t="s">
        <v>31</v>
      </c>
      <c r="G2" s="15" t="s">
        <v>99</v>
      </c>
    </row>
    <row r="3" spans="1:7" s="8" customFormat="1" x14ac:dyDescent="0.25">
      <c r="A3" s="36"/>
      <c r="B3" s="36"/>
      <c r="C3" s="36"/>
      <c r="D3" s="36"/>
      <c r="E3" s="36"/>
      <c r="F3" s="36"/>
      <c r="G3" s="36"/>
    </row>
    <row r="4" spans="1:7" x14ac:dyDescent="0.25">
      <c r="A4" s="15"/>
      <c r="B4" s="15"/>
      <c r="C4" s="15"/>
      <c r="D4" s="15"/>
      <c r="E4" s="15"/>
      <c r="F4" s="15"/>
      <c r="G4" s="15"/>
    </row>
    <row r="5" spans="1:7" x14ac:dyDescent="0.25">
      <c r="A5" s="15"/>
      <c r="B5" s="15"/>
      <c r="C5" s="15"/>
      <c r="D5" s="15"/>
      <c r="E5" s="15"/>
      <c r="F5" s="15"/>
      <c r="G5" s="15"/>
    </row>
    <row r="6" spans="1:7" x14ac:dyDescent="0.25">
      <c r="A6" s="21"/>
      <c r="B6" s="21"/>
      <c r="C6" s="21"/>
      <c r="D6" s="21"/>
      <c r="E6" s="21"/>
      <c r="F6" s="21"/>
      <c r="G6" s="21"/>
    </row>
    <row r="7" spans="1:7" x14ac:dyDescent="0.25">
      <c r="A7" s="21"/>
      <c r="B7" s="21"/>
      <c r="C7" s="21"/>
      <c r="D7" s="21"/>
      <c r="E7" s="21"/>
      <c r="F7" s="21"/>
      <c r="G7" s="21"/>
    </row>
    <row r="8" spans="1:7" x14ac:dyDescent="0.25">
      <c r="A8" s="21"/>
      <c r="B8" s="21"/>
      <c r="C8" s="21"/>
      <c r="D8" s="21"/>
      <c r="E8" s="21"/>
      <c r="F8" s="21"/>
      <c r="G8" s="21"/>
    </row>
    <row r="9" spans="1:7" x14ac:dyDescent="0.25">
      <c r="A9" s="23"/>
      <c r="B9" s="23"/>
      <c r="C9" s="23"/>
      <c r="D9" s="23"/>
      <c r="E9" s="23"/>
      <c r="F9" s="23"/>
      <c r="G9" s="23"/>
    </row>
    <row r="10" spans="1:7" x14ac:dyDescent="0.25">
      <c r="A10" s="24"/>
      <c r="B10" s="24"/>
      <c r="C10" s="24"/>
      <c r="D10" s="24"/>
      <c r="E10" s="24"/>
      <c r="F10" s="24"/>
      <c r="G10" s="24"/>
    </row>
    <row r="11" spans="1:7" x14ac:dyDescent="0.25">
      <c r="A11" s="24"/>
      <c r="B11" s="24"/>
      <c r="C11" s="24"/>
      <c r="D11" s="24"/>
      <c r="E11" s="24"/>
      <c r="F11" s="24"/>
      <c r="G11" s="24"/>
    </row>
    <row r="12" spans="1:7" x14ac:dyDescent="0.25">
      <c r="A12" s="24"/>
      <c r="B12" s="24"/>
      <c r="C12" s="24"/>
      <c r="D12" s="24"/>
      <c r="E12" s="24"/>
      <c r="F12" s="24"/>
      <c r="G12" s="24"/>
    </row>
    <row r="13" spans="1:7" x14ac:dyDescent="0.25">
      <c r="A13" s="24"/>
      <c r="B13" s="24"/>
      <c r="C13" s="24"/>
      <c r="D13" s="24"/>
      <c r="E13" s="24"/>
      <c r="F13" s="24"/>
      <c r="G13" s="24"/>
    </row>
    <row r="14" spans="1:7" x14ac:dyDescent="0.25">
      <c r="A14" s="24"/>
      <c r="B14" s="24"/>
      <c r="C14" s="24"/>
      <c r="D14" s="24"/>
      <c r="E14" s="24"/>
      <c r="F14" s="24"/>
      <c r="G14" s="24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F26BB-EB0B-4A03-A797-54DE0F7CB5CB}">
  <sheetPr codeName="Feuil17"/>
  <dimension ref="A1:G3"/>
  <sheetViews>
    <sheetView zoomScale="80" zoomScaleNormal="80" workbookViewId="0">
      <selection activeCell="B5" sqref="B5"/>
    </sheetView>
  </sheetViews>
  <sheetFormatPr baseColWidth="10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125" customWidth="1"/>
    <col min="6" max="6" width="10.875" customWidth="1"/>
    <col min="7" max="7" width="9.125" customWidth="1"/>
  </cols>
  <sheetData>
    <row r="1" spans="1:7" ht="26.25" x14ac:dyDescent="0.25">
      <c r="A1" s="61" t="s">
        <v>66</v>
      </c>
      <c r="B1" s="61"/>
      <c r="C1" s="61"/>
      <c r="D1" s="61"/>
      <c r="E1" s="61"/>
      <c r="F1" s="61"/>
      <c r="G1" s="61"/>
    </row>
    <row r="2" spans="1:7" x14ac:dyDescent="0.25">
      <c r="A2" s="15" t="s">
        <v>27</v>
      </c>
      <c r="B2" s="15" t="s">
        <v>28</v>
      </c>
      <c r="C2" s="15" t="s">
        <v>29</v>
      </c>
      <c r="D2" s="15" t="s">
        <v>30</v>
      </c>
      <c r="E2" s="15" t="s">
        <v>93</v>
      </c>
      <c r="F2" s="15" t="s">
        <v>94</v>
      </c>
      <c r="G2" s="15" t="s">
        <v>31</v>
      </c>
    </row>
    <row r="3" spans="1:7" x14ac:dyDescent="0.25">
      <c r="A3" s="35"/>
      <c r="B3" s="35"/>
      <c r="C3" s="35"/>
      <c r="D3" s="35"/>
      <c r="E3" s="35"/>
      <c r="F3" s="35"/>
      <c r="G3" s="35"/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3B37F-1F55-43BF-AF8A-4D608A209924}">
  <sheetPr codeName="Feuil6">
    <tabColor rgb="FFF6EDD6"/>
  </sheetPr>
  <dimension ref="A1:G3"/>
  <sheetViews>
    <sheetView zoomScale="90" zoomScaleNormal="90" workbookViewId="0">
      <selection activeCell="B6" sqref="B6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2.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1" t="s">
        <v>67</v>
      </c>
      <c r="B1" s="61"/>
      <c r="C1" s="61"/>
      <c r="D1" s="61"/>
      <c r="E1" s="61"/>
      <c r="F1" s="61"/>
      <c r="G1" s="61"/>
    </row>
    <row r="2" spans="1:7" s="9" customFormat="1" x14ac:dyDescent="0.25">
      <c r="A2" s="15" t="s">
        <v>27</v>
      </c>
      <c r="B2" s="15" t="s">
        <v>28</v>
      </c>
      <c r="C2" s="15" t="s">
        <v>29</v>
      </c>
      <c r="D2" s="15" t="s">
        <v>30</v>
      </c>
      <c r="E2" s="15" t="s">
        <v>93</v>
      </c>
      <c r="F2" s="15" t="s">
        <v>94</v>
      </c>
      <c r="G2" s="15" t="s">
        <v>31</v>
      </c>
    </row>
    <row r="3" spans="1:7" s="8" customFormat="1" x14ac:dyDescent="0.25">
      <c r="A3" s="62"/>
      <c r="B3" s="62"/>
      <c r="C3" s="62"/>
      <c r="D3" s="62"/>
      <c r="E3" s="62"/>
      <c r="F3" s="62"/>
      <c r="G3" s="62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D5A5E-8E68-443E-877B-A48808DE49BA}">
  <sheetPr codeName="Feuil5">
    <tabColor rgb="FFFF0000"/>
  </sheetPr>
  <dimension ref="A1:G26"/>
  <sheetViews>
    <sheetView zoomScale="90" zoomScaleNormal="90" workbookViewId="0">
      <selection activeCell="B5" sqref="B5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4.3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1" t="s">
        <v>68</v>
      </c>
      <c r="B1" s="61"/>
      <c r="C1" s="61"/>
      <c r="D1" s="61"/>
      <c r="E1" s="61"/>
      <c r="F1" s="61"/>
      <c r="G1" s="61"/>
    </row>
    <row r="2" spans="1:7" s="9" customFormat="1" x14ac:dyDescent="0.25">
      <c r="A2" s="15" t="s">
        <v>27</v>
      </c>
      <c r="B2" s="15" t="s">
        <v>28</v>
      </c>
      <c r="C2" s="15" t="s">
        <v>29</v>
      </c>
      <c r="D2" s="15" t="s">
        <v>30</v>
      </c>
      <c r="E2" s="15" t="s">
        <v>93</v>
      </c>
      <c r="F2" s="15" t="s">
        <v>94</v>
      </c>
      <c r="G2" s="15" t="s">
        <v>31</v>
      </c>
    </row>
    <row r="3" spans="1:7" s="8" customFormat="1" x14ac:dyDescent="0.25">
      <c r="A3" s="38"/>
      <c r="B3" s="38"/>
      <c r="C3" s="38"/>
      <c r="D3" s="38"/>
      <c r="E3" s="38"/>
      <c r="F3" s="38"/>
      <c r="G3" s="38"/>
    </row>
    <row r="4" spans="1:7" x14ac:dyDescent="0.25">
      <c r="A4" s="24"/>
      <c r="B4" s="24"/>
      <c r="C4" s="24"/>
      <c r="D4" s="24"/>
      <c r="E4" s="24"/>
      <c r="F4" s="24"/>
      <c r="G4" s="24"/>
    </row>
    <row r="5" spans="1:7" x14ac:dyDescent="0.25">
      <c r="A5" s="15"/>
      <c r="B5" s="15"/>
      <c r="C5" s="15"/>
      <c r="D5" s="15"/>
      <c r="E5" s="15"/>
      <c r="F5" s="15"/>
      <c r="G5" s="15"/>
    </row>
    <row r="6" spans="1:7" x14ac:dyDescent="0.25">
      <c r="A6" s="15"/>
      <c r="B6" s="15"/>
      <c r="C6" s="15"/>
      <c r="D6" s="15"/>
      <c r="E6" s="15"/>
      <c r="F6" s="15"/>
      <c r="G6" s="15"/>
    </row>
    <row r="7" spans="1:7" x14ac:dyDescent="0.25">
      <c r="A7" s="15"/>
      <c r="B7" s="15"/>
      <c r="C7" s="15"/>
      <c r="D7" s="15"/>
      <c r="E7" s="15"/>
      <c r="F7" s="15"/>
      <c r="G7" s="15"/>
    </row>
    <row r="8" spans="1:7" x14ac:dyDescent="0.25">
      <c r="A8" s="22"/>
      <c r="B8" s="22"/>
      <c r="C8" s="22"/>
      <c r="D8" s="22"/>
      <c r="E8" s="22"/>
      <c r="F8" s="22"/>
      <c r="G8" s="22"/>
    </row>
    <row r="9" spans="1:7" x14ac:dyDescent="0.25">
      <c r="A9" s="15"/>
      <c r="B9" s="15"/>
      <c r="C9" s="15"/>
      <c r="D9" s="15"/>
      <c r="E9" s="15"/>
      <c r="F9" s="15"/>
      <c r="G9" s="15"/>
    </row>
    <row r="10" spans="1:7" x14ac:dyDescent="0.25">
      <c r="A10" s="15"/>
      <c r="B10" s="15"/>
      <c r="C10" s="15"/>
      <c r="D10" s="15"/>
      <c r="E10" s="15"/>
      <c r="F10" s="15"/>
      <c r="G10" s="15"/>
    </row>
    <row r="11" spans="1:7" x14ac:dyDescent="0.25">
      <c r="A11" s="24"/>
      <c r="B11" s="24"/>
      <c r="C11" s="24"/>
      <c r="D11" s="24"/>
      <c r="E11" s="24"/>
      <c r="F11" s="24"/>
      <c r="G11" s="24"/>
    </row>
    <row r="12" spans="1:7" x14ac:dyDescent="0.25">
      <c r="A12" s="21"/>
      <c r="B12" s="21"/>
      <c r="C12" s="21"/>
      <c r="D12" s="21"/>
      <c r="E12" s="21"/>
      <c r="F12" s="21"/>
      <c r="G12" s="21"/>
    </row>
    <row r="13" spans="1:7" x14ac:dyDescent="0.25">
      <c r="A13" s="21"/>
      <c r="B13" s="21"/>
      <c r="C13" s="21"/>
      <c r="D13" s="21"/>
      <c r="E13" s="21"/>
      <c r="F13" s="21"/>
      <c r="G13" s="21"/>
    </row>
    <row r="14" spans="1:7" x14ac:dyDescent="0.25">
      <c r="A14" s="23"/>
      <c r="B14" s="23"/>
      <c r="C14" s="23"/>
      <c r="D14" s="23"/>
      <c r="E14" s="23"/>
      <c r="F14" s="23"/>
      <c r="G14" s="23"/>
    </row>
    <row r="15" spans="1:7" x14ac:dyDescent="0.25">
      <c r="A15" s="15"/>
      <c r="B15" s="15"/>
      <c r="C15" s="15"/>
      <c r="D15" s="15"/>
      <c r="E15" s="15"/>
      <c r="F15" s="15"/>
      <c r="G15" s="15"/>
    </row>
    <row r="16" spans="1:7" x14ac:dyDescent="0.25">
      <c r="A16" s="15"/>
      <c r="B16" s="15"/>
      <c r="C16" s="15"/>
      <c r="D16" s="15"/>
      <c r="E16" s="15"/>
      <c r="F16" s="15"/>
      <c r="G16" s="15"/>
    </row>
    <row r="17" spans="1:7" x14ac:dyDescent="0.25">
      <c r="A17" s="15"/>
      <c r="B17" s="15"/>
      <c r="C17" s="15"/>
      <c r="D17" s="15"/>
      <c r="E17" s="15"/>
      <c r="F17" s="15"/>
      <c r="G17" s="15"/>
    </row>
    <row r="18" spans="1:7" x14ac:dyDescent="0.25">
      <c r="A18" s="15"/>
      <c r="B18" s="15"/>
      <c r="C18" s="15"/>
      <c r="D18" s="15"/>
      <c r="E18" s="15"/>
      <c r="F18" s="15"/>
      <c r="G18" s="15"/>
    </row>
    <row r="19" spans="1:7" x14ac:dyDescent="0.25">
      <c r="A19" s="15"/>
      <c r="B19" s="15"/>
      <c r="C19" s="15"/>
      <c r="D19" s="15"/>
      <c r="E19" s="15"/>
      <c r="F19" s="15"/>
      <c r="G19" s="15"/>
    </row>
    <row r="20" spans="1:7" x14ac:dyDescent="0.25">
      <c r="A20" s="15"/>
      <c r="B20" s="15"/>
      <c r="C20" s="15"/>
      <c r="D20" s="15"/>
      <c r="E20" s="15"/>
      <c r="F20" s="15"/>
      <c r="G20" s="15"/>
    </row>
    <row r="21" spans="1:7" x14ac:dyDescent="0.25">
      <c r="A21" s="24"/>
      <c r="B21" s="24"/>
      <c r="C21" s="24"/>
      <c r="D21" s="24"/>
      <c r="E21" s="24"/>
      <c r="F21" s="24"/>
      <c r="G21" s="24"/>
    </row>
    <row r="22" spans="1:7" x14ac:dyDescent="0.25">
      <c r="A22" s="15"/>
      <c r="B22" s="15"/>
      <c r="C22" s="15"/>
      <c r="D22" s="15"/>
      <c r="E22" s="15"/>
      <c r="F22" s="15"/>
      <c r="G22" s="15"/>
    </row>
    <row r="23" spans="1:7" x14ac:dyDescent="0.25">
      <c r="A23" s="15"/>
      <c r="B23" s="15"/>
      <c r="C23" s="15"/>
      <c r="D23" s="15"/>
      <c r="E23" s="15"/>
      <c r="F23" s="15"/>
      <c r="G23" s="15"/>
    </row>
    <row r="24" spans="1:7" x14ac:dyDescent="0.25">
      <c r="A24" s="15"/>
      <c r="B24" s="15"/>
      <c r="C24" s="15"/>
      <c r="D24" s="15"/>
      <c r="E24" s="15"/>
      <c r="F24" s="15"/>
      <c r="G24" s="15"/>
    </row>
    <row r="25" spans="1:7" x14ac:dyDescent="0.25">
      <c r="A25" s="24"/>
      <c r="B25" s="24"/>
      <c r="C25" s="24"/>
      <c r="D25" s="24"/>
      <c r="E25" s="24"/>
      <c r="F25" s="24"/>
      <c r="G25" s="24"/>
    </row>
    <row r="26" spans="1:7" x14ac:dyDescent="0.25">
      <c r="A26" s="24"/>
      <c r="B26" s="24"/>
      <c r="C26" s="24"/>
      <c r="D26" s="24"/>
      <c r="E26" s="24"/>
      <c r="F26" s="24"/>
      <c r="G26" s="24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82F8A-288E-4103-A440-7648F11FCB3C}">
  <sheetPr codeName="Feuil7">
    <tabColor theme="8"/>
  </sheetPr>
  <dimension ref="A1:G3"/>
  <sheetViews>
    <sheetView zoomScale="90" zoomScaleNormal="90" workbookViewId="0">
      <selection activeCell="B6" sqref="B6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3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1" t="s">
        <v>69</v>
      </c>
      <c r="B1" s="61"/>
      <c r="C1" s="61"/>
      <c r="D1" s="61"/>
      <c r="E1" s="61"/>
      <c r="F1" s="61"/>
      <c r="G1" s="61"/>
    </row>
    <row r="2" spans="1:7" s="9" customFormat="1" x14ac:dyDescent="0.25">
      <c r="A2" s="15" t="s">
        <v>27</v>
      </c>
      <c r="B2" s="15" t="s">
        <v>28</v>
      </c>
      <c r="C2" s="15" t="s">
        <v>29</v>
      </c>
      <c r="D2" s="15" t="s">
        <v>30</v>
      </c>
      <c r="E2" s="15" t="s">
        <v>93</v>
      </c>
      <c r="F2" s="15" t="s">
        <v>94</v>
      </c>
      <c r="G2" s="15" t="s">
        <v>31</v>
      </c>
    </row>
    <row r="3" spans="1:7" s="8" customFormat="1" x14ac:dyDescent="0.25">
      <c r="A3" s="38"/>
      <c r="B3" s="38"/>
      <c r="C3" s="38"/>
      <c r="D3" s="38"/>
      <c r="E3" s="38"/>
      <c r="F3" s="38"/>
      <c r="G3" s="38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B4132-4D1B-432E-80B4-5308B22DD787}">
  <sheetPr codeName="Feuil8">
    <tabColor rgb="FFFF61E1"/>
  </sheetPr>
  <dimension ref="A1:G3"/>
  <sheetViews>
    <sheetView topLeftCell="A2" zoomScale="90" zoomScaleNormal="90" workbookViewId="0">
      <selection activeCell="B3" sqref="B3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1" t="s">
        <v>18</v>
      </c>
      <c r="B1" s="61"/>
      <c r="C1" s="61"/>
      <c r="D1" s="61"/>
      <c r="E1" s="61"/>
      <c r="F1" s="61"/>
      <c r="G1" s="61"/>
    </row>
    <row r="2" spans="1:7" s="9" customFormat="1" x14ac:dyDescent="0.25">
      <c r="A2" s="15" t="s">
        <v>27</v>
      </c>
      <c r="B2" s="15" t="s">
        <v>28</v>
      </c>
      <c r="C2" s="15" t="s">
        <v>29</v>
      </c>
      <c r="D2" s="15" t="s">
        <v>30</v>
      </c>
      <c r="E2" s="15" t="s">
        <v>93</v>
      </c>
      <c r="F2" s="15" t="s">
        <v>94</v>
      </c>
      <c r="G2" s="15" t="s">
        <v>31</v>
      </c>
    </row>
    <row r="3" spans="1:7" s="8" customFormat="1" x14ac:dyDescent="0.25">
      <c r="A3" s="36"/>
      <c r="B3" s="36"/>
      <c r="C3" s="36"/>
      <c r="D3" s="36"/>
      <c r="E3" s="36"/>
      <c r="F3" s="36"/>
      <c r="G3" s="36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04B39-4224-465B-89B2-1379CFE969BE}">
  <sheetPr codeName="Feuil18"/>
  <dimension ref="A1:G5"/>
  <sheetViews>
    <sheetView zoomScale="90" zoomScaleNormal="90" workbookViewId="0">
      <selection activeCell="B6" sqref="B6"/>
    </sheetView>
  </sheetViews>
  <sheetFormatPr baseColWidth="10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2" customWidth="1"/>
    <col min="6" max="6" width="10.875" customWidth="1"/>
    <col min="7" max="7" width="9.125" customWidth="1"/>
  </cols>
  <sheetData>
    <row r="1" spans="1:7" ht="26.25" x14ac:dyDescent="0.25">
      <c r="A1" s="61" t="s">
        <v>70</v>
      </c>
      <c r="B1" s="61"/>
      <c r="C1" s="61"/>
      <c r="D1" s="61"/>
      <c r="E1" s="61"/>
      <c r="F1" s="61"/>
      <c r="G1" s="61"/>
    </row>
    <row r="2" spans="1:7" x14ac:dyDescent="0.25">
      <c r="A2" s="15" t="s">
        <v>27</v>
      </c>
      <c r="B2" s="15" t="s">
        <v>28</v>
      </c>
      <c r="C2" s="15" t="s">
        <v>29</v>
      </c>
      <c r="D2" s="15" t="s">
        <v>30</v>
      </c>
      <c r="E2" s="15" t="s">
        <v>93</v>
      </c>
      <c r="F2" s="15" t="s">
        <v>94</v>
      </c>
      <c r="G2" s="15" t="s">
        <v>31</v>
      </c>
    </row>
    <row r="3" spans="1:7" x14ac:dyDescent="0.25">
      <c r="A3" s="38"/>
      <c r="B3" s="38"/>
      <c r="C3" s="38"/>
      <c r="D3" s="38"/>
      <c r="E3" s="38"/>
      <c r="F3" s="38"/>
      <c r="G3" s="38"/>
    </row>
    <row r="4" spans="1:7" x14ac:dyDescent="0.25">
      <c r="A4" s="38"/>
      <c r="B4" s="38"/>
      <c r="C4" s="38"/>
      <c r="D4" s="38"/>
      <c r="E4" s="38"/>
      <c r="F4" s="38"/>
      <c r="G4" s="38"/>
    </row>
    <row r="5" spans="1:7" x14ac:dyDescent="0.25">
      <c r="A5" s="24"/>
      <c r="B5" s="24"/>
      <c r="C5" s="24"/>
      <c r="D5" s="24"/>
      <c r="E5" s="24"/>
      <c r="F5" s="24"/>
      <c r="G5" s="24"/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2AB58-19BA-474F-998C-4D22300C8940}">
  <sheetPr codeName="Feuil10">
    <tabColor rgb="FF00B050"/>
  </sheetPr>
  <dimension ref="A1:G5"/>
  <sheetViews>
    <sheetView zoomScaleNormal="100" workbookViewId="0">
      <selection activeCell="B8" sqref="B8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1.8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1" t="s">
        <v>60</v>
      </c>
      <c r="B1" s="61"/>
      <c r="C1" s="61"/>
      <c r="D1" s="61"/>
      <c r="E1" s="61"/>
      <c r="F1" s="61"/>
      <c r="G1" s="61"/>
    </row>
    <row r="2" spans="1:7" s="9" customFormat="1" x14ac:dyDescent="0.25">
      <c r="A2" s="15" t="s">
        <v>27</v>
      </c>
      <c r="B2" s="15" t="s">
        <v>28</v>
      </c>
      <c r="C2" s="15" t="s">
        <v>29</v>
      </c>
      <c r="D2" s="15" t="s">
        <v>30</v>
      </c>
      <c r="E2" s="15" t="s">
        <v>93</v>
      </c>
      <c r="F2" s="15" t="s">
        <v>94</v>
      </c>
      <c r="G2" s="15" t="s">
        <v>31</v>
      </c>
    </row>
    <row r="3" spans="1:7" s="8" customFormat="1" x14ac:dyDescent="0.25">
      <c r="A3" s="38"/>
      <c r="B3" s="38"/>
      <c r="C3" s="38"/>
      <c r="D3" s="38"/>
      <c r="E3" s="38"/>
      <c r="F3" s="38"/>
      <c r="G3" s="38"/>
    </row>
    <row r="4" spans="1:7" x14ac:dyDescent="0.25">
      <c r="A4" s="24"/>
      <c r="B4" s="24"/>
      <c r="C4" s="24"/>
      <c r="D4" s="24"/>
      <c r="E4" s="24"/>
      <c r="F4" s="24"/>
      <c r="G4" s="24"/>
    </row>
    <row r="5" spans="1:7" x14ac:dyDescent="0.25">
      <c r="A5" s="24"/>
      <c r="B5" s="24"/>
      <c r="C5" s="24"/>
      <c r="D5" s="24"/>
      <c r="E5" s="24"/>
      <c r="F5" s="24"/>
      <c r="G5" s="24"/>
    </row>
  </sheetData>
  <sortState xmlns:xlrd2="http://schemas.microsoft.com/office/spreadsheetml/2017/richdata2" ref="B6:H398">
    <sortCondition ref="B5:B1048576"/>
  </sortState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1974-33B2-4793-B6A5-FE236D5FC01D}">
  <sheetPr codeName="Feuil9">
    <tabColor theme="0"/>
  </sheetPr>
  <dimension ref="A1:G24"/>
  <sheetViews>
    <sheetView zoomScaleNormal="100" workbookViewId="0">
      <selection activeCell="B8" sqref="B8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62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1" t="s">
        <v>51</v>
      </c>
      <c r="B1" s="61"/>
      <c r="C1" s="61"/>
      <c r="D1" s="61"/>
      <c r="E1" s="61"/>
      <c r="F1" s="61"/>
      <c r="G1" s="61"/>
    </row>
    <row r="2" spans="1:7" s="9" customFormat="1" x14ac:dyDescent="0.25">
      <c r="A2" s="15" t="s">
        <v>27</v>
      </c>
      <c r="B2" s="15" t="s">
        <v>28</v>
      </c>
      <c r="C2" s="15" t="s">
        <v>29</v>
      </c>
      <c r="D2" s="15" t="s">
        <v>30</v>
      </c>
      <c r="E2" s="15" t="s">
        <v>93</v>
      </c>
      <c r="F2" s="15" t="s">
        <v>94</v>
      </c>
      <c r="G2" s="15" t="s">
        <v>31</v>
      </c>
    </row>
    <row r="3" spans="1:7" s="8" customFormat="1" x14ac:dyDescent="0.25">
      <c r="A3" s="37"/>
      <c r="B3" s="37"/>
      <c r="C3" s="37"/>
      <c r="D3" s="37"/>
      <c r="E3" s="37"/>
      <c r="F3" s="37"/>
      <c r="G3" s="37"/>
    </row>
    <row r="4" spans="1:7" x14ac:dyDescent="0.25">
      <c r="A4" s="15"/>
      <c r="B4" s="15"/>
      <c r="C4" s="15"/>
      <c r="D4" s="15"/>
      <c r="E4" s="15"/>
      <c r="F4" s="15"/>
      <c r="G4" s="15"/>
    </row>
    <row r="5" spans="1:7" x14ac:dyDescent="0.25">
      <c r="A5" s="15"/>
      <c r="B5" s="15"/>
      <c r="C5" s="15"/>
      <c r="D5" s="15"/>
      <c r="E5" s="15"/>
      <c r="F5" s="15"/>
      <c r="G5" s="15"/>
    </row>
    <row r="6" spans="1:7" x14ac:dyDescent="0.25">
      <c r="A6" s="15"/>
      <c r="B6" s="15"/>
      <c r="C6" s="15"/>
      <c r="D6" s="15"/>
      <c r="E6" s="15"/>
      <c r="F6" s="15"/>
      <c r="G6" s="15"/>
    </row>
    <row r="7" spans="1:7" x14ac:dyDescent="0.25">
      <c r="A7" s="15"/>
      <c r="B7" s="15"/>
      <c r="C7" s="15"/>
      <c r="D7" s="15"/>
      <c r="E7" s="15"/>
      <c r="F7" s="15"/>
      <c r="G7" s="15"/>
    </row>
    <row r="8" spans="1:7" x14ac:dyDescent="0.25">
      <c r="A8" s="15"/>
      <c r="B8" s="15"/>
      <c r="C8" s="15"/>
      <c r="D8" s="15"/>
      <c r="E8" s="15"/>
      <c r="F8" s="15"/>
      <c r="G8" s="15"/>
    </row>
    <row r="9" spans="1:7" x14ac:dyDescent="0.25">
      <c r="A9" s="15"/>
      <c r="B9" s="15"/>
      <c r="C9" s="15"/>
      <c r="D9" s="15"/>
      <c r="E9" s="15"/>
      <c r="F9" s="15"/>
      <c r="G9" s="15"/>
    </row>
    <row r="10" spans="1:7" x14ac:dyDescent="0.25">
      <c r="A10" s="15"/>
      <c r="B10" s="15"/>
      <c r="C10" s="15"/>
      <c r="D10" s="15"/>
      <c r="E10" s="15"/>
      <c r="F10" s="15"/>
      <c r="G10" s="15"/>
    </row>
    <row r="11" spans="1:7" x14ac:dyDescent="0.25">
      <c r="A11" s="15"/>
      <c r="B11" s="15"/>
      <c r="C11" s="15"/>
      <c r="D11" s="15"/>
      <c r="E11" s="15"/>
      <c r="F11" s="15"/>
      <c r="G11" s="15"/>
    </row>
    <row r="12" spans="1:7" x14ac:dyDescent="0.25">
      <c r="A12" s="15"/>
      <c r="B12" s="15"/>
      <c r="C12" s="15"/>
      <c r="D12" s="15"/>
      <c r="E12" s="15"/>
      <c r="F12" s="15"/>
      <c r="G12" s="15"/>
    </row>
    <row r="13" spans="1:7" x14ac:dyDescent="0.25">
      <c r="A13" s="15"/>
      <c r="B13" s="15"/>
      <c r="C13" s="15"/>
      <c r="D13" s="15"/>
      <c r="E13" s="15"/>
      <c r="F13" s="15"/>
      <c r="G13" s="15"/>
    </row>
    <row r="14" spans="1:7" x14ac:dyDescent="0.25">
      <c r="A14" s="15"/>
      <c r="B14" s="15"/>
      <c r="C14" s="15"/>
      <c r="D14" s="15"/>
      <c r="E14" s="15"/>
      <c r="F14" s="15"/>
      <c r="G14" s="15"/>
    </row>
    <row r="15" spans="1:7" x14ac:dyDescent="0.25">
      <c r="A15" s="15"/>
      <c r="B15" s="15"/>
      <c r="C15" s="15"/>
      <c r="D15" s="15"/>
      <c r="E15" s="15"/>
      <c r="F15" s="15"/>
      <c r="G15" s="15"/>
    </row>
    <row r="16" spans="1:7" x14ac:dyDescent="0.25">
      <c r="A16" s="15"/>
      <c r="B16" s="15"/>
      <c r="C16" s="15"/>
      <c r="D16" s="15"/>
      <c r="E16" s="15"/>
      <c r="F16" s="15"/>
      <c r="G16" s="15"/>
    </row>
    <row r="17" spans="1:7" x14ac:dyDescent="0.25">
      <c r="A17" s="21"/>
      <c r="B17" s="21"/>
      <c r="C17" s="21"/>
      <c r="D17" s="21"/>
      <c r="E17" s="21"/>
      <c r="F17" s="21"/>
      <c r="G17" s="21"/>
    </row>
    <row r="18" spans="1:7" x14ac:dyDescent="0.25">
      <c r="A18" s="21"/>
      <c r="B18" s="21"/>
      <c r="C18" s="21"/>
      <c r="D18" s="21"/>
      <c r="E18" s="21"/>
      <c r="F18" s="21"/>
      <c r="G18" s="21"/>
    </row>
    <row r="19" spans="1:7" x14ac:dyDescent="0.25">
      <c r="A19" s="21"/>
      <c r="B19" s="21"/>
      <c r="C19" s="21"/>
      <c r="D19" s="21"/>
      <c r="E19" s="21"/>
      <c r="F19" s="21"/>
      <c r="G19" s="21"/>
    </row>
    <row r="20" spans="1:7" x14ac:dyDescent="0.25">
      <c r="A20" s="21"/>
      <c r="B20" s="21"/>
      <c r="C20" s="21"/>
      <c r="D20" s="21"/>
      <c r="E20" s="21"/>
      <c r="F20" s="21"/>
      <c r="G20" s="21"/>
    </row>
    <row r="21" spans="1:7" x14ac:dyDescent="0.25">
      <c r="A21" s="23"/>
      <c r="B21" s="23"/>
      <c r="C21" s="23"/>
      <c r="D21" s="23"/>
      <c r="E21" s="23"/>
      <c r="F21" s="23"/>
      <c r="G21" s="23"/>
    </row>
    <row r="22" spans="1:7" x14ac:dyDescent="0.25">
      <c r="A22" s="24"/>
      <c r="B22" s="24"/>
      <c r="C22" s="24"/>
      <c r="D22" s="24"/>
      <c r="E22" s="24"/>
      <c r="F22" s="24"/>
      <c r="G22" s="24"/>
    </row>
    <row r="23" spans="1:7" x14ac:dyDescent="0.25">
      <c r="A23" s="24"/>
      <c r="B23" s="24"/>
      <c r="C23" s="24"/>
      <c r="D23" s="24"/>
      <c r="E23" s="24"/>
      <c r="F23" s="24"/>
      <c r="G23" s="24"/>
    </row>
    <row r="24" spans="1:7" x14ac:dyDescent="0.25">
      <c r="A24" s="24"/>
      <c r="B24" s="24"/>
      <c r="C24" s="24"/>
      <c r="D24" s="24"/>
      <c r="E24" s="24"/>
      <c r="F24" s="24"/>
      <c r="G24" s="24"/>
    </row>
  </sheetData>
  <sortState xmlns:xlrd2="http://schemas.microsoft.com/office/spreadsheetml/2017/richdata2" ref="B6:H398">
    <sortCondition ref="B5:B1048576"/>
  </sortState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041D7-2C42-48EA-B993-98327BEB5A19}">
  <sheetPr codeName="Feuil13">
    <tabColor theme="1" tint="0.14999847407452621"/>
  </sheetPr>
  <dimension ref="A1:G70"/>
  <sheetViews>
    <sheetView zoomScaleNormal="100" workbookViewId="0">
      <selection activeCell="B4" sqref="B4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12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1" t="s">
        <v>61</v>
      </c>
      <c r="B1" s="61"/>
      <c r="C1" s="61"/>
      <c r="D1" s="61"/>
      <c r="E1" s="61"/>
      <c r="F1" s="61"/>
      <c r="G1" s="61"/>
    </row>
    <row r="2" spans="1:7" s="13" customFormat="1" ht="15.75" x14ac:dyDescent="0.25">
      <c r="A2" s="4" t="s">
        <v>27</v>
      </c>
      <c r="B2" s="4" t="s">
        <v>28</v>
      </c>
      <c r="C2" s="4" t="s">
        <v>29</v>
      </c>
      <c r="D2" s="4" t="s">
        <v>30</v>
      </c>
      <c r="E2" s="4" t="s">
        <v>93</v>
      </c>
      <c r="F2" s="4" t="s">
        <v>94</v>
      </c>
      <c r="G2" s="4" t="s">
        <v>31</v>
      </c>
    </row>
    <row r="3" spans="1:7" s="2" customFormat="1" ht="15" customHeight="1" x14ac:dyDescent="0.25">
      <c r="A3" s="4"/>
      <c r="B3" s="4"/>
      <c r="C3" s="4"/>
      <c r="D3" s="4"/>
      <c r="E3" s="4"/>
      <c r="F3" s="4"/>
      <c r="G3" s="4"/>
    </row>
    <row r="4" spans="1:7" s="2" customFormat="1" ht="15" customHeight="1" x14ac:dyDescent="0.25">
      <c r="A4" s="4"/>
      <c r="B4" s="4"/>
      <c r="C4" s="4"/>
      <c r="D4" s="4"/>
      <c r="E4" s="4"/>
      <c r="F4" s="4"/>
      <c r="G4" s="4"/>
    </row>
    <row r="5" spans="1:7" s="2" customFormat="1" ht="15" customHeight="1" x14ac:dyDescent="0.25">
      <c r="A5" s="4"/>
      <c r="B5" s="4"/>
      <c r="C5" s="4"/>
      <c r="D5" s="4"/>
      <c r="E5" s="4"/>
      <c r="F5" s="4"/>
      <c r="G5" s="4"/>
    </row>
    <row r="6" spans="1:7" s="2" customFormat="1" ht="15" customHeight="1" x14ac:dyDescent="0.25">
      <c r="A6" s="4"/>
      <c r="B6" s="4"/>
      <c r="C6" s="4"/>
      <c r="D6" s="4"/>
      <c r="E6" s="4"/>
      <c r="F6" s="4"/>
      <c r="G6" s="4"/>
    </row>
    <row r="7" spans="1:7" s="2" customFormat="1" ht="15" customHeight="1" x14ac:dyDescent="0.25">
      <c r="A7" s="4"/>
      <c r="B7" s="4"/>
      <c r="C7" s="4"/>
      <c r="D7" s="4"/>
      <c r="E7" s="4"/>
      <c r="F7" s="4"/>
      <c r="G7" s="4"/>
    </row>
    <row r="8" spans="1:7" s="2" customFormat="1" ht="15" customHeight="1" x14ac:dyDescent="0.25"/>
    <row r="9" spans="1:7" s="2" customFormat="1" ht="15" customHeight="1" x14ac:dyDescent="0.25"/>
    <row r="10" spans="1:7" s="2" customFormat="1" ht="15" customHeight="1" x14ac:dyDescent="0.25"/>
    <row r="11" spans="1:7" s="2" customFormat="1" ht="15" customHeight="1" x14ac:dyDescent="0.25"/>
    <row r="12" spans="1:7" s="2" customFormat="1" ht="15" customHeight="1" x14ac:dyDescent="0.25"/>
    <row r="13" spans="1:7" s="2" customFormat="1" ht="15" customHeight="1" x14ac:dyDescent="0.25"/>
    <row r="14" spans="1:7" s="2" customFormat="1" ht="15" customHeight="1" x14ac:dyDescent="0.25"/>
    <row r="15" spans="1:7" s="2" customFormat="1" ht="15" customHeight="1" x14ac:dyDescent="0.25"/>
    <row r="16" spans="1:7" s="2" customFormat="1" ht="15" customHeight="1" x14ac:dyDescent="0.25"/>
    <row r="17" s="2" customFormat="1" ht="15" customHeight="1" x14ac:dyDescent="0.25"/>
    <row r="18" s="2" customFormat="1" ht="15" customHeight="1" x14ac:dyDescent="0.25"/>
    <row r="19" s="2" customFormat="1" ht="15" customHeight="1" x14ac:dyDescent="0.25"/>
    <row r="20" s="2" customFormat="1" ht="15" customHeight="1" x14ac:dyDescent="0.25"/>
    <row r="21" s="2" customFormat="1" ht="15" customHeight="1" x14ac:dyDescent="0.25"/>
    <row r="22" s="2" customFormat="1" ht="15" customHeight="1" x14ac:dyDescent="0.25"/>
    <row r="23" s="2" customFormat="1" ht="15" customHeight="1" x14ac:dyDescent="0.25"/>
    <row r="24" s="2" customFormat="1" ht="15" customHeight="1" x14ac:dyDescent="0.25"/>
    <row r="25" s="2" customFormat="1" ht="15" customHeight="1" x14ac:dyDescent="0.25"/>
    <row r="26" s="2" customFormat="1" ht="15" customHeight="1" x14ac:dyDescent="0.25"/>
    <row r="27" s="2" customFormat="1" ht="15" customHeight="1" x14ac:dyDescent="0.25"/>
    <row r="28" s="2" customFormat="1" ht="15" customHeight="1" x14ac:dyDescent="0.25"/>
    <row r="29" s="2" customFormat="1" ht="15" customHeight="1" x14ac:dyDescent="0.25"/>
    <row r="30" s="2" customFormat="1" ht="15" customHeight="1" x14ac:dyDescent="0.25"/>
    <row r="31" s="2" customFormat="1" ht="15" customHeight="1" x14ac:dyDescent="0.25"/>
    <row r="32" s="2" customFormat="1" ht="15" customHeight="1" x14ac:dyDescent="0.25"/>
    <row r="33" s="2" customFormat="1" ht="15" customHeight="1" x14ac:dyDescent="0.25"/>
    <row r="34" s="2" customFormat="1" ht="15" customHeight="1" x14ac:dyDescent="0.25"/>
    <row r="35" s="2" customFormat="1" ht="15" customHeight="1" x14ac:dyDescent="0.25"/>
    <row r="36" s="2" customFormat="1" ht="15" customHeight="1" x14ac:dyDescent="0.25"/>
    <row r="37" s="2" customFormat="1" ht="15" customHeight="1" x14ac:dyDescent="0.25"/>
    <row r="38" s="2" customFormat="1" ht="15" customHeight="1" x14ac:dyDescent="0.25"/>
    <row r="39" s="2" customFormat="1" ht="15" customHeight="1" x14ac:dyDescent="0.25"/>
    <row r="40" s="2" customFormat="1" ht="15" customHeight="1" x14ac:dyDescent="0.25"/>
    <row r="41" s="2" customFormat="1" ht="15" customHeight="1" x14ac:dyDescent="0.25"/>
    <row r="42" s="2" customFormat="1" ht="15" customHeight="1" x14ac:dyDescent="0.25"/>
    <row r="43" s="2" customFormat="1" ht="15" customHeight="1" x14ac:dyDescent="0.25"/>
    <row r="44" s="2" customFormat="1" ht="15" customHeight="1" x14ac:dyDescent="0.25"/>
    <row r="45" s="2" customFormat="1" ht="15" customHeight="1" x14ac:dyDescent="0.25"/>
    <row r="46" s="2" customFormat="1" ht="15" customHeight="1" x14ac:dyDescent="0.25"/>
    <row r="47" s="2" customFormat="1" ht="15" customHeight="1" x14ac:dyDescent="0.25"/>
    <row r="48" s="2" customFormat="1" ht="15" customHeight="1" x14ac:dyDescent="0.25"/>
    <row r="49" spans="1:7" s="2" customFormat="1" ht="15" customHeight="1" x14ac:dyDescent="0.25"/>
    <row r="50" spans="1:7" s="2" customFormat="1" ht="15" customHeight="1" x14ac:dyDescent="0.25"/>
    <row r="51" spans="1:7" s="2" customFormat="1" ht="15" customHeight="1" x14ac:dyDescent="0.25"/>
    <row r="52" spans="1:7" s="2" customFormat="1" ht="15" customHeight="1" x14ac:dyDescent="0.25"/>
    <row r="53" spans="1:7" s="2" customFormat="1" ht="15" customHeight="1" x14ac:dyDescent="0.25"/>
    <row r="54" spans="1:7" s="2" customFormat="1" ht="15" customHeight="1" x14ac:dyDescent="0.25"/>
    <row r="55" spans="1:7" s="2" customFormat="1" ht="15" customHeight="1" x14ac:dyDescent="0.25"/>
    <row r="56" spans="1:7" s="2" customFormat="1" ht="15" customHeight="1" x14ac:dyDescent="0.25"/>
    <row r="57" spans="1:7" s="2" customFormat="1" ht="15" customHeight="1" x14ac:dyDescent="0.25"/>
    <row r="58" spans="1:7" s="2" customFormat="1" ht="15" customHeight="1" x14ac:dyDescent="0.25">
      <c r="A58"/>
      <c r="B58"/>
      <c r="C58"/>
      <c r="D58"/>
      <c r="E58"/>
      <c r="F58"/>
      <c r="G58"/>
    </row>
    <row r="59" spans="1:7" s="2" customFormat="1" ht="15" customHeight="1" x14ac:dyDescent="0.25">
      <c r="A59"/>
      <c r="B59"/>
      <c r="C59"/>
      <c r="D59"/>
      <c r="E59"/>
      <c r="F59"/>
      <c r="G59"/>
    </row>
    <row r="60" spans="1:7" s="2" customFormat="1" ht="15" customHeight="1" x14ac:dyDescent="0.25">
      <c r="A60"/>
      <c r="B60"/>
      <c r="C60"/>
      <c r="D60"/>
      <c r="E60"/>
      <c r="F60"/>
      <c r="G60"/>
    </row>
    <row r="61" spans="1:7" s="2" customFormat="1" ht="15" customHeight="1" x14ac:dyDescent="0.25">
      <c r="A61"/>
      <c r="B61"/>
      <c r="C61"/>
      <c r="D61"/>
      <c r="E61"/>
      <c r="F61"/>
      <c r="G61"/>
    </row>
    <row r="62" spans="1:7" s="2" customFormat="1" ht="15" customHeight="1" x14ac:dyDescent="0.25">
      <c r="A62"/>
      <c r="B62"/>
      <c r="C62"/>
      <c r="D62"/>
      <c r="E62"/>
      <c r="F62"/>
      <c r="G62"/>
    </row>
    <row r="63" spans="1:7" s="2" customFormat="1" ht="15" customHeight="1" x14ac:dyDescent="0.25">
      <c r="A63"/>
      <c r="B63"/>
      <c r="C63"/>
      <c r="D63"/>
      <c r="E63"/>
      <c r="F63"/>
      <c r="G63"/>
    </row>
    <row r="64" spans="1:7" s="2" customFormat="1" ht="15" customHeight="1" x14ac:dyDescent="0.25">
      <c r="A64"/>
      <c r="B64"/>
      <c r="C64"/>
      <c r="D64"/>
      <c r="E64"/>
      <c r="F64"/>
      <c r="G64"/>
    </row>
    <row r="65" spans="1:7" s="2" customFormat="1" ht="15" customHeight="1" x14ac:dyDescent="0.25">
      <c r="A65"/>
      <c r="B65"/>
      <c r="C65"/>
      <c r="D65"/>
      <c r="E65"/>
      <c r="F65"/>
      <c r="G65"/>
    </row>
    <row r="66" spans="1:7" s="2" customFormat="1" ht="15" customHeight="1" x14ac:dyDescent="0.25">
      <c r="A66"/>
      <c r="B66"/>
      <c r="C66"/>
      <c r="D66"/>
      <c r="E66"/>
      <c r="F66"/>
      <c r="G66"/>
    </row>
    <row r="67" spans="1:7" s="2" customFormat="1" ht="15" customHeight="1" x14ac:dyDescent="0.25">
      <c r="A67"/>
      <c r="B67"/>
      <c r="C67"/>
      <c r="D67"/>
      <c r="E67"/>
      <c r="F67"/>
      <c r="G67"/>
    </row>
    <row r="68" spans="1:7" s="2" customFormat="1" ht="15" customHeight="1" x14ac:dyDescent="0.25">
      <c r="A68"/>
      <c r="B68"/>
      <c r="C68"/>
      <c r="D68"/>
      <c r="E68"/>
      <c r="F68"/>
      <c r="G68"/>
    </row>
    <row r="69" spans="1:7" s="2" customFormat="1" ht="15" customHeight="1" x14ac:dyDescent="0.25">
      <c r="A69"/>
      <c r="B69"/>
      <c r="C69"/>
      <c r="D69"/>
      <c r="E69"/>
      <c r="F69"/>
      <c r="G69"/>
    </row>
    <row r="70" spans="1:7" s="2" customFormat="1" ht="15.75" x14ac:dyDescent="0.25">
      <c r="A70"/>
      <c r="B70"/>
      <c r="C70"/>
      <c r="D70"/>
      <c r="E70"/>
      <c r="F70"/>
      <c r="G70"/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67C51-36C7-492D-8CFF-37B1D4C9C39B}">
  <sheetPr codeName="Feuil11">
    <tabColor rgb="FFFF9D53"/>
  </sheetPr>
  <dimension ref="A1:G9"/>
  <sheetViews>
    <sheetView zoomScaleNormal="100" workbookViewId="0">
      <selection activeCell="B5" sqref="B5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2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1" t="s">
        <v>71</v>
      </c>
      <c r="B1" s="61"/>
      <c r="C1" s="61"/>
      <c r="D1" s="61"/>
      <c r="E1" s="61"/>
      <c r="F1" s="61"/>
      <c r="G1" s="61"/>
    </row>
    <row r="2" spans="1:7" s="9" customFormat="1" x14ac:dyDescent="0.25">
      <c r="A2" s="15" t="s">
        <v>27</v>
      </c>
      <c r="B2" s="15" t="s">
        <v>28</v>
      </c>
      <c r="C2" s="15" t="s">
        <v>29</v>
      </c>
      <c r="D2" s="15" t="s">
        <v>30</v>
      </c>
      <c r="E2" s="15" t="s">
        <v>93</v>
      </c>
      <c r="F2" s="39" t="s">
        <v>94</v>
      </c>
      <c r="G2" s="15" t="s">
        <v>31</v>
      </c>
    </row>
    <row r="3" spans="1:7" s="8" customFormat="1" x14ac:dyDescent="0.25">
      <c r="A3" s="43"/>
      <c r="B3" s="43"/>
      <c r="C3" s="43"/>
      <c r="D3" s="43"/>
      <c r="E3" s="43"/>
      <c r="F3" s="43"/>
      <c r="G3" s="43"/>
    </row>
    <row r="4" spans="1:7" x14ac:dyDescent="0.25">
      <c r="A4" s="23"/>
      <c r="B4" s="23"/>
      <c r="C4" s="23"/>
      <c r="D4" s="23"/>
      <c r="E4" s="23"/>
      <c r="F4" s="23"/>
      <c r="G4" s="23"/>
    </row>
    <row r="5" spans="1:7" x14ac:dyDescent="0.25">
      <c r="A5" s="23"/>
      <c r="B5" s="23"/>
      <c r="C5" s="23"/>
      <c r="D5" s="23"/>
      <c r="E5" s="23"/>
      <c r="F5" s="23"/>
      <c r="G5" s="23"/>
    </row>
    <row r="6" spans="1:7" x14ac:dyDescent="0.25">
      <c r="A6" s="23"/>
      <c r="B6" s="23"/>
      <c r="C6" s="23"/>
      <c r="D6" s="23"/>
      <c r="E6" s="23"/>
      <c r="F6" s="23"/>
      <c r="G6" s="23"/>
    </row>
    <row r="7" spans="1:7" x14ac:dyDescent="0.25">
      <c r="A7" s="24"/>
      <c r="B7" s="24"/>
      <c r="C7" s="24"/>
      <c r="D7" s="24"/>
      <c r="E7" s="24"/>
      <c r="F7" s="24"/>
      <c r="G7" s="24"/>
    </row>
    <row r="8" spans="1:7" x14ac:dyDescent="0.25">
      <c r="A8" s="24"/>
      <c r="B8" s="24"/>
      <c r="C8" s="24"/>
      <c r="D8" s="24"/>
      <c r="E8" s="24"/>
      <c r="F8" s="24"/>
      <c r="G8" s="24"/>
    </row>
    <row r="9" spans="1:7" x14ac:dyDescent="0.25">
      <c r="A9" s="24"/>
      <c r="B9" s="24"/>
      <c r="C9" s="24"/>
      <c r="D9" s="24"/>
      <c r="E9" s="24"/>
      <c r="F9" s="24"/>
      <c r="G9" s="24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4A033-37C5-448C-B3FF-5287CCFCE271}">
  <sheetPr codeName="Feuil15">
    <tabColor rgb="FFFF9D53"/>
  </sheetPr>
  <dimension ref="A1:G9"/>
  <sheetViews>
    <sheetView zoomScaleNormal="100" workbookViewId="0">
      <selection activeCell="B6" sqref="B6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2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1" t="s">
        <v>106</v>
      </c>
      <c r="B1" s="61"/>
      <c r="C1" s="61"/>
      <c r="D1" s="61"/>
      <c r="E1" s="61"/>
      <c r="F1" s="61"/>
      <c r="G1" s="61"/>
    </row>
    <row r="2" spans="1:7" s="9" customFormat="1" x14ac:dyDescent="0.25">
      <c r="A2" s="15" t="s">
        <v>27</v>
      </c>
      <c r="B2" s="15" t="s">
        <v>28</v>
      </c>
      <c r="C2" s="15" t="s">
        <v>29</v>
      </c>
      <c r="D2" s="15" t="s">
        <v>30</v>
      </c>
      <c r="E2" s="15" t="s">
        <v>93</v>
      </c>
      <c r="F2" s="39" t="s">
        <v>94</v>
      </c>
      <c r="G2" s="15" t="s">
        <v>31</v>
      </c>
    </row>
    <row r="3" spans="1:7" s="8" customFormat="1" x14ac:dyDescent="0.25">
      <c r="A3" s="62"/>
      <c r="B3" s="35"/>
      <c r="C3" s="35"/>
      <c r="D3" s="35"/>
      <c r="E3" s="35"/>
      <c r="F3" s="35"/>
      <c r="G3" s="35"/>
    </row>
    <row r="4" spans="1:7" x14ac:dyDescent="0.25">
      <c r="A4" s="23"/>
      <c r="B4" s="23"/>
      <c r="C4" s="23"/>
      <c r="D4" s="23"/>
      <c r="E4" s="23"/>
      <c r="F4" s="23"/>
      <c r="G4" s="23"/>
    </row>
    <row r="5" spans="1:7" x14ac:dyDescent="0.25">
      <c r="A5" s="23"/>
      <c r="B5" s="23"/>
      <c r="C5" s="23"/>
      <c r="D5" s="23"/>
      <c r="E5" s="23"/>
      <c r="F5" s="23"/>
      <c r="G5" s="23"/>
    </row>
    <row r="6" spans="1:7" x14ac:dyDescent="0.25">
      <c r="A6" s="23"/>
      <c r="B6" s="23"/>
      <c r="C6" s="23"/>
      <c r="D6" s="23"/>
      <c r="E6" s="23"/>
      <c r="F6" s="23"/>
      <c r="G6" s="23"/>
    </row>
    <row r="7" spans="1:7" x14ac:dyDescent="0.25">
      <c r="A7" s="24"/>
      <c r="B7" s="24"/>
      <c r="C7" s="24"/>
      <c r="D7" s="24"/>
      <c r="E7" s="24"/>
      <c r="F7" s="24"/>
      <c r="G7" s="24"/>
    </row>
    <row r="8" spans="1:7" x14ac:dyDescent="0.25">
      <c r="A8" s="24"/>
      <c r="B8" s="24"/>
      <c r="C8" s="24"/>
      <c r="D8" s="24"/>
      <c r="E8" s="24"/>
      <c r="F8" s="24"/>
      <c r="G8" s="24"/>
    </row>
    <row r="9" spans="1:7" x14ac:dyDescent="0.25">
      <c r="A9" s="24"/>
      <c r="B9" s="24"/>
      <c r="C9" s="24"/>
      <c r="D9" s="24"/>
      <c r="E9" s="24"/>
      <c r="F9" s="24"/>
      <c r="G9" s="24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73C68-A597-466B-B1C4-27131FB7BF9C}">
  <sheetPr codeName="Feuil14"/>
  <dimension ref="A1:Q17"/>
  <sheetViews>
    <sheetView workbookViewId="0">
      <selection activeCell="C13" sqref="C13"/>
    </sheetView>
  </sheetViews>
  <sheetFormatPr baseColWidth="10" defaultColWidth="11" defaultRowHeight="15" x14ac:dyDescent="0.25"/>
  <cols>
    <col min="1" max="1" width="22" bestFit="1" customWidth="1"/>
    <col min="2" max="2" width="2.125" customWidth="1"/>
    <col min="3" max="3" width="11" style="1"/>
    <col min="4" max="4" width="2" customWidth="1"/>
    <col min="6" max="6" width="2.125" customWidth="1"/>
    <col min="7" max="7" width="5" bestFit="1" customWidth="1"/>
    <col min="8" max="8" width="2.5" customWidth="1"/>
    <col min="9" max="9" width="24.75" bestFit="1" customWidth="1"/>
    <col min="10" max="10" width="10.875" bestFit="1" customWidth="1"/>
    <col min="11" max="11" width="10.125" bestFit="1" customWidth="1"/>
    <col min="12" max="12" width="8.625" bestFit="1" customWidth="1"/>
    <col min="13" max="13" width="3.75" customWidth="1"/>
    <col min="15" max="15" width="4.125" customWidth="1"/>
    <col min="16" max="16" width="12.5" customWidth="1"/>
  </cols>
  <sheetData>
    <row r="1" spans="1:17" ht="15.75" thickBot="1" x14ac:dyDescent="0.3">
      <c r="A1" s="1" t="s">
        <v>35</v>
      </c>
      <c r="C1" s="1" t="s">
        <v>5</v>
      </c>
      <c r="E1" s="1" t="s">
        <v>6</v>
      </c>
      <c r="G1" s="1" t="s">
        <v>7</v>
      </c>
      <c r="I1" s="1" t="s">
        <v>1</v>
      </c>
      <c r="J1" s="1" t="s">
        <v>36</v>
      </c>
      <c r="K1" s="1" t="s">
        <v>37</v>
      </c>
      <c r="L1" s="1" t="s">
        <v>38</v>
      </c>
      <c r="N1" s="44" t="s">
        <v>107</v>
      </c>
    </row>
    <row r="2" spans="1:17" ht="15.75" thickTop="1" x14ac:dyDescent="0.25">
      <c r="A2" s="1" t="s">
        <v>11</v>
      </c>
      <c r="C2" s="1" t="s">
        <v>12</v>
      </c>
      <c r="E2" s="1" t="s">
        <v>13</v>
      </c>
      <c r="G2" s="1" t="s">
        <v>14</v>
      </c>
      <c r="I2" s="1" t="s">
        <v>40</v>
      </c>
      <c r="J2" s="7">
        <f>DATE(T_Annee[[#This Row],[Année]]-11,1,1)</f>
        <v>41640</v>
      </c>
      <c r="K2" s="1"/>
      <c r="L2" s="1" t="s">
        <v>108</v>
      </c>
      <c r="N2" s="45">
        <v>2025</v>
      </c>
      <c r="P2">
        <f>T_Annee[[#This Row],[Année]]-YEAR(T_Categorie_onglets[[#This Row],[Date Début]])</f>
        <v>11</v>
      </c>
    </row>
    <row r="3" spans="1:17" x14ac:dyDescent="0.25">
      <c r="A3" s="1" t="s">
        <v>19</v>
      </c>
      <c r="C3" s="1" t="s">
        <v>26</v>
      </c>
      <c r="E3" s="1" t="s">
        <v>22</v>
      </c>
      <c r="G3" s="1" t="s">
        <v>3</v>
      </c>
      <c r="I3" s="1" t="s">
        <v>42</v>
      </c>
      <c r="J3" s="7">
        <f>DATE(T_Annee[Année]-13,1,1)</f>
        <v>40909</v>
      </c>
      <c r="K3" s="7">
        <f>DATE(T_Annee[Année]-12,12,31)</f>
        <v>41639</v>
      </c>
      <c r="L3" s="1" t="s">
        <v>109</v>
      </c>
      <c r="P3">
        <f>T_Annee[Année]-YEAR(T_Categorie_onglets[[#This Row],[Date Début]])</f>
        <v>13</v>
      </c>
      <c r="Q3">
        <f>T_Annee[Année]-YEAR(T_Categorie_onglets[[#This Row],[Date Fin]])</f>
        <v>12</v>
      </c>
    </row>
    <row r="4" spans="1:17" x14ac:dyDescent="0.25">
      <c r="A4" s="1" t="s">
        <v>24</v>
      </c>
      <c r="I4" s="1" t="s">
        <v>43</v>
      </c>
      <c r="J4" s="7">
        <f>DATE(T_Annee[Année]-16,1,1)</f>
        <v>39814</v>
      </c>
      <c r="K4" s="7">
        <f>DATE(T_Annee[Année]-14,12,31)</f>
        <v>40908</v>
      </c>
      <c r="L4" s="1" t="s">
        <v>112</v>
      </c>
      <c r="P4">
        <f>T_Annee[Année]-YEAR(T_Categorie_onglets[[#This Row],[Date Début]])</f>
        <v>16</v>
      </c>
      <c r="Q4">
        <f>T_Annee[Année]-YEAR(T_Categorie_onglets[[#This Row],[Date Fin]])</f>
        <v>14</v>
      </c>
    </row>
    <row r="5" spans="1:17" x14ac:dyDescent="0.25">
      <c r="A5" s="1" t="s">
        <v>98</v>
      </c>
      <c r="I5" s="1" t="s">
        <v>55</v>
      </c>
      <c r="J5" s="7">
        <f>DATE(T_Annee[Année]-11,1,1)</f>
        <v>41640</v>
      </c>
      <c r="K5" s="7"/>
      <c r="L5" s="1" t="s">
        <v>110</v>
      </c>
      <c r="P5">
        <f>T_Annee[Année]-YEAR(T_Categorie_onglets[[#This Row],[Date Début]])</f>
        <v>11</v>
      </c>
    </row>
    <row r="6" spans="1:17" x14ac:dyDescent="0.25">
      <c r="A6" s="1" t="s">
        <v>21</v>
      </c>
      <c r="I6" s="1" t="s">
        <v>56</v>
      </c>
      <c r="J6" s="7">
        <f>DATE(T_Annee[Année]-13,1,1)</f>
        <v>40909</v>
      </c>
      <c r="K6" s="7">
        <f>DATE(T_Annee[Année]-12,12,31)</f>
        <v>41639</v>
      </c>
      <c r="L6" s="1" t="s">
        <v>111</v>
      </c>
      <c r="P6">
        <f>T_Annee[Année]-YEAR(T_Categorie_onglets[[#This Row],[Date Début]])</f>
        <v>13</v>
      </c>
      <c r="Q6">
        <f>T_Annee[Année]-YEAR(T_Categorie_onglets[[#This Row],[Date Fin]])</f>
        <v>12</v>
      </c>
    </row>
    <row r="7" spans="1:17" x14ac:dyDescent="0.25">
      <c r="A7" s="1" t="s">
        <v>17</v>
      </c>
      <c r="I7" s="1" t="s">
        <v>57</v>
      </c>
      <c r="J7" s="7">
        <f>DATE(T_Annee[Année]-16,1,1)</f>
        <v>39814</v>
      </c>
      <c r="K7" s="7">
        <f>DATE(T_Annee[Année]-14,12,31)</f>
        <v>40908</v>
      </c>
      <c r="L7" s="1" t="s">
        <v>115</v>
      </c>
      <c r="P7">
        <f>T_Annee[Année]-YEAR(T_Categorie_onglets[[#This Row],[Date Début]])</f>
        <v>16</v>
      </c>
      <c r="Q7">
        <f>T_Annee[Année]-YEAR(T_Categorie_onglets[[#This Row],[Date Fin]])</f>
        <v>14</v>
      </c>
    </row>
    <row r="8" spans="1:17" x14ac:dyDescent="0.25">
      <c r="I8" s="1" t="s">
        <v>58</v>
      </c>
      <c r="J8" s="7"/>
      <c r="K8" s="7">
        <f>DATE(T_Annee[Année]-17,12,31)</f>
        <v>39813</v>
      </c>
      <c r="L8" s="1" t="s">
        <v>114</v>
      </c>
      <c r="Q8">
        <f>T_Annee[Année]-YEAR(T_Categorie_onglets[[#This Row],[Date Fin]])</f>
        <v>17</v>
      </c>
    </row>
    <row r="9" spans="1:17" x14ac:dyDescent="0.25">
      <c r="I9" s="1" t="s">
        <v>59</v>
      </c>
      <c r="J9" s="7">
        <f>DATE(T_Annee[Année]-19,1,1)</f>
        <v>38718</v>
      </c>
      <c r="K9" s="7">
        <f>DATE(T_Annee[Année]-17,12,31)</f>
        <v>39813</v>
      </c>
      <c r="L9" s="1" t="s">
        <v>113</v>
      </c>
      <c r="P9">
        <f>T_Annee[Année]-YEAR(T_Categorie_onglets[[#This Row],[Date Début]])</f>
        <v>19</v>
      </c>
      <c r="Q9">
        <f>T_Annee[Année]-YEAR(T_Categorie_onglets[[#This Row],[Date Fin]])</f>
        <v>17</v>
      </c>
    </row>
    <row r="10" spans="1:17" x14ac:dyDescent="0.25">
      <c r="I10" s="1" t="s">
        <v>15</v>
      </c>
      <c r="J10" s="7">
        <f>DATE(T_Annee[Année]-49,1,1)</f>
        <v>27760</v>
      </c>
      <c r="K10" s="7">
        <f>DATE(T_Annee[Année]-20,12,31)</f>
        <v>38717</v>
      </c>
      <c r="L10" s="1" t="s">
        <v>14</v>
      </c>
      <c r="P10">
        <f>T_Annee[Année]-YEAR(T_Categorie_onglets[[#This Row],[Date Début]])</f>
        <v>49</v>
      </c>
      <c r="Q10">
        <f>T_Annee[Année]-YEAR(T_Categorie_onglets[[#This Row],[Date Fin]])</f>
        <v>20</v>
      </c>
    </row>
    <row r="11" spans="1:17" x14ac:dyDescent="0.25">
      <c r="I11" s="1" t="s">
        <v>18</v>
      </c>
      <c r="J11" s="7">
        <f>DATE(T_Annee[Année]-49,1,1)</f>
        <v>27760</v>
      </c>
      <c r="K11" s="7">
        <f>DATE(T_Annee[Année]-20,12,31)</f>
        <v>38717</v>
      </c>
      <c r="L11" s="1" t="s">
        <v>32</v>
      </c>
      <c r="P11">
        <f>T_Annee[Année]-YEAR(T_Categorie_onglets[[#This Row],[Date Début]])</f>
        <v>49</v>
      </c>
      <c r="Q11">
        <f>T_Annee[Année]-YEAR(T_Categorie_onglets[[#This Row],[Date Fin]])</f>
        <v>20</v>
      </c>
    </row>
    <row r="12" spans="1:17" x14ac:dyDescent="0.25">
      <c r="I12" s="1" t="s">
        <v>16</v>
      </c>
      <c r="J12" s="7">
        <f>DATE(T_Annee[Année]-64,1,1)</f>
        <v>22282</v>
      </c>
      <c r="K12" s="7">
        <f>DATE(T_Annee[Année]-50,12,31)</f>
        <v>27759</v>
      </c>
      <c r="L12" s="1" t="s">
        <v>33</v>
      </c>
      <c r="P12">
        <f>T_Annee[Année]-YEAR(T_Categorie_onglets[[#This Row],[Date Début]])</f>
        <v>64</v>
      </c>
      <c r="Q12">
        <f>T_Annee[Année]-YEAR(T_Categorie_onglets[[#This Row],[Date Fin]])</f>
        <v>50</v>
      </c>
    </row>
    <row r="13" spans="1:17" x14ac:dyDescent="0.25">
      <c r="I13" s="1" t="s">
        <v>60</v>
      </c>
      <c r="J13" s="7">
        <f>DATE(T_Annee[Année]-64,1,1)</f>
        <v>22282</v>
      </c>
      <c r="K13" s="7">
        <f>DATE(T_Annee[Année]-50,12,31)</f>
        <v>27759</v>
      </c>
      <c r="L13" s="1" t="s">
        <v>103</v>
      </c>
      <c r="P13">
        <f>T_Annee[Année]-YEAR(T_Categorie_onglets[[#This Row],[Date Début]])</f>
        <v>64</v>
      </c>
      <c r="Q13">
        <f>T_Annee[Année]-YEAR(T_Categorie_onglets[[#This Row],[Date Fin]])</f>
        <v>50</v>
      </c>
    </row>
    <row r="14" spans="1:17" x14ac:dyDescent="0.25">
      <c r="I14" s="1" t="s">
        <v>51</v>
      </c>
      <c r="J14" s="7"/>
      <c r="K14" s="7">
        <f>DATE(T_Annee[Année]-65,12,31)</f>
        <v>22281</v>
      </c>
      <c r="L14" s="1" t="s">
        <v>104</v>
      </c>
      <c r="Q14">
        <f>T_Annee[Année]-YEAR(T_Categorie_onglets[[#This Row],[Date Fin]])</f>
        <v>65</v>
      </c>
    </row>
    <row r="15" spans="1:17" x14ac:dyDescent="0.25">
      <c r="I15" s="1" t="s">
        <v>61</v>
      </c>
      <c r="J15" s="7"/>
      <c r="K15" s="7">
        <f>DATE(T_Annee[Année]-65,12,31)</f>
        <v>22281</v>
      </c>
      <c r="L15" s="1" t="s">
        <v>34</v>
      </c>
      <c r="Q15">
        <f>T_Annee[Année]-YEAR(T_Categorie_onglets[[#This Row],[Date Fin]])</f>
        <v>65</v>
      </c>
    </row>
    <row r="16" spans="1:17" x14ac:dyDescent="0.25">
      <c r="I16" s="1" t="s">
        <v>39</v>
      </c>
      <c r="J16" s="7">
        <f>DATE(T_Annee[Année]-64,1,1)</f>
        <v>22282</v>
      </c>
      <c r="K16" s="7">
        <f>DATE(T_Annee[Année]-17,12,31)</f>
        <v>39813</v>
      </c>
      <c r="L16" s="1" t="s">
        <v>26</v>
      </c>
      <c r="P16">
        <f>T_Annee[Année]-YEAR(T_Categorie_onglets[[#This Row],[Date Début]])</f>
        <v>64</v>
      </c>
      <c r="Q16">
        <f>T_Annee[Année]-YEAR(T_Categorie_onglets[[#This Row],[Date Fin]])</f>
        <v>17</v>
      </c>
    </row>
    <row r="17" spans="9:17" x14ac:dyDescent="0.25">
      <c r="I17" s="63" t="s">
        <v>101</v>
      </c>
      <c r="J17" s="63"/>
      <c r="K17" s="64">
        <f>DATE(T_Annee[Année]-65,12,31)</f>
        <v>22281</v>
      </c>
      <c r="L17" s="63" t="s">
        <v>102</v>
      </c>
      <c r="Q17">
        <f>T_Annee[Année]-YEAR(T_Categorie_onglets[[#This Row],[Date Fin]])</f>
        <v>65</v>
      </c>
    </row>
  </sheetData>
  <phoneticPr fontId="18" type="noConversion"/>
  <pageMargins left="0.7" right="0.7" top="0.75" bottom="0.75" header="0.3" footer="0.3"/>
  <pageSetup paperSize="9" orientation="portrait" horizontalDpi="0" verticalDpi="0" r:id="rId1"/>
  <ignoredErrors>
    <ignoredError sqref="K16" formula="1"/>
  </ignoredErrors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2</vt:i4>
      </vt:variant>
    </vt:vector>
  </HeadingPairs>
  <TitlesOfParts>
    <vt:vector size="20" baseType="lpstr">
      <vt:lpstr>Récapitulatif</vt:lpstr>
      <vt:lpstr>B-D</vt:lpstr>
      <vt:lpstr>M-D</vt:lpstr>
      <vt:lpstr>C-D</vt:lpstr>
      <vt:lpstr>B</vt:lpstr>
      <vt:lpstr>M</vt:lpstr>
      <vt:lpstr>C</vt:lpstr>
      <vt:lpstr>A-D</vt:lpstr>
      <vt:lpstr>J</vt:lpstr>
      <vt:lpstr>F</vt:lpstr>
      <vt:lpstr>H</vt:lpstr>
      <vt:lpstr>VF</vt:lpstr>
      <vt:lpstr>VH</vt:lpstr>
      <vt:lpstr>SVF</vt:lpstr>
      <vt:lpstr>SVH</vt:lpstr>
      <vt:lpstr>P</vt:lpstr>
      <vt:lpstr>SVP</vt:lpstr>
      <vt:lpstr>BDD</vt:lpstr>
      <vt:lpstr>Clubs</vt:lpstr>
      <vt:lpstr>Récapitulatif!Zone_d_impression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</dc:creator>
  <cp:keywords/>
  <dc:description/>
  <cp:lastModifiedBy>Dany</cp:lastModifiedBy>
  <cp:revision/>
  <cp:lastPrinted>2023-10-31T10:56:02Z</cp:lastPrinted>
  <dcterms:created xsi:type="dcterms:W3CDTF">2020-03-17T21:04:58Z</dcterms:created>
  <dcterms:modified xsi:type="dcterms:W3CDTF">2025-10-21T13:01:05Z</dcterms:modified>
  <cp:category/>
  <cp:contentStatus/>
</cp:coreProperties>
</file>