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B93DE0BD-14C8-498B-B0F4-0434ABD0DA0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acture" sheetId="4" r:id="rId1"/>
    <sheet name="BDD clients" sheetId="2" r:id="rId2"/>
    <sheet name="Références" sheetId="3" r:id="rId3"/>
  </sheets>
  <definedNames>
    <definedName name="Code">OFFSET(Références!$I$2,,,COUNTA(Références!$I:$I)-1)</definedName>
    <definedName name="ListeC">OFFSET(Références!$J$2,,,COUNTA(Références!$J:$J)-1)</definedName>
    <definedName name="ListeR">OFFSET(Références!$I$2,MATCH(Facture!$D1,Code,0)-1,-1,COUNTIF(Code,Facture!$D1))</definedName>
    <definedName name="PlageTR">OFFSET(Type,,,,2)</definedName>
    <definedName name="References">OFFSET(Références!$C$2,,,COUNTA(Références!$C:$C)-1)</definedName>
    <definedName name="Type">OFFSET(Références!$B$2,,,COUNTA(Références!$B:$B)-1)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" i="3" l="1" a="1"/>
  <c r="H2" i="3" s="1"/>
  <c r="H3" i="3" s="1" a="1"/>
  <c r="H3" i="3" s="1"/>
  <c r="I3" i="3" s="1"/>
  <c r="C5" i="2"/>
  <c r="C6" i="2" s="1"/>
  <c r="C7" i="2" s="1"/>
  <c r="C8" i="2" s="1"/>
  <c r="C9" i="2" s="1"/>
  <c r="C10" i="2" s="1"/>
  <c r="C11" i="2" s="1"/>
  <c r="C12" i="2" s="1"/>
  <c r="C13" i="2" s="1"/>
  <c r="C14" i="2" s="1"/>
  <c r="C15" i="2" s="1"/>
  <c r="C16" i="2" s="1"/>
  <c r="C17" i="2" s="1"/>
  <c r="C18" i="2" s="1"/>
  <c r="C4" i="2"/>
  <c r="G9" i="4"/>
  <c r="K9" i="4" s="1"/>
  <c r="G10" i="4"/>
  <c r="G11" i="4"/>
  <c r="G12" i="4"/>
  <c r="G13" i="4"/>
  <c r="G14" i="4"/>
  <c r="K14" i="4" s="1"/>
  <c r="G15" i="4"/>
  <c r="G16" i="4"/>
  <c r="G17" i="4"/>
  <c r="G18" i="4"/>
  <c r="K18" i="4" s="1"/>
  <c r="G19" i="4"/>
  <c r="G20" i="4"/>
  <c r="G8" i="4"/>
  <c r="K10" i="4"/>
  <c r="K19" i="4"/>
  <c r="K17" i="4"/>
  <c r="K16" i="4"/>
  <c r="K15" i="4"/>
  <c r="K13" i="4"/>
  <c r="K12" i="4"/>
  <c r="K11" i="4"/>
  <c r="I2" i="3" l="1"/>
  <c r="H4" i="3" a="1"/>
  <c r="H4" i="3" s="1"/>
  <c r="I4" i="3" s="1"/>
  <c r="C7" i="4"/>
  <c r="C16" i="4" s="1"/>
  <c r="B7" i="4"/>
  <c r="K8" i="4"/>
  <c r="H5" i="3" l="1" a="1"/>
  <c r="H5" i="3" s="1"/>
  <c r="I5" i="3" s="1"/>
  <c r="B19" i="4"/>
  <c r="B8" i="4"/>
  <c r="B13" i="4"/>
  <c r="B12" i="4"/>
  <c r="B14" i="4"/>
  <c r="B20" i="4"/>
  <c r="B15" i="4"/>
  <c r="B16" i="4"/>
  <c r="A16" i="4" s="1"/>
  <c r="B9" i="4"/>
  <c r="B17" i="4"/>
  <c r="B10" i="4"/>
  <c r="B18" i="4"/>
  <c r="B11" i="4"/>
  <c r="C10" i="4"/>
  <c r="C14" i="4"/>
  <c r="C15" i="4"/>
  <c r="C17" i="4"/>
  <c r="C9" i="4"/>
  <c r="C8" i="4"/>
  <c r="C20" i="4"/>
  <c r="C11" i="4"/>
  <c r="C13" i="4"/>
  <c r="C18" i="4"/>
  <c r="C19" i="4"/>
  <c r="C12" i="4"/>
  <c r="H6" i="3" l="1" a="1"/>
  <c r="H6" i="3" s="1"/>
  <c r="A13" i="4"/>
  <c r="A19" i="4"/>
  <c r="A20" i="4"/>
  <c r="A12" i="4"/>
  <c r="A18" i="4"/>
  <c r="A17" i="4"/>
  <c r="A15" i="4"/>
  <c r="A14" i="4"/>
  <c r="A8" i="4"/>
  <c r="A9" i="4"/>
  <c r="A10" i="4"/>
  <c r="A11" i="4"/>
  <c r="H7" i="3" l="1" a="1"/>
  <c r="H7" i="3" s="1"/>
  <c r="I7" i="3" s="1"/>
  <c r="I6" i="3"/>
  <c r="K22" i="4"/>
  <c r="H8" i="3" l="1" a="1"/>
  <c r="H8" i="3" s="1"/>
  <c r="I8" i="3" s="1"/>
  <c r="H9" i="3" l="1" a="1"/>
  <c r="H9" i="3" s="1"/>
  <c r="H10" i="3" l="1" a="1"/>
  <c r="H10" i="3" s="1"/>
  <c r="I9" i="3"/>
  <c r="H11" i="3" l="1" a="1"/>
  <c r="H11" i="3" s="1"/>
  <c r="I10" i="3"/>
  <c r="H12" i="3" l="1" a="1"/>
  <c r="H12" i="3" s="1"/>
  <c r="I11" i="3"/>
  <c r="H13" i="3" l="1" a="1"/>
  <c r="H13" i="3" s="1"/>
  <c r="I12" i="3"/>
  <c r="I13" i="3" l="1"/>
  <c r="J2" i="3" l="1" a="1"/>
  <c r="J2" i="3" s="1"/>
  <c r="J3" i="3" l="1" a="1"/>
  <c r="J3" i="3" s="1"/>
  <c r="J4" i="3" s="1" a="1"/>
  <c r="J4" i="3" s="1"/>
  <c r="J5" i="3" l="1" a="1"/>
  <c r="J5" i="3" s="1"/>
  <c r="J6" i="3" s="1" a="1"/>
  <c r="J6" i="3" s="1"/>
  <c r="J7" i="3" l="1" a="1"/>
  <c r="J7" i="3" s="1"/>
  <c r="J8" i="3" s="1" a="1"/>
  <c r="J8" i="3" s="1"/>
  <c r="J9" i="3" l="1" a="1"/>
  <c r="J9" i="3" s="1"/>
  <c r="J10" i="3" s="1" a="1"/>
  <c r="J10" i="3" s="1"/>
  <c r="J11" i="3" s="1" a="1"/>
  <c r="J11" i="3" s="1"/>
</calcChain>
</file>

<file path=xl/sharedStrings.xml><?xml version="1.0" encoding="utf-8"?>
<sst xmlns="http://schemas.openxmlformats.org/spreadsheetml/2006/main" count="196" uniqueCount="125">
  <si>
    <t>Numéro de téléphone</t>
  </si>
  <si>
    <t>Divers</t>
  </si>
  <si>
    <t>Un temps pour moi</t>
  </si>
  <si>
    <t>Notes</t>
  </si>
  <si>
    <t>Tarif TTC</t>
  </si>
  <si>
    <t>Remise</t>
  </si>
  <si>
    <t>Tarif TTC après remise</t>
  </si>
  <si>
    <t>Parrain</t>
  </si>
  <si>
    <t>Remise parrainnage</t>
  </si>
  <si>
    <t>Remise carte de fidélité</t>
  </si>
  <si>
    <t>Règlement</t>
  </si>
  <si>
    <t>Clients</t>
  </si>
  <si>
    <t>Maquillage</t>
  </si>
  <si>
    <t>Front</t>
  </si>
  <si>
    <t>Sourcils</t>
  </si>
  <si>
    <t xml:space="preserve">Reconstruction sourcils </t>
  </si>
  <si>
    <t xml:space="preserve">Nez ou oreilles </t>
  </si>
  <si>
    <t>Nez et oreilles</t>
  </si>
  <si>
    <t>Joues</t>
  </si>
  <si>
    <t>Menton</t>
  </si>
  <si>
    <t>Cou</t>
  </si>
  <si>
    <t xml:space="preserve">Lèvre supérieure </t>
  </si>
  <si>
    <t>Bras complets</t>
  </si>
  <si>
    <t xml:space="preserve">1/2 bras </t>
  </si>
  <si>
    <t>Aisselles</t>
  </si>
  <si>
    <t xml:space="preserve">Ventre </t>
  </si>
  <si>
    <t>Maillot simple</t>
  </si>
  <si>
    <t xml:space="preserve">Maillot échancré </t>
  </si>
  <si>
    <t>Maillot 3/4 (sif inclus)</t>
  </si>
  <si>
    <t>Maillot intégral (sif inclus)</t>
  </si>
  <si>
    <t>Sillon-interfessier</t>
  </si>
  <si>
    <t xml:space="preserve">Fesses </t>
  </si>
  <si>
    <t xml:space="preserve">Cuisses </t>
  </si>
  <si>
    <t>3/4 jambes</t>
  </si>
  <si>
    <t>Demi-jambes</t>
  </si>
  <si>
    <t>Jambes entières</t>
  </si>
  <si>
    <t>Mise en beauté</t>
  </si>
  <si>
    <t>Prix</t>
  </si>
  <si>
    <t>Total</t>
  </si>
  <si>
    <t>Soin pureté</t>
  </si>
  <si>
    <t>Soin harmonisant</t>
  </si>
  <si>
    <t>Soin plénitude</t>
  </si>
  <si>
    <t>Soin sublimé</t>
  </si>
  <si>
    <t>SUM UP</t>
  </si>
  <si>
    <t>Type</t>
  </si>
  <si>
    <t>Forfait épilation</t>
  </si>
  <si>
    <t>Epilations Homme</t>
  </si>
  <si>
    <t>Epilations Femme</t>
  </si>
  <si>
    <t>Soin Beauty garden</t>
  </si>
  <si>
    <t>Remise exceptionnelle ouverture</t>
  </si>
  <si>
    <t>Soin visage express 15'</t>
  </si>
  <si>
    <t xml:space="preserve">Nez et oreilles </t>
  </si>
  <si>
    <t>S et L ou Menton</t>
  </si>
  <si>
    <t>S, L et Menton</t>
  </si>
  <si>
    <t>Visage intégral</t>
  </si>
  <si>
    <t>1/2 jambes</t>
  </si>
  <si>
    <t>1/2 torse</t>
  </si>
  <si>
    <t>Nez ou oreilles</t>
  </si>
  <si>
    <t xml:space="preserve">Nuque </t>
  </si>
  <si>
    <t xml:space="preserve">Sourcils </t>
  </si>
  <si>
    <t>Torse</t>
  </si>
  <si>
    <t>Cuisses</t>
  </si>
  <si>
    <t>Epaules</t>
  </si>
  <si>
    <t xml:space="preserve">Soin clarifiant </t>
  </si>
  <si>
    <t>Soin visage</t>
  </si>
  <si>
    <t>Soins visage</t>
  </si>
  <si>
    <t>1/2J et A</t>
  </si>
  <si>
    <t>1/2J et M3/4 ou INT+SIF</t>
  </si>
  <si>
    <t>1/2J et M3/4 ou INT+SIF et A</t>
  </si>
  <si>
    <t>1/2J et MS</t>
  </si>
  <si>
    <t xml:space="preserve">Epilation intégrale </t>
  </si>
  <si>
    <t>JE, M3/4 SIF ou INT+SIF</t>
  </si>
  <si>
    <t>JE, M3/4 SIF ou INT+SIF et A</t>
  </si>
  <si>
    <t>JE, M3/4 SIF ou INT+SIF et A et S+L</t>
  </si>
  <si>
    <t>JE, MS ou ME</t>
  </si>
  <si>
    <t>Bon cadeau</t>
  </si>
  <si>
    <t>Modelage personalisé 1h30 (Sans gommage)</t>
  </si>
  <si>
    <t>Modelage personalisé 1h (Sans gommage)</t>
  </si>
  <si>
    <t>Modelage personalisé 30 min (Sans gommage)</t>
  </si>
  <si>
    <t>Modelage personalisé 1h30 (Avec gommage)</t>
  </si>
  <si>
    <t>Modelage personalisé 1h (Avec gommage)</t>
  </si>
  <si>
    <t>Modelage personalisé 30 min (Avec gommage)</t>
  </si>
  <si>
    <t>Soins corps</t>
  </si>
  <si>
    <t>Les instants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</si>
  <si>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</si>
  <si>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</si>
  <si>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</si>
  <si>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</si>
  <si>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</si>
  <si>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</si>
  <si>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</si>
  <si>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</si>
  <si>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</si>
  <si>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</si>
  <si>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</si>
  <si>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Client 12</t>
  </si>
  <si>
    <t>Client 13</t>
  </si>
  <si>
    <t>Client 14</t>
  </si>
  <si>
    <t>Client 15</t>
  </si>
  <si>
    <t>Client 16</t>
  </si>
  <si>
    <t>Code</t>
  </si>
  <si>
    <t>Prestations ou produits</t>
  </si>
  <si>
    <t>Type ou Référence</t>
  </si>
  <si>
    <t>Produit A</t>
  </si>
  <si>
    <t>Produit B</t>
  </si>
  <si>
    <t>Produit D</t>
  </si>
  <si>
    <t>Produit C</t>
  </si>
  <si>
    <t>Produit E</t>
  </si>
  <si>
    <t>Reference</t>
  </si>
  <si>
    <t>R123457</t>
  </si>
  <si>
    <t>R123452</t>
  </si>
  <si>
    <t>R123442</t>
  </si>
  <si>
    <t>R123456</t>
  </si>
  <si>
    <t>R234567</t>
  </si>
  <si>
    <t>Liste Code</t>
  </si>
  <si>
    <t>=DECALER(Références!$I$2;;;NBVAL(Références!$I:$I)-1)</t>
  </si>
  <si>
    <t>ListeC</t>
  </si>
  <si>
    <t>=DECALER(Références!$J$2;;;NBVAL(Références!$J:$J)-1)</t>
  </si>
  <si>
    <t>ListeR</t>
  </si>
  <si>
    <t>=DECALER(Références!$I$2;EQUIV(Facture!$D4;Code;0)-1;-1;NB.SI(Code;Facture!$D4))</t>
  </si>
  <si>
    <t>PlageTR</t>
  </si>
  <si>
    <t>=DECALER(Type;;;;2)</t>
  </si>
  <si>
    <t>References</t>
  </si>
  <si>
    <t>=DECALER(Références!$C$2;;;NBVAL(Références!$C:$C)-1)</t>
  </si>
  <si>
    <t>=DECALER(Références!$B$2;;;NBVAL(Références!$B:$B)-1)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</si>
</sst>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0\ &quot;€&quot;"/>
    <numFmt numFmtId="165" formatCode="0#&quot; &quot;##&quot; &quot;##&quot; &quot;##&quot; &quot;##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52">
    <xf numFmtId="0" fontId="0" fillId="0" borderId="0" xfId="0"/>
    <xf numFmtId="0" fontId="3" fillId="0" borderId="0" xfId="0" applyFont="1" applyAlignment="1">
      <alignment wrapText="1"/>
    </xf>
    <xf numFmtId="0" fontId="0" fillId="0" borderId="0" xfId="0" applyAlignment="1">
      <alignment horizontal="left" indent="1"/>
    </xf>
    <xf numFmtId="14" fontId="1" fillId="0" borderId="3" xfId="0" applyNumberFormat="1" applyFont="1" applyBorder="1" applyAlignment="1">
      <alignment horizontal="left" vertical="center" indent="1"/>
    </xf>
    <xf numFmtId="0" fontId="1" fillId="0" borderId="7" xfId="0" applyFont="1" applyBorder="1" applyAlignment="1">
      <alignment horizontal="left" vertical="center" indent="1"/>
    </xf>
    <xf numFmtId="14" fontId="3" fillId="0" borderId="0" xfId="0" applyNumberFormat="1" applyFont="1"/>
    <xf numFmtId="0" fontId="3" fillId="0" borderId="0" xfId="0" applyFont="1"/>
    <xf numFmtId="14" fontId="1" fillId="0" borderId="7" xfId="0" applyNumberFormat="1" applyFont="1" applyBorder="1" applyAlignment="1">
      <alignment horizontal="center" vertical="center"/>
    </xf>
    <xf numFmtId="14" fontId="1" fillId="0" borderId="7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horizontal="left" vertical="center" indent="1"/>
    </xf>
    <xf numFmtId="14" fontId="0" fillId="0" borderId="0" xfId="0" applyNumberFormat="1" applyAlignment="1">
      <alignment horizontal="left" vertical="center" indent="1"/>
    </xf>
    <xf numFmtId="164" fontId="0" fillId="0" borderId="0" xfId="0" applyNumberFormat="1" applyAlignment="1">
      <alignment horizontal="center" vertical="center"/>
    </xf>
    <xf numFmtId="9" fontId="0" fillId="0" borderId="0" xfId="2" applyFont="1" applyFill="1" applyBorder="1" applyAlignment="1">
      <alignment horizontal="center" vertical="center"/>
    </xf>
    <xf numFmtId="164" fontId="0" fillId="0" borderId="0" xfId="0" applyNumberFormat="1" applyAlignment="1">
      <alignment horizontal="left" indent="1"/>
    </xf>
    <xf numFmtId="164" fontId="0" fillId="0" borderId="0" xfId="0" applyNumberFormat="1" applyAlignment="1">
      <alignment horizontal="left" vertical="center" inden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indent="1"/>
    </xf>
    <xf numFmtId="0" fontId="1" fillId="0" borderId="7" xfId="0" applyFont="1" applyBorder="1" applyAlignment="1">
      <alignment horizontal="left" vertical="center"/>
    </xf>
    <xf numFmtId="0" fontId="0" fillId="0" borderId="7" xfId="0" applyBorder="1" applyAlignment="1">
      <alignment horizontal="left" vertical="center" indent="1"/>
    </xf>
    <xf numFmtId="164" fontId="1" fillId="0" borderId="7" xfId="0" applyNumberFormat="1" applyFont="1" applyBorder="1" applyAlignment="1">
      <alignment horizontal="left" indent="1"/>
    </xf>
    <xf numFmtId="0" fontId="1" fillId="0" borderId="8" xfId="0" applyFont="1" applyBorder="1" applyAlignment="1">
      <alignment horizontal="left" vertical="center" indent="1"/>
    </xf>
    <xf numFmtId="164" fontId="0" fillId="0" borderId="7" xfId="0" applyNumberFormat="1" applyBorder="1" applyAlignment="1">
      <alignment horizontal="left" indent="1"/>
    </xf>
    <xf numFmtId="0" fontId="1" fillId="0" borderId="1" xfId="0" applyFont="1" applyBorder="1" applyAlignment="1">
      <alignment horizontal="left" vertical="center" inden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 indent="1"/>
    </xf>
    <xf numFmtId="0" fontId="0" fillId="0" borderId="2" xfId="0" applyBorder="1" applyAlignment="1">
      <alignment horizontal="left" indent="1"/>
    </xf>
    <xf numFmtId="165" fontId="0" fillId="0" borderId="0" xfId="0" applyNumberFormat="1" applyAlignment="1">
      <alignment horizontal="center"/>
    </xf>
    <xf numFmtId="0" fontId="0" fillId="0" borderId="6" xfId="0" applyBorder="1" applyAlignment="1">
      <alignment horizontal="left" indent="1"/>
    </xf>
    <xf numFmtId="165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43" fontId="0" fillId="0" borderId="0" xfId="1" applyFont="1" applyFill="1"/>
    <xf numFmtId="0" fontId="1" fillId="0" borderId="0" xfId="0" applyFont="1"/>
    <xf numFmtId="0" fontId="0" fillId="0" borderId="7" xfId="0" applyBorder="1" applyAlignment="1">
      <alignment horizontal="center" vertical="center"/>
    </xf>
    <xf numFmtId="0" fontId="0" fillId="0" borderId="0" xfId="0" applyAlignment="1">
      <alignment vertical="center"/>
    </xf>
    <xf numFmtId="43" fontId="0" fillId="0" borderId="0" xfId="1" applyFont="1" applyFill="1" applyBorder="1" applyAlignment="1">
      <alignment vertical="center"/>
    </xf>
    <xf numFmtId="43" fontId="0" fillId="0" borderId="0" xfId="1" applyFont="1" applyFill="1" applyAlignment="1">
      <alignment vertical="center"/>
    </xf>
    <xf numFmtId="0" fontId="4" fillId="0" borderId="0" xfId="0" applyFont="1" applyAlignment="1">
      <alignment horizontal="center" vertical="center"/>
    </xf>
    <xf numFmtId="164" fontId="0" fillId="0" borderId="0" xfId="0" quotePrefix="1" applyNumberFormat="1" applyAlignment="1">
      <alignment horizontal="left" vertical="center" indent="1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left" vertical="center" indent="1"/>
    </xf>
    <xf numFmtId="0" fontId="0" fillId="0" borderId="4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0" fontId="6" fillId="0" borderId="0" xfId="0" applyFont="1"/>
    <xf numFmtId="0" fontId="0" fillId="2" borderId="0" xfId="0" applyFill="1"/>
    <xf numFmtId="0" fontId="7" fillId="3" borderId="7" xfId="0" applyFont="1" applyFill="1" applyBorder="1" applyAlignment="1">
      <alignment horizontal="center" vertical="center"/>
    </xf>
    <xf numFmtId="0" fontId="7" fillId="3" borderId="7" xfId="0" applyFont="1" applyFill="1" applyBorder="1"/>
    <xf numFmtId="43" fontId="7" fillId="3" borderId="7" xfId="1" applyFont="1" applyFill="1" applyBorder="1"/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17/10/relationships/person" Target="persons/perso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1302844</xdr:colOff>
      <xdr:row>26</xdr:row>
      <xdr:rowOff>43793</xdr:rowOff>
    </xdr:from>
    <xdr:to>
      <xdr:col>8</xdr:col>
      <xdr:colOff>678792</xdr:colOff>
      <xdr:row>28</xdr:row>
      <xdr:rowOff>240862</xdr:rowOff>
    </xdr:to>
    <xdr:sp macro="[0]!Valider_vente" textlink="">
      <xdr:nvSpPr>
        <xdr:cNvPr id="7" name="Ellipse 6">
          <a:extLst>
            <a:ext uri="{FF2B5EF4-FFF2-40B4-BE49-F238E27FC236}">
              <a16:creationId xmlns:a16="http://schemas.microsoft.com/office/drawing/2014/main" id="{6BFEEB09-5759-B0F6-60A2-AF01BA3B319E}"/>
            </a:ext>
          </a:extLst>
        </xdr:cNvPr>
        <xdr:cNvSpPr/>
      </xdr:nvSpPr>
      <xdr:spPr>
        <a:xfrm>
          <a:off x="5069051" y="6623707"/>
          <a:ext cx="1664138" cy="700689"/>
        </a:xfrm>
        <a:prstGeom prst="ellipse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Valider</a:t>
          </a:r>
          <a:r>
            <a:rPr lang="fr-FR" sz="1100" baseline="0"/>
            <a:t> la vente</a:t>
          </a:r>
          <a:endParaRPr lang="fr-FR" sz="1100"/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F1BCED-6AEA-4836-837B-36C099AF59C6}">
  <sheetPr codeName="Feuil4">
    <outlinePr summaryBelow="0"/>
  </sheetPr>
  <dimension ref="A5:N27"/>
  <sheetViews>
    <sheetView tabSelected="1" zoomScale="87" workbookViewId="0">
      <selection activeCell="D8" sqref="D8"/>
    </sheetView>
  </sheetViews>
  <sheetFormatPr baseColWidth="10" defaultRowHeight="19.5" customHeight="1" outlineLevelRow="1" x14ac:dyDescent="0.25"/>
  <cols>
    <col min="1" max="1" width="4.7109375" style="1" customWidth="1"/>
    <col min="2" max="2" width="13.28515625" hidden="1" customWidth="1"/>
    <col min="3" max="3" width="19.140625" hidden="1" customWidth="1"/>
    <col min="4" max="4" width="6.85546875" bestFit="1" customWidth="1"/>
    <col min="5" max="5" width="19.140625" customWidth="1"/>
    <col min="6" max="6" width="19.7109375" bestFit="1" customWidth="1"/>
    <col min="7" max="7" width="26.28515625" bestFit="1" customWidth="1"/>
    <col min="10" max="10" width="12.5703125" customWidth="1"/>
    <col min="11" max="11" width="10.42578125" customWidth="1"/>
    <col min="12" max="13" width="11.42578125" customWidth="1"/>
    <col min="14" max="14" width="32.5703125" style="2" bestFit="1" customWidth="1"/>
  </cols>
  <sheetData>
    <row r="5" spans="1:14" ht="19.5" customHeight="1" x14ac:dyDescent="0.25">
      <c r="F5" s="3">
        <v>44925</v>
      </c>
      <c r="G5" s="4" t="s">
        <v>84</v>
      </c>
    </row>
    <row r="7" spans="1:14" ht="42" customHeight="1" x14ac:dyDescent="0.25">
      <c r="B7" s="5">
        <f>F5</f>
        <v>44925</v>
      </c>
      <c r="C7" s="6" t="str">
        <f>G5</f>
        <v>Client 1</v>
      </c>
      <c r="D7" s="7" t="s">
        <v>100</v>
      </c>
      <c r="E7" s="8" t="s">
        <v>102</v>
      </c>
      <c r="F7" s="8" t="s">
        <v>101</v>
      </c>
      <c r="G7" s="9" t="s">
        <v>4</v>
      </c>
      <c r="H7" s="9" t="s">
        <v>5</v>
      </c>
      <c r="I7" s="10" t="s">
        <v>8</v>
      </c>
      <c r="J7" s="10" t="s">
        <v>9</v>
      </c>
      <c r="K7" s="10" t="s">
        <v>6</v>
      </c>
      <c r="L7" s="11"/>
      <c r="M7" s="11"/>
      <c r="N7" s="10" t="s">
        <v>3</v>
      </c>
    </row>
    <row r="8" spans="1:14" ht="19.5" customHeight="1" outlineLevel="1" x14ac:dyDescent="0.25">
      <c r="A8" s="1" t="str">
        <f>+B8&amp;C8</f>
        <v>44925Client 1</v>
      </c>
      <c r="B8" s="5">
        <f>B7</f>
        <v>44925</v>
      </c>
      <c r="C8" s="6" t="str">
        <f>C7</f>
        <v>Client 1</v>
      </c>
      <c r="D8" s="40">
        <v>4</v>
      </c>
      <c r="E8" s="12" t="s">
        <v>75</v>
      </c>
      <c r="F8" s="13" t="s">
        <v>75</v>
      </c>
      <c r="G8" s="14">
        <f>IF(F8="","",IFERROR(VLOOKUP(F8,Références!D:E,2,FALSE),0))</f>
        <v>55</v>
      </c>
      <c r="H8" s="15"/>
      <c r="I8" s="15"/>
      <c r="J8" s="15"/>
      <c r="K8" s="14">
        <f t="shared" ref="K8:K19" si="0">+IF(D8="","",IFERROR(G8*(1-H8-I8-J8),""))</f>
        <v>55</v>
      </c>
      <c r="L8" s="16"/>
      <c r="M8" s="16"/>
      <c r="N8" s="41"/>
    </row>
    <row r="9" spans="1:14" ht="19.5" customHeight="1" outlineLevel="1" x14ac:dyDescent="0.25">
      <c r="A9" s="1" t="str">
        <f t="shared" ref="A9:A20" si="1">+B9&amp;C9</f>
        <v>44925Client 1</v>
      </c>
      <c r="B9" s="5">
        <f>B7</f>
        <v>44925</v>
      </c>
      <c r="C9" s="6" t="str">
        <f>C7</f>
        <v>Client 1</v>
      </c>
      <c r="D9" s="40"/>
      <c r="E9" s="12"/>
      <c r="F9" s="13"/>
      <c r="G9" s="14" t="str">
        <f>IF(F9="","",IFERROR(VLOOKUP(F9,Références!D:E,2,FALSE),0))</f>
        <v/>
      </c>
      <c r="H9" s="15"/>
      <c r="I9" s="15"/>
      <c r="J9" s="15"/>
      <c r="K9" s="14" t="str">
        <f t="shared" si="0"/>
        <v/>
      </c>
      <c r="L9" s="2"/>
      <c r="M9" s="2"/>
      <c r="N9" s="41"/>
    </row>
    <row r="10" spans="1:14" ht="19.5" customHeight="1" outlineLevel="1" x14ac:dyDescent="0.25">
      <c r="A10" s="1" t="str">
        <f t="shared" si="1"/>
        <v>44925Client 1</v>
      </c>
      <c r="B10" s="5">
        <f>B7</f>
        <v>44925</v>
      </c>
      <c r="C10" s="6" t="str">
        <f>C7</f>
        <v>Client 1</v>
      </c>
      <c r="D10" s="40"/>
      <c r="E10" s="12"/>
      <c r="F10" s="13"/>
      <c r="G10" s="14" t="str">
        <f>IF(F10="","",IFERROR(VLOOKUP(F10,Références!D:E,2,FALSE),0))</f>
        <v/>
      </c>
      <c r="H10" s="15"/>
      <c r="I10" s="15"/>
      <c r="J10" s="15"/>
      <c r="K10" s="14" t="str">
        <f t="shared" si="0"/>
        <v/>
      </c>
      <c r="L10" s="2"/>
      <c r="M10" s="2"/>
      <c r="N10" s="41"/>
    </row>
    <row r="11" spans="1:14" ht="19.5" customHeight="1" outlineLevel="1" x14ac:dyDescent="0.25">
      <c r="A11" s="1" t="str">
        <f t="shared" si="1"/>
        <v>44925Client 1</v>
      </c>
      <c r="B11" s="5">
        <f>B7</f>
        <v>44925</v>
      </c>
      <c r="C11" s="6" t="str">
        <f>C7</f>
        <v>Client 1</v>
      </c>
      <c r="D11" s="40"/>
      <c r="E11" s="12"/>
      <c r="F11" s="13"/>
      <c r="G11" s="14" t="str">
        <f>IF(F11="","",IFERROR(VLOOKUP(F11,Références!D:E,2,FALSE),0))</f>
        <v/>
      </c>
      <c r="H11" s="15"/>
      <c r="I11" s="15"/>
      <c r="J11" s="15"/>
      <c r="K11" s="14" t="str">
        <f t="shared" si="0"/>
        <v/>
      </c>
      <c r="L11" s="2"/>
      <c r="M11" s="2"/>
      <c r="N11" s="19"/>
    </row>
    <row r="12" spans="1:14" ht="19.5" customHeight="1" outlineLevel="1" x14ac:dyDescent="0.25">
      <c r="A12" s="1" t="str">
        <f t="shared" si="1"/>
        <v>44925Client 1</v>
      </c>
      <c r="B12" s="5">
        <f>B7</f>
        <v>44925</v>
      </c>
      <c r="C12" s="6" t="str">
        <f>C7</f>
        <v>Client 1</v>
      </c>
      <c r="D12" s="40"/>
      <c r="E12" s="12"/>
      <c r="F12" s="13"/>
      <c r="G12" s="14" t="str">
        <f>IF(F12="","",IFERROR(VLOOKUP(F12,Références!D:E,2,FALSE),0))</f>
        <v/>
      </c>
      <c r="H12" s="15"/>
      <c r="I12" s="15"/>
      <c r="J12" s="15"/>
      <c r="K12" s="14" t="str">
        <f t="shared" si="0"/>
        <v/>
      </c>
      <c r="L12" s="2"/>
      <c r="M12" s="2"/>
      <c r="N12" s="17"/>
    </row>
    <row r="13" spans="1:14" ht="19.5" customHeight="1" outlineLevel="1" x14ac:dyDescent="0.25">
      <c r="A13" s="1" t="str">
        <f t="shared" si="1"/>
        <v>44925Client 1</v>
      </c>
      <c r="B13" s="5">
        <f>B7</f>
        <v>44925</v>
      </c>
      <c r="C13" s="6" t="str">
        <f>C7</f>
        <v>Client 1</v>
      </c>
      <c r="D13" s="40"/>
      <c r="E13" s="12"/>
      <c r="F13" s="13"/>
      <c r="G13" s="14" t="str">
        <f>IF(F13="","",IFERROR(VLOOKUP(F13,Références!D:E,2,FALSE),0))</f>
        <v/>
      </c>
      <c r="H13" s="15"/>
      <c r="I13" s="15"/>
      <c r="J13" s="15"/>
      <c r="K13" s="14" t="str">
        <f t="shared" si="0"/>
        <v/>
      </c>
      <c r="N13" s="17"/>
    </row>
    <row r="14" spans="1:14" ht="19.5" customHeight="1" outlineLevel="1" x14ac:dyDescent="0.25">
      <c r="A14" s="1" t="str">
        <f t="shared" si="1"/>
        <v>44925Client 1</v>
      </c>
      <c r="B14" s="5">
        <f>B7</f>
        <v>44925</v>
      </c>
      <c r="C14" s="6" t="str">
        <f>C7</f>
        <v>Client 1</v>
      </c>
      <c r="D14" s="40"/>
      <c r="E14" s="12"/>
      <c r="F14" s="13"/>
      <c r="G14" s="14" t="str">
        <f>IF(F14="","",IFERROR(VLOOKUP(F14,Références!D:E,2,FALSE),0))</f>
        <v/>
      </c>
      <c r="H14" s="15"/>
      <c r="I14" s="15"/>
      <c r="J14" s="15"/>
      <c r="K14" s="14" t="str">
        <f t="shared" si="0"/>
        <v/>
      </c>
      <c r="N14" s="17"/>
    </row>
    <row r="15" spans="1:14" ht="19.5" customHeight="1" outlineLevel="1" x14ac:dyDescent="0.25">
      <c r="A15" s="1" t="str">
        <f t="shared" si="1"/>
        <v>44925Client 1</v>
      </c>
      <c r="B15" s="5">
        <f>B7</f>
        <v>44925</v>
      </c>
      <c r="C15" s="6" t="str">
        <f>C7</f>
        <v>Client 1</v>
      </c>
      <c r="D15" s="40"/>
      <c r="E15" s="12"/>
      <c r="F15" s="13"/>
      <c r="G15" s="14" t="str">
        <f>IF(F15="","",IFERROR(VLOOKUP(F15,Références!D:E,2,FALSE),0))</f>
        <v/>
      </c>
      <c r="H15" s="15"/>
      <c r="I15" s="15"/>
      <c r="J15" s="15"/>
      <c r="K15" s="14" t="str">
        <f t="shared" si="0"/>
        <v/>
      </c>
      <c r="N15" s="17"/>
    </row>
    <row r="16" spans="1:14" ht="19.5" customHeight="1" outlineLevel="1" x14ac:dyDescent="0.25">
      <c r="A16" s="1" t="str">
        <f t="shared" si="1"/>
        <v>44925Client 1</v>
      </c>
      <c r="B16" s="5">
        <f>B7</f>
        <v>44925</v>
      </c>
      <c r="C16" s="6" t="str">
        <f>C7</f>
        <v>Client 1</v>
      </c>
      <c r="D16" s="40"/>
      <c r="E16" s="12"/>
      <c r="F16" s="13"/>
      <c r="G16" s="14" t="str">
        <f>IF(F16="","",IFERROR(VLOOKUP(F16,Références!D:E,2,FALSE),0))</f>
        <v/>
      </c>
      <c r="H16" s="15"/>
      <c r="I16" s="15"/>
      <c r="J16" s="15"/>
      <c r="K16" s="14" t="str">
        <f t="shared" si="0"/>
        <v/>
      </c>
      <c r="N16" s="17"/>
    </row>
    <row r="17" spans="1:14" ht="19.5" customHeight="1" outlineLevel="1" x14ac:dyDescent="0.25">
      <c r="A17" s="1" t="str">
        <f t="shared" si="1"/>
        <v>44925Client 1</v>
      </c>
      <c r="B17" s="5">
        <f>B7</f>
        <v>44925</v>
      </c>
      <c r="C17" s="6" t="str">
        <f>C7</f>
        <v>Client 1</v>
      </c>
      <c r="D17" s="40"/>
      <c r="E17" s="12"/>
      <c r="F17" s="13"/>
      <c r="G17" s="14" t="str">
        <f>IF(F17="","",IFERROR(VLOOKUP(F17,Références!D:E,2,FALSE),0))</f>
        <v/>
      </c>
      <c r="H17" s="15"/>
      <c r="I17" s="15"/>
      <c r="J17" s="15"/>
      <c r="K17" s="14" t="str">
        <f t="shared" si="0"/>
        <v/>
      </c>
      <c r="N17" s="17"/>
    </row>
    <row r="18" spans="1:14" ht="19.5" customHeight="1" outlineLevel="1" x14ac:dyDescent="0.25">
      <c r="A18" s="1" t="str">
        <f t="shared" si="1"/>
        <v>44925Client 1</v>
      </c>
      <c r="B18" s="5">
        <f>B7</f>
        <v>44925</v>
      </c>
      <c r="C18" s="6" t="str">
        <f>C7</f>
        <v>Client 1</v>
      </c>
      <c r="D18" s="40"/>
      <c r="E18" s="12"/>
      <c r="F18" s="13"/>
      <c r="G18" s="14" t="str">
        <f>IF(F18="","",IFERROR(VLOOKUP(F18,Références!D:E,2,FALSE),0))</f>
        <v/>
      </c>
      <c r="H18" s="15"/>
      <c r="I18" s="15"/>
      <c r="J18" s="15"/>
      <c r="K18" s="14" t="str">
        <f t="shared" si="0"/>
        <v/>
      </c>
      <c r="N18" s="17"/>
    </row>
    <row r="19" spans="1:14" ht="19.5" customHeight="1" outlineLevel="1" x14ac:dyDescent="0.25">
      <c r="A19" s="1" t="str">
        <f t="shared" si="1"/>
        <v>44925Client 1</v>
      </c>
      <c r="B19" s="5">
        <f>B7</f>
        <v>44925</v>
      </c>
      <c r="C19" s="6" t="str">
        <f>C7</f>
        <v>Client 1</v>
      </c>
      <c r="D19" s="40"/>
      <c r="E19" s="12"/>
      <c r="F19" s="13"/>
      <c r="G19" s="14" t="str">
        <f>IF(F19="","",IFERROR(VLOOKUP(F19,Références!D:E,2,FALSE),0))</f>
        <v/>
      </c>
      <c r="H19" s="15"/>
      <c r="I19" s="15"/>
      <c r="J19" s="15"/>
      <c r="K19" s="14" t="str">
        <f t="shared" si="0"/>
        <v/>
      </c>
      <c r="N19" s="17"/>
    </row>
    <row r="20" spans="1:14" ht="19.5" customHeight="1" outlineLevel="1" x14ac:dyDescent="0.25">
      <c r="A20" s="1" t="str">
        <f t="shared" si="1"/>
        <v>44925Client 1</v>
      </c>
      <c r="B20" s="5">
        <f>B7</f>
        <v>44925</v>
      </c>
      <c r="C20" s="6" t="str">
        <f>C7</f>
        <v>Client 1</v>
      </c>
      <c r="D20" s="40"/>
      <c r="E20" s="12"/>
      <c r="F20" s="13"/>
      <c r="G20" s="14" t="str">
        <f>IF(F20="","",IFERROR(VLOOKUP(F20,Références!D:E,2,FALSE),0))</f>
        <v/>
      </c>
      <c r="H20" s="15"/>
      <c r="I20" s="15"/>
      <c r="J20" s="15"/>
      <c r="K20" s="18"/>
      <c r="N20" s="19"/>
    </row>
    <row r="21" spans="1:14" ht="19.5" customHeight="1" x14ac:dyDescent="0.25">
      <c r="B21" s="6"/>
      <c r="C21" s="6"/>
      <c r="D21" s="40"/>
      <c r="E21" s="12"/>
      <c r="F21" s="13"/>
    </row>
    <row r="22" spans="1:14" ht="19.5" customHeight="1" x14ac:dyDescent="0.25">
      <c r="B22" s="6"/>
      <c r="C22" s="6"/>
      <c r="D22" s="6"/>
      <c r="E22" s="6"/>
      <c r="F22" s="20" t="s">
        <v>7</v>
      </c>
      <c r="G22" s="21"/>
      <c r="J22" s="21" t="s">
        <v>38</v>
      </c>
      <c r="K22" s="22">
        <f>SUMIF(A:A,D1,$K:$K)</f>
        <v>0</v>
      </c>
    </row>
    <row r="23" spans="1:14" ht="19.5" customHeight="1" x14ac:dyDescent="0.25">
      <c r="B23" s="6"/>
      <c r="C23" s="6"/>
      <c r="D23" s="6"/>
      <c r="E23" s="6"/>
      <c r="J23" s="23" t="s">
        <v>10</v>
      </c>
      <c r="K23" s="24" t="s">
        <v>43</v>
      </c>
    </row>
    <row r="24" spans="1:14" ht="19.5" customHeight="1" x14ac:dyDescent="0.25">
      <c r="B24" s="6"/>
      <c r="C24" s="6"/>
      <c r="D24" s="6"/>
      <c r="E24" s="6"/>
      <c r="J24" s="25"/>
      <c r="K24" s="16"/>
    </row>
    <row r="25" spans="1:14" ht="19.5" customHeight="1" x14ac:dyDescent="0.25">
      <c r="B25" s="6"/>
      <c r="C25" s="6"/>
      <c r="D25" s="6"/>
      <c r="E25" s="6"/>
      <c r="F25" s="20" t="s">
        <v>3</v>
      </c>
      <c r="G25" s="44" t="s">
        <v>49</v>
      </c>
      <c r="H25" s="45"/>
      <c r="I25" s="45"/>
      <c r="J25" s="45"/>
      <c r="K25" s="46"/>
    </row>
    <row r="26" spans="1:14" ht="19.5" customHeight="1" x14ac:dyDescent="0.25">
      <c r="B26" s="6"/>
      <c r="C26" s="6"/>
      <c r="D26" s="6"/>
      <c r="E26" s="6"/>
    </row>
    <row r="27" spans="1:14" ht="19.5" customHeight="1" x14ac:dyDescent="0.25">
      <c r="B27" s="6"/>
      <c r="C27" s="6"/>
      <c r="D27" s="6"/>
      <c r="E27" s="6"/>
    </row>
  </sheetData>
  <mergeCells count="1">
    <mergeCell ref="G25:K25"/>
  </mergeCells>
  <dataValidations count="2">
    <dataValidation type="list" allowBlank="1" showInputMessage="1" showErrorMessage="1" sqref="D8:D21" xr:uid="{942BB4C3-3221-435D-93E9-4D49E09B27BF}">
      <formula1>ListeC</formula1>
    </dataValidation>
    <dataValidation type="list" allowBlank="1" showInputMessage="1" showErrorMessage="1" sqref="E8:E21" xr:uid="{A4465223-D785-4F0B-A722-D7EABE755EA7}">
      <formula1>ListeR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E2572773-68D7-48A3-ADEE-468ABB6182F4}">
          <x14:formula1>
            <xm:f>OFFSET('BDD clients'!$B$3,,,COUNTA('BDD clients'!$B:$B)-1)</xm:f>
          </x14:formula1>
          <xm:sqref>G5</xm:sqref>
        </x14:dataValidation>
        <x14:dataValidation type="list" allowBlank="1" showInputMessage="1" showErrorMessage="1" xr:uid="{1FE757B5-08E7-4407-AF0B-685DB7D8C520}">
          <x14:formula1>
            <xm:f>OFFSET(Références!$C$2,MATCH(E8,References,0)-1,1,COUNTIF(References,E8))</xm:f>
          </x14:formula1>
          <xm:sqref>F8:F21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F0C177-C943-469E-8EF8-D0C2F4F08489}">
  <sheetPr codeName="Feuil2"/>
  <dimension ref="B2:D34"/>
  <sheetViews>
    <sheetView workbookViewId="0">
      <selection activeCell="C16" sqref="C16"/>
    </sheetView>
  </sheetViews>
  <sheetFormatPr baseColWidth="10" defaultRowHeight="15" x14ac:dyDescent="0.25"/>
  <cols>
    <col min="1" max="1" width="3.140625" customWidth="1"/>
    <col min="2" max="2" width="42" customWidth="1"/>
    <col min="3" max="3" width="25.140625" customWidth="1"/>
    <col min="4" max="4" width="86.85546875" customWidth="1"/>
  </cols>
  <sheetData>
    <row r="2" spans="2:4" ht="33" customHeight="1" x14ac:dyDescent="0.25">
      <c r="B2" s="26" t="s">
        <v>11</v>
      </c>
      <c r="C2" s="27" t="s">
        <v>0</v>
      </c>
      <c r="D2" s="28" t="s">
        <v>1</v>
      </c>
    </row>
    <row r="3" spans="2:4" x14ac:dyDescent="0.25">
      <c r="B3" s="29" t="s">
        <v>84</v>
      </c>
      <c r="C3" s="30">
        <v>123456789</v>
      </c>
      <c r="D3" s="31"/>
    </row>
    <row r="4" spans="2:4" x14ac:dyDescent="0.25">
      <c r="B4" s="29" t="s">
        <v>85</v>
      </c>
      <c r="C4" s="30">
        <f>+C3*1.3</f>
        <v>160493825.70000002</v>
      </c>
      <c r="D4" s="31"/>
    </row>
    <row r="5" spans="2:4" x14ac:dyDescent="0.25">
      <c r="B5" s="29" t="s">
        <v>86</v>
      </c>
      <c r="C5" s="30">
        <f t="shared" ref="C5:C18" si="0">+C4*1.3</f>
        <v>208641973.41000003</v>
      </c>
      <c r="D5" s="31"/>
    </row>
    <row r="6" spans="2:4" x14ac:dyDescent="0.25">
      <c r="B6" s="29" t="s">
        <v>87</v>
      </c>
      <c r="C6" s="30">
        <f t="shared" si="0"/>
        <v>271234565.43300003</v>
      </c>
      <c r="D6" s="31"/>
    </row>
    <row r="7" spans="2:4" x14ac:dyDescent="0.25">
      <c r="B7" s="29" t="s">
        <v>88</v>
      </c>
      <c r="C7" s="30">
        <f t="shared" si="0"/>
        <v>352604935.06290007</v>
      </c>
      <c r="D7" s="31"/>
    </row>
    <row r="8" spans="2:4" x14ac:dyDescent="0.25">
      <c r="B8" s="29" t="s">
        <v>89</v>
      </c>
      <c r="C8" s="30">
        <f t="shared" si="0"/>
        <v>458386415.58177012</v>
      </c>
      <c r="D8" s="31"/>
    </row>
    <row r="9" spans="2:4" x14ac:dyDescent="0.25">
      <c r="B9" s="29" t="s">
        <v>90</v>
      </c>
      <c r="C9" s="30">
        <f t="shared" si="0"/>
        <v>595902340.25630116</v>
      </c>
      <c r="D9" s="31"/>
    </row>
    <row r="10" spans="2:4" x14ac:dyDescent="0.25">
      <c r="B10" s="29" t="s">
        <v>91</v>
      </c>
      <c r="C10" s="30">
        <f t="shared" si="0"/>
        <v>774673042.33319151</v>
      </c>
      <c r="D10" s="31"/>
    </row>
    <row r="11" spans="2:4" x14ac:dyDescent="0.25">
      <c r="B11" s="29" t="s">
        <v>92</v>
      </c>
      <c r="C11" s="30">
        <f t="shared" si="0"/>
        <v>1007074955.033149</v>
      </c>
      <c r="D11" s="31"/>
    </row>
    <row r="12" spans="2:4" x14ac:dyDescent="0.25">
      <c r="B12" s="29" t="s">
        <v>93</v>
      </c>
      <c r="C12" s="30">
        <f t="shared" si="0"/>
        <v>1309197441.5430937</v>
      </c>
      <c r="D12" s="31"/>
    </row>
    <row r="13" spans="2:4" x14ac:dyDescent="0.25">
      <c r="B13" s="29" t="s">
        <v>94</v>
      </c>
      <c r="C13" s="30">
        <f t="shared" si="0"/>
        <v>1701956674.0060217</v>
      </c>
      <c r="D13" s="31"/>
    </row>
    <row r="14" spans="2:4" x14ac:dyDescent="0.25">
      <c r="B14" s="29" t="s">
        <v>95</v>
      </c>
      <c r="C14" s="30">
        <f t="shared" si="0"/>
        <v>2212543676.2078285</v>
      </c>
      <c r="D14" s="31"/>
    </row>
    <row r="15" spans="2:4" x14ac:dyDescent="0.25">
      <c r="B15" s="29" t="s">
        <v>96</v>
      </c>
      <c r="C15" s="30">
        <f t="shared" si="0"/>
        <v>2876306779.0701771</v>
      </c>
      <c r="D15" s="31"/>
    </row>
    <row r="16" spans="2:4" x14ac:dyDescent="0.25">
      <c r="B16" s="29" t="s">
        <v>97</v>
      </c>
      <c r="C16" s="30">
        <f t="shared" si="0"/>
        <v>3739198812.7912302</v>
      </c>
      <c r="D16" s="31"/>
    </row>
    <row r="17" spans="2:4" x14ac:dyDescent="0.25">
      <c r="B17" s="29" t="s">
        <v>98</v>
      </c>
      <c r="C17" s="30">
        <f t="shared" si="0"/>
        <v>4860958456.6285992</v>
      </c>
      <c r="D17" s="31"/>
    </row>
    <row r="18" spans="2:4" x14ac:dyDescent="0.25">
      <c r="B18" s="29" t="s">
        <v>99</v>
      </c>
      <c r="C18" s="30">
        <f t="shared" si="0"/>
        <v>6319245993.6171789</v>
      </c>
      <c r="D18" s="31"/>
    </row>
    <row r="19" spans="2:4" x14ac:dyDescent="0.25">
      <c r="B19" s="29"/>
      <c r="C19" s="30"/>
      <c r="D19" s="31"/>
    </row>
    <row r="20" spans="2:4" x14ac:dyDescent="0.25">
      <c r="B20" s="29"/>
      <c r="C20" s="30"/>
      <c r="D20" s="31"/>
    </row>
    <row r="21" spans="2:4" x14ac:dyDescent="0.25">
      <c r="B21" s="2"/>
      <c r="C21" s="32"/>
    </row>
    <row r="22" spans="2:4" x14ac:dyDescent="0.25">
      <c r="B22" s="2"/>
      <c r="C22" s="32"/>
    </row>
    <row r="23" spans="2:4" x14ac:dyDescent="0.25">
      <c r="C23" s="32"/>
    </row>
    <row r="24" spans="2:4" x14ac:dyDescent="0.25">
      <c r="C24" s="32"/>
    </row>
    <row r="25" spans="2:4" x14ac:dyDescent="0.25">
      <c r="C25" s="32"/>
    </row>
    <row r="26" spans="2:4" x14ac:dyDescent="0.25">
      <c r="C26" s="32"/>
    </row>
    <row r="27" spans="2:4" x14ac:dyDescent="0.25">
      <c r="C27" s="32"/>
    </row>
    <row r="28" spans="2:4" x14ac:dyDescent="0.25">
      <c r="C28" s="32"/>
    </row>
    <row r="29" spans="2:4" x14ac:dyDescent="0.25">
      <c r="C29" s="32"/>
    </row>
    <row r="30" spans="2:4" x14ac:dyDescent="0.25">
      <c r="C30" s="32"/>
    </row>
    <row r="31" spans="2:4" x14ac:dyDescent="0.25">
      <c r="C31" s="32"/>
    </row>
    <row r="32" spans="2:4" x14ac:dyDescent="0.25">
      <c r="C32" s="33"/>
    </row>
    <row r="33" spans="3:3" x14ac:dyDescent="0.25">
      <c r="C33" s="33"/>
    </row>
    <row r="34" spans="3:3" x14ac:dyDescent="0.25">
      <c r="C34" s="33"/>
    </row>
  </sheetData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3ADE27-5B67-42FD-B7EB-79F04F0F35A9}">
  <sheetPr codeName="Feuil3"/>
  <dimension ref="B1:M71"/>
  <sheetViews>
    <sheetView topLeftCell="A58" workbookViewId="0">
      <selection activeCell="C8" sqref="C8"/>
    </sheetView>
  </sheetViews>
  <sheetFormatPr baseColWidth="10" defaultRowHeight="15" x14ac:dyDescent="0.25"/>
  <cols>
    <col min="3" max="3" width="51.28515625" customWidth="1"/>
    <col min="4" max="4" width="35.42578125" customWidth="1"/>
    <col min="5" max="5" width="8" style="34" customWidth="1"/>
    <col min="6" max="6" width="2.5703125" customWidth="1"/>
    <col min="7" max="7" width="2.140625" customWidth="1"/>
    <col min="8" max="8" width="21.28515625" bestFit="1" customWidth="1"/>
    <col min="9" max="9" width="11.85546875" customWidth="1"/>
    <col min="13" max="13" width="78.5703125" bestFit="1" customWidth="1"/>
  </cols>
  <sheetData>
    <row r="1" spans="2:13" x14ac:dyDescent="0.25">
      <c r="B1" s="49" t="s">
        <v>44</v>
      </c>
      <c r="C1" s="50" t="s">
        <v>102</v>
      </c>
      <c r="D1" s="50" t="s">
        <v>101</v>
      </c>
      <c r="E1" s="51" t="s">
        <v>37</v>
      </c>
      <c r="G1" s="48"/>
      <c r="H1" s="9" t="s">
        <v>108</v>
      </c>
      <c r="I1" s="9" t="s">
        <v>100</v>
      </c>
      <c r="J1" s="9" t="s">
        <v>114</v>
      </c>
    </row>
    <row r="2" spans="2:13" x14ac:dyDescent="0.25">
      <c r="B2" s="18">
        <v>1</v>
      </c>
      <c r="C2" s="37" t="s">
        <v>47</v>
      </c>
      <c r="D2" s="37" t="s">
        <v>23</v>
      </c>
      <c r="E2" s="38">
        <v>18</v>
      </c>
      <c r="G2" s="48"/>
      <c r="H2" s="42" t="str">
        <f t="array" aca="1" ref="H2" ca="1">INDEX(C:C,MIN(IF(References&lt;&gt;"",IF(COUNTIF(H$1:H1,References)=0,ROW(References)))))&amp;""</f>
        <v>Epilations Femme</v>
      </c>
      <c r="I2" s="36">
        <f ca="1">INDEX(PlageTR,MATCH(H2,References,),1)</f>
        <v>1</v>
      </c>
      <c r="J2" s="43">
        <f t="array" aca="1" ref="J2" ca="1">IF(MAX(J$1:J1)=MAX(Code),"",MIN(IF(Code&gt;MAX(J$1:J1),Code)))</f>
        <v>1</v>
      </c>
      <c r="L2" s="47" t="s">
        <v>100</v>
      </c>
      <c r="M2" s="47" t="s">
        <v>115</v>
      </c>
    </row>
    <row r="3" spans="2:13" x14ac:dyDescent="0.25">
      <c r="B3" s="18">
        <v>1</v>
      </c>
      <c r="C3" s="37" t="s">
        <v>47</v>
      </c>
      <c r="D3" s="37" t="s">
        <v>33</v>
      </c>
      <c r="E3" s="38">
        <v>28</v>
      </c>
      <c r="G3" s="48"/>
      <c r="H3" s="42" t="str">
        <f t="array" aca="1" ref="H3" ca="1">INDEX(C:C,MIN(IF(References&lt;&gt;"",IF(COUNTIF(H$1:H2,References)=0,ROW(References)))))&amp;""</f>
        <v>Epilations Homme</v>
      </c>
      <c r="I3" s="36">
        <f ca="1">INDEX(PlageTR,MATCH(H3,References,),1)</f>
        <v>1</v>
      </c>
      <c r="J3" s="43">
        <f t="array" aca="1" ref="J3" ca="1">IF(MAX(J$1:J2)=MAX(Code),"",MIN(IF(Code&gt;MAX(J$1:J2),Code)))</f>
        <v>2</v>
      </c>
      <c r="L3" s="47" t="s">
        <v>116</v>
      </c>
      <c r="M3" s="47" t="s">
        <v>117</v>
      </c>
    </row>
    <row r="4" spans="2:13" x14ac:dyDescent="0.25">
      <c r="B4" s="18">
        <v>1</v>
      </c>
      <c r="C4" s="37" t="s">
        <v>47</v>
      </c>
      <c r="D4" s="37" t="s">
        <v>24</v>
      </c>
      <c r="E4" s="38">
        <v>16</v>
      </c>
      <c r="G4" s="48"/>
      <c r="H4" s="42" t="str">
        <f t="array" aca="1" ref="H4" ca="1">INDEX(C:C,MIN(IF(References&lt;&gt;"",IF(COUNTIF(H$1:H3,References)=0,ROW(References)))))&amp;""</f>
        <v>Forfait épilation</v>
      </c>
      <c r="I4" s="36">
        <f ca="1">INDEX(PlageTR,MATCH(H4,References,),1)</f>
        <v>1</v>
      </c>
      <c r="J4" s="43">
        <f t="array" aca="1" ref="J4" ca="1">IF(MAX(J$1:J3)=MAX(Code),"",MIN(IF(Code&gt;MAX(J$1:J3),Code)))</f>
        <v>3</v>
      </c>
      <c r="L4" s="47" t="s">
        <v>118</v>
      </c>
      <c r="M4" s="47" t="s">
        <v>119</v>
      </c>
    </row>
    <row r="5" spans="2:13" x14ac:dyDescent="0.25">
      <c r="B5" s="18">
        <v>1</v>
      </c>
      <c r="C5" s="37" t="s">
        <v>47</v>
      </c>
      <c r="D5" s="37" t="s">
        <v>22</v>
      </c>
      <c r="E5" s="38">
        <v>22</v>
      </c>
      <c r="G5" s="48"/>
      <c r="H5" s="42" t="str">
        <f t="array" aca="1" ref="H5" ca="1">INDEX(C:C,MIN(IF(References&lt;&gt;"",IF(COUNTIF(H$1:H4,References)=0,ROW(References)))))&amp;""</f>
        <v>Soins visage</v>
      </c>
      <c r="I5" s="36">
        <f ca="1">INDEX(PlageTR,MATCH(H5,References,),1)</f>
        <v>2</v>
      </c>
      <c r="J5" s="43">
        <f t="array" aca="1" ref="J5" ca="1">IF(MAX(J$1:J4)=MAX(Code),"",MIN(IF(Code&gt;MAX(J$1:J4),Code)))</f>
        <v>4</v>
      </c>
      <c r="L5" s="47" t="s">
        <v>120</v>
      </c>
      <c r="M5" s="47" t="s">
        <v>121</v>
      </c>
    </row>
    <row r="6" spans="2:13" x14ac:dyDescent="0.25">
      <c r="B6" s="18">
        <v>1</v>
      </c>
      <c r="C6" s="37" t="s">
        <v>47</v>
      </c>
      <c r="D6" s="37" t="s">
        <v>20</v>
      </c>
      <c r="E6" s="38">
        <v>8</v>
      </c>
      <c r="G6" s="48"/>
      <c r="H6" s="42" t="str">
        <f t="array" aca="1" ref="H6" ca="1">INDEX(C:C,MIN(IF(References&lt;&gt;"",IF(COUNTIF(H$1:H5,References)=0,ROW(References)))))&amp;""</f>
        <v>Soin visage</v>
      </c>
      <c r="I6" s="36">
        <f ca="1">INDEX(PlageTR,MATCH(H6,References,),1)</f>
        <v>2</v>
      </c>
      <c r="J6" s="43" t="str">
        <f t="array" aca="1" ref="J6" ca="1">IF(MAX(J$1:J5)=MAX(Code),"",MIN(IF(Code&gt;MAX(J$1:J5),Code)))</f>
        <v/>
      </c>
      <c r="L6" s="47" t="s">
        <v>122</v>
      </c>
      <c r="M6" s="47" t="s">
        <v>123</v>
      </c>
    </row>
    <row r="7" spans="2:13" x14ac:dyDescent="0.25">
      <c r="B7" s="18">
        <v>1</v>
      </c>
      <c r="C7" s="37" t="s">
        <v>47</v>
      </c>
      <c r="D7" s="37" t="s">
        <v>32</v>
      </c>
      <c r="E7" s="38">
        <v>25</v>
      </c>
      <c r="G7" s="48"/>
      <c r="H7" s="42" t="str">
        <f t="array" aca="1" ref="H7" ca="1">INDEX(C:C,MIN(IF(References&lt;&gt;"",IF(COUNTIF(H$1:H6,References)=0,ROW(References)))))&amp;""</f>
        <v>Soins corps</v>
      </c>
      <c r="I7" s="36">
        <f ca="1">INDEX(PlageTR,MATCH(H7,References,),1)</f>
        <v>2</v>
      </c>
      <c r="J7" s="43" t="str">
        <f t="array" aca="1" ref="J7" ca="1">IF(MAX(J$1:J6)=MAX(Code),"",MIN(IF(Code&gt;MAX(J$1:J6),Code)))</f>
        <v/>
      </c>
      <c r="L7" s="47" t="s">
        <v>44</v>
      </c>
      <c r="M7" s="47" t="s">
        <v>124</v>
      </c>
    </row>
    <row r="8" spans="2:13" x14ac:dyDescent="0.25">
      <c r="B8" s="18">
        <v>1</v>
      </c>
      <c r="C8" s="37" t="s">
        <v>47</v>
      </c>
      <c r="D8" s="37" t="s">
        <v>34</v>
      </c>
      <c r="E8" s="38">
        <v>20</v>
      </c>
      <c r="G8" s="48"/>
      <c r="H8" s="42" t="str">
        <f t="array" aca="1" ref="H8" ca="1">INDEX(C:C,MIN(IF(References&lt;&gt;"",IF(COUNTIF(H$1:H7,References)=0,ROW(References)))))&amp;""</f>
        <v>R123457</v>
      </c>
      <c r="I8" s="36">
        <f ca="1">INDEX(PlageTR,MATCH(H8,References,),1)</f>
        <v>3</v>
      </c>
      <c r="J8" s="43" t="str">
        <f t="array" aca="1" ref="J8" ca="1">IF(MAX(J$1:J7)=MAX(Code),"",MIN(IF(Code&gt;MAX(J$1:J7),Code)))</f>
        <v/>
      </c>
    </row>
    <row r="9" spans="2:13" x14ac:dyDescent="0.25">
      <c r="B9" s="18">
        <v>1</v>
      </c>
      <c r="C9" s="37" t="s">
        <v>47</v>
      </c>
      <c r="D9" s="37" t="s">
        <v>31</v>
      </c>
      <c r="E9" s="38">
        <v>15</v>
      </c>
      <c r="G9" s="48"/>
      <c r="H9" s="42" t="str">
        <f t="array" aca="1" ref="H9" ca="1">INDEX(C:C,MIN(IF(References&lt;&gt;"",IF(COUNTIF(H$1:H8,References)=0,ROW(References)))))&amp;""</f>
        <v>R123452</v>
      </c>
      <c r="I9" s="36">
        <f ca="1">INDEX(PlageTR,MATCH(H9,References,),1)</f>
        <v>3</v>
      </c>
      <c r="J9" s="43" t="str">
        <f t="array" aca="1" ref="J9" ca="1">IF(MAX(J$1:J8)=MAX(Code),"",MIN(IF(Code&gt;MAX(J$1:J8),Code)))</f>
        <v/>
      </c>
    </row>
    <row r="10" spans="2:13" x14ac:dyDescent="0.25">
      <c r="B10" s="18">
        <v>1</v>
      </c>
      <c r="C10" s="37" t="s">
        <v>47</v>
      </c>
      <c r="D10" s="37" t="s">
        <v>13</v>
      </c>
      <c r="E10" s="38">
        <v>8</v>
      </c>
      <c r="G10" s="48"/>
      <c r="H10" s="42" t="str">
        <f t="array" aca="1" ref="H10" ca="1">INDEX(C:C,MIN(IF(References&lt;&gt;"",IF(COUNTIF(H$1:H9,References)=0,ROW(References)))))&amp;""</f>
        <v>R123442</v>
      </c>
      <c r="I10" s="36">
        <f ca="1">INDEX(PlageTR,MATCH(H10,References,),1)</f>
        <v>3</v>
      </c>
      <c r="J10" s="43" t="str">
        <f t="array" aca="1" ref="J10" ca="1">IF(MAX(J$1:J9)=MAX(Code),"",MIN(IF(Code&gt;MAX(J$1:J9),Code)))</f>
        <v/>
      </c>
    </row>
    <row r="11" spans="2:13" x14ac:dyDescent="0.25">
      <c r="B11" s="18">
        <v>1</v>
      </c>
      <c r="C11" s="37" t="s">
        <v>47</v>
      </c>
      <c r="D11" s="37" t="s">
        <v>35</v>
      </c>
      <c r="E11" s="38">
        <v>32</v>
      </c>
      <c r="G11" s="48"/>
      <c r="H11" s="42" t="str">
        <f t="array" aca="1" ref="H11" ca="1">INDEX(C:C,MIN(IF(References&lt;&gt;"",IF(COUNTIF(H$1:H10,References)=0,ROW(References)))))&amp;""</f>
        <v>R123456</v>
      </c>
      <c r="I11" s="36">
        <f ca="1">INDEX(PlageTR,MATCH(H11,References,),1)</f>
        <v>3</v>
      </c>
      <c r="J11" s="43" t="str">
        <f t="array" aca="1" ref="J11" ca="1">IF(MAX(J$1:J10)=MAX(Code),"",MIN(IF(Code&gt;MAX(J$1:J10),Code)))</f>
        <v/>
      </c>
    </row>
    <row r="12" spans="2:13" x14ac:dyDescent="0.25">
      <c r="B12" s="18">
        <v>1</v>
      </c>
      <c r="C12" s="37" t="s">
        <v>47</v>
      </c>
      <c r="D12" s="37" t="s">
        <v>18</v>
      </c>
      <c r="E12" s="38">
        <v>8</v>
      </c>
      <c r="F12" s="35"/>
      <c r="G12" s="48"/>
      <c r="H12" s="42" t="str">
        <f t="array" aca="1" ref="H12" ca="1">INDEX(C:C,MIN(IF(References&lt;&gt;"",IF(COUNTIF(H$1:H11,References)=0,ROW(References)))))&amp;""</f>
        <v>R234567</v>
      </c>
      <c r="I12" s="36">
        <f ca="1">INDEX(PlageTR,MATCH(H12,References,),1)</f>
        <v>3</v>
      </c>
    </row>
    <row r="13" spans="2:13" x14ac:dyDescent="0.25">
      <c r="B13" s="18">
        <v>1</v>
      </c>
      <c r="C13" s="37" t="s">
        <v>47</v>
      </c>
      <c r="D13" s="37" t="s">
        <v>21</v>
      </c>
      <c r="E13" s="38">
        <v>10</v>
      </c>
      <c r="G13" s="48"/>
      <c r="H13" s="42" t="str">
        <f t="array" aca="1" ref="H13" ca="1">INDEX(C:C,MIN(IF(References&lt;&gt;"",IF(COUNTIF(H$1:H12,References)=0,ROW(References)))))&amp;""</f>
        <v>Bon cadeau</v>
      </c>
      <c r="I13" s="36">
        <f ca="1">INDEX(PlageTR,MATCH(H13,References,),1)</f>
        <v>4</v>
      </c>
    </row>
    <row r="14" spans="2:13" x14ac:dyDescent="0.25">
      <c r="B14" s="18">
        <v>1</v>
      </c>
      <c r="C14" s="37" t="s">
        <v>47</v>
      </c>
      <c r="D14" s="37" t="s">
        <v>28</v>
      </c>
      <c r="E14" s="38">
        <v>27</v>
      </c>
      <c r="G14" s="48"/>
    </row>
    <row r="15" spans="2:13" x14ac:dyDescent="0.25">
      <c r="B15" s="18">
        <v>1</v>
      </c>
      <c r="C15" s="37" t="s">
        <v>47</v>
      </c>
      <c r="D15" s="37" t="s">
        <v>27</v>
      </c>
      <c r="E15" s="38">
        <v>18</v>
      </c>
      <c r="G15" s="48"/>
    </row>
    <row r="16" spans="2:13" x14ac:dyDescent="0.25">
      <c r="B16" s="18">
        <v>1</v>
      </c>
      <c r="C16" s="37" t="s">
        <v>47</v>
      </c>
      <c r="D16" s="37" t="s">
        <v>29</v>
      </c>
      <c r="E16" s="38">
        <v>29</v>
      </c>
      <c r="G16" s="48"/>
    </row>
    <row r="17" spans="2:7" x14ac:dyDescent="0.25">
      <c r="B17" s="18">
        <v>1</v>
      </c>
      <c r="C17" s="37" t="s">
        <v>47</v>
      </c>
      <c r="D17" s="37" t="s">
        <v>26</v>
      </c>
      <c r="E17" s="38">
        <v>16</v>
      </c>
      <c r="G17" s="48"/>
    </row>
    <row r="18" spans="2:7" x14ac:dyDescent="0.25">
      <c r="B18" s="18">
        <v>1</v>
      </c>
      <c r="C18" s="37" t="s">
        <v>47</v>
      </c>
      <c r="D18" s="37" t="s">
        <v>19</v>
      </c>
      <c r="E18" s="38">
        <v>8</v>
      </c>
      <c r="G18" s="48"/>
    </row>
    <row r="19" spans="2:7" x14ac:dyDescent="0.25">
      <c r="B19" s="18">
        <v>1</v>
      </c>
      <c r="C19" s="37" t="s">
        <v>47</v>
      </c>
      <c r="D19" s="37" t="s">
        <v>17</v>
      </c>
      <c r="E19" s="38">
        <v>15</v>
      </c>
      <c r="G19" s="48"/>
    </row>
    <row r="20" spans="2:7" x14ac:dyDescent="0.25">
      <c r="B20" s="18">
        <v>1</v>
      </c>
      <c r="C20" s="37" t="s">
        <v>47</v>
      </c>
      <c r="D20" s="37" t="s">
        <v>16</v>
      </c>
      <c r="E20" s="38">
        <v>8</v>
      </c>
      <c r="G20" s="48"/>
    </row>
    <row r="21" spans="2:7" x14ac:dyDescent="0.25">
      <c r="B21" s="18">
        <v>1</v>
      </c>
      <c r="C21" s="37" t="s">
        <v>47</v>
      </c>
      <c r="D21" s="37" t="s">
        <v>15</v>
      </c>
      <c r="E21" s="38">
        <v>18</v>
      </c>
      <c r="G21" s="48"/>
    </row>
    <row r="22" spans="2:7" x14ac:dyDescent="0.25">
      <c r="B22" s="18">
        <v>1</v>
      </c>
      <c r="C22" s="37" t="s">
        <v>47</v>
      </c>
      <c r="D22" s="37" t="s">
        <v>30</v>
      </c>
      <c r="E22" s="38">
        <v>2</v>
      </c>
      <c r="G22" s="48"/>
    </row>
    <row r="23" spans="2:7" x14ac:dyDescent="0.25">
      <c r="B23" s="18">
        <v>1</v>
      </c>
      <c r="C23" s="37" t="s">
        <v>47</v>
      </c>
      <c r="D23" s="37" t="s">
        <v>14</v>
      </c>
      <c r="E23" s="38">
        <v>10</v>
      </c>
      <c r="G23" s="48"/>
    </row>
    <row r="24" spans="2:7" x14ac:dyDescent="0.25">
      <c r="B24" s="18">
        <v>1</v>
      </c>
      <c r="C24" s="37" t="s">
        <v>47</v>
      </c>
      <c r="D24" s="37" t="s">
        <v>25</v>
      </c>
      <c r="E24" s="38">
        <v>10</v>
      </c>
      <c r="G24" s="48"/>
    </row>
    <row r="25" spans="2:7" x14ac:dyDescent="0.25">
      <c r="B25" s="18">
        <v>1</v>
      </c>
      <c r="C25" s="37" t="s">
        <v>46</v>
      </c>
      <c r="D25" s="37" t="s">
        <v>55</v>
      </c>
      <c r="E25" s="38">
        <v>30</v>
      </c>
      <c r="G25" s="48"/>
    </row>
    <row r="26" spans="2:7" x14ac:dyDescent="0.25">
      <c r="B26" s="18">
        <v>1</v>
      </c>
      <c r="C26" s="37" t="s">
        <v>46</v>
      </c>
      <c r="D26" s="37" t="s">
        <v>56</v>
      </c>
      <c r="E26" s="38">
        <v>15</v>
      </c>
      <c r="G26" s="48"/>
    </row>
    <row r="27" spans="2:7" x14ac:dyDescent="0.25">
      <c r="B27" s="18">
        <v>1</v>
      </c>
      <c r="C27" s="37" t="s">
        <v>46</v>
      </c>
      <c r="D27" s="37" t="s">
        <v>20</v>
      </c>
      <c r="E27" s="38">
        <v>15</v>
      </c>
      <c r="G27" s="48"/>
    </row>
    <row r="28" spans="2:7" x14ac:dyDescent="0.25">
      <c r="B28" s="18">
        <v>1</v>
      </c>
      <c r="C28" s="37" t="s">
        <v>46</v>
      </c>
      <c r="D28" s="37" t="s">
        <v>61</v>
      </c>
      <c r="E28" s="38">
        <v>30</v>
      </c>
      <c r="G28" s="48"/>
    </row>
    <row r="29" spans="2:7" x14ac:dyDescent="0.25">
      <c r="B29" s="18">
        <v>1</v>
      </c>
      <c r="C29" s="37" t="s">
        <v>46</v>
      </c>
      <c r="D29" s="37" t="s">
        <v>62</v>
      </c>
      <c r="E29" s="38">
        <v>8.5</v>
      </c>
      <c r="G29" s="48"/>
    </row>
    <row r="30" spans="2:7" x14ac:dyDescent="0.25">
      <c r="B30" s="18">
        <v>1</v>
      </c>
      <c r="C30" s="37" t="s">
        <v>46</v>
      </c>
      <c r="D30" s="37" t="s">
        <v>35</v>
      </c>
      <c r="E30" s="38">
        <v>40</v>
      </c>
      <c r="G30" s="48"/>
    </row>
    <row r="31" spans="2:7" x14ac:dyDescent="0.25">
      <c r="B31" s="18">
        <v>1</v>
      </c>
      <c r="C31" s="37" t="s">
        <v>46</v>
      </c>
      <c r="D31" s="37" t="s">
        <v>17</v>
      </c>
      <c r="E31" s="38">
        <v>15</v>
      </c>
      <c r="G31" s="48"/>
    </row>
    <row r="32" spans="2:7" x14ac:dyDescent="0.25">
      <c r="B32" s="18">
        <v>1</v>
      </c>
      <c r="C32" s="37" t="s">
        <v>46</v>
      </c>
      <c r="D32" s="37" t="s">
        <v>57</v>
      </c>
      <c r="E32" s="38">
        <v>8</v>
      </c>
      <c r="G32" s="48"/>
    </row>
    <row r="33" spans="2:7" x14ac:dyDescent="0.25">
      <c r="B33" s="18">
        <v>1</v>
      </c>
      <c r="C33" s="37" t="s">
        <v>46</v>
      </c>
      <c r="D33" s="37" t="s">
        <v>58</v>
      </c>
      <c r="E33" s="38">
        <v>15</v>
      </c>
      <c r="G33" s="48"/>
    </row>
    <row r="34" spans="2:7" x14ac:dyDescent="0.25">
      <c r="B34" s="18">
        <v>1</v>
      </c>
      <c r="C34" s="37" t="s">
        <v>46</v>
      </c>
      <c r="D34" s="37" t="s">
        <v>59</v>
      </c>
      <c r="E34" s="38">
        <v>10</v>
      </c>
      <c r="G34" s="48"/>
    </row>
    <row r="35" spans="2:7" x14ac:dyDescent="0.25">
      <c r="B35" s="18">
        <v>1</v>
      </c>
      <c r="C35" s="37" t="s">
        <v>46</v>
      </c>
      <c r="D35" s="37" t="s">
        <v>60</v>
      </c>
      <c r="E35" s="38">
        <v>30</v>
      </c>
      <c r="G35" s="48"/>
    </row>
    <row r="36" spans="2:7" x14ac:dyDescent="0.25">
      <c r="B36" s="18">
        <v>1</v>
      </c>
      <c r="C36" s="37" t="s">
        <v>45</v>
      </c>
      <c r="D36" s="37" t="s">
        <v>66</v>
      </c>
      <c r="E36" s="38">
        <v>30</v>
      </c>
      <c r="G36" s="48"/>
    </row>
    <row r="37" spans="2:7" x14ac:dyDescent="0.25">
      <c r="B37" s="18">
        <v>1</v>
      </c>
      <c r="C37" s="37" t="s">
        <v>45</v>
      </c>
      <c r="D37" s="37" t="s">
        <v>67</v>
      </c>
      <c r="E37" s="38">
        <v>45</v>
      </c>
      <c r="G37" s="48"/>
    </row>
    <row r="38" spans="2:7" x14ac:dyDescent="0.25">
      <c r="B38" s="18">
        <v>1</v>
      </c>
      <c r="C38" s="37" t="s">
        <v>45</v>
      </c>
      <c r="D38" s="37" t="s">
        <v>68</v>
      </c>
      <c r="E38" s="38">
        <v>50</v>
      </c>
      <c r="G38" s="48"/>
    </row>
    <row r="39" spans="2:7" x14ac:dyDescent="0.25">
      <c r="B39" s="18">
        <v>1</v>
      </c>
      <c r="C39" s="37" t="s">
        <v>45</v>
      </c>
      <c r="D39" s="37" t="s">
        <v>69</v>
      </c>
      <c r="E39" s="38">
        <v>30</v>
      </c>
      <c r="G39" s="48"/>
    </row>
    <row r="40" spans="2:7" x14ac:dyDescent="0.25">
      <c r="B40" s="18">
        <v>1</v>
      </c>
      <c r="C40" s="37" t="s">
        <v>45</v>
      </c>
      <c r="D40" s="37" t="s">
        <v>70</v>
      </c>
      <c r="E40" s="38">
        <v>95</v>
      </c>
      <c r="G40" s="48"/>
    </row>
    <row r="41" spans="2:7" x14ac:dyDescent="0.25">
      <c r="B41" s="18">
        <v>1</v>
      </c>
      <c r="C41" s="37" t="s">
        <v>45</v>
      </c>
      <c r="D41" s="37" t="s">
        <v>71</v>
      </c>
      <c r="E41" s="38">
        <v>45</v>
      </c>
      <c r="G41" s="48"/>
    </row>
    <row r="42" spans="2:7" x14ac:dyDescent="0.25">
      <c r="B42" s="18">
        <v>1</v>
      </c>
      <c r="C42" s="37" t="s">
        <v>45</v>
      </c>
      <c r="D42" s="37" t="s">
        <v>72</v>
      </c>
      <c r="E42" s="38">
        <v>55</v>
      </c>
      <c r="G42" s="48"/>
    </row>
    <row r="43" spans="2:7" x14ac:dyDescent="0.25">
      <c r="B43" s="18">
        <v>1</v>
      </c>
      <c r="C43" s="37" t="s">
        <v>45</v>
      </c>
      <c r="D43" s="37" t="s">
        <v>73</v>
      </c>
      <c r="E43" s="38">
        <v>60</v>
      </c>
      <c r="G43" s="48"/>
    </row>
    <row r="44" spans="2:7" x14ac:dyDescent="0.25">
      <c r="B44" s="18">
        <v>1</v>
      </c>
      <c r="C44" s="37" t="s">
        <v>45</v>
      </c>
      <c r="D44" s="37" t="s">
        <v>74</v>
      </c>
      <c r="E44" s="38">
        <v>40</v>
      </c>
      <c r="G44" s="48"/>
    </row>
    <row r="45" spans="2:7" x14ac:dyDescent="0.25">
      <c r="B45" s="18">
        <v>1</v>
      </c>
      <c r="C45" s="37" t="s">
        <v>45</v>
      </c>
      <c r="D45" s="37" t="s">
        <v>51</v>
      </c>
      <c r="E45" s="38">
        <v>12</v>
      </c>
      <c r="G45" s="48"/>
    </row>
    <row r="46" spans="2:7" x14ac:dyDescent="0.25">
      <c r="B46" s="18">
        <v>1</v>
      </c>
      <c r="C46" s="37" t="s">
        <v>45</v>
      </c>
      <c r="D46" s="37" t="s">
        <v>52</v>
      </c>
      <c r="E46" s="38">
        <v>15</v>
      </c>
      <c r="G46" s="48"/>
    </row>
    <row r="47" spans="2:7" x14ac:dyDescent="0.25">
      <c r="B47" s="18">
        <v>1</v>
      </c>
      <c r="C47" s="37" t="s">
        <v>45</v>
      </c>
      <c r="D47" s="37" t="s">
        <v>53</v>
      </c>
      <c r="E47" s="38">
        <v>25</v>
      </c>
      <c r="G47" s="48"/>
    </row>
    <row r="48" spans="2:7" x14ac:dyDescent="0.25">
      <c r="B48" s="18">
        <v>1</v>
      </c>
      <c r="C48" s="37" t="s">
        <v>45</v>
      </c>
      <c r="D48" s="37" t="s">
        <v>54</v>
      </c>
      <c r="E48" s="38">
        <v>30</v>
      </c>
      <c r="G48" s="48"/>
    </row>
    <row r="49" spans="2:7" x14ac:dyDescent="0.25">
      <c r="B49" s="18">
        <v>2</v>
      </c>
      <c r="C49" s="37" t="s">
        <v>65</v>
      </c>
      <c r="D49" s="37" t="s">
        <v>12</v>
      </c>
      <c r="E49" s="38"/>
      <c r="G49" s="48"/>
    </row>
    <row r="50" spans="2:7" x14ac:dyDescent="0.25">
      <c r="B50" s="18">
        <v>2</v>
      </c>
      <c r="C50" s="37" t="s">
        <v>65</v>
      </c>
      <c r="D50" s="37" t="s">
        <v>36</v>
      </c>
      <c r="E50" s="38"/>
      <c r="G50" s="48"/>
    </row>
    <row r="51" spans="2:7" x14ac:dyDescent="0.25">
      <c r="B51" s="18">
        <v>2</v>
      </c>
      <c r="C51" s="37" t="s">
        <v>65</v>
      </c>
      <c r="D51" s="37" t="s">
        <v>48</v>
      </c>
      <c r="E51" s="38">
        <v>60</v>
      </c>
      <c r="G51" s="48"/>
    </row>
    <row r="52" spans="2:7" x14ac:dyDescent="0.25">
      <c r="B52" s="18">
        <v>2</v>
      </c>
      <c r="C52" s="37" t="s">
        <v>65</v>
      </c>
      <c r="D52" s="37" t="s">
        <v>40</v>
      </c>
      <c r="E52" s="38">
        <v>110</v>
      </c>
      <c r="G52" s="48"/>
    </row>
    <row r="53" spans="2:7" x14ac:dyDescent="0.25">
      <c r="B53" s="18">
        <v>2</v>
      </c>
      <c r="C53" s="37" t="s">
        <v>65</v>
      </c>
      <c r="D53" s="37" t="s">
        <v>41</v>
      </c>
      <c r="E53" s="38">
        <v>145</v>
      </c>
      <c r="G53" s="48"/>
    </row>
    <row r="54" spans="2:7" x14ac:dyDescent="0.25">
      <c r="B54" s="18">
        <v>2</v>
      </c>
      <c r="C54" s="37" t="s">
        <v>65</v>
      </c>
      <c r="D54" s="37" t="s">
        <v>39</v>
      </c>
      <c r="E54" s="38">
        <v>90</v>
      </c>
      <c r="G54" s="48"/>
    </row>
    <row r="55" spans="2:7" x14ac:dyDescent="0.25">
      <c r="B55" s="18">
        <v>2</v>
      </c>
      <c r="C55" s="37" t="s">
        <v>65</v>
      </c>
      <c r="D55" s="37" t="s">
        <v>42</v>
      </c>
      <c r="E55" s="38">
        <v>160</v>
      </c>
      <c r="G55" s="48"/>
    </row>
    <row r="56" spans="2:7" x14ac:dyDescent="0.25">
      <c r="B56" s="18">
        <v>2</v>
      </c>
      <c r="C56" s="37" t="s">
        <v>65</v>
      </c>
      <c r="D56" s="37" t="s">
        <v>2</v>
      </c>
      <c r="E56" s="38">
        <v>75</v>
      </c>
      <c r="G56" s="48"/>
    </row>
    <row r="57" spans="2:7" x14ac:dyDescent="0.25">
      <c r="B57" s="18">
        <v>2</v>
      </c>
      <c r="C57" s="37" t="s">
        <v>65</v>
      </c>
      <c r="D57" s="37" t="s">
        <v>50</v>
      </c>
      <c r="E57" s="37">
        <v>25</v>
      </c>
      <c r="G57" s="48"/>
    </row>
    <row r="58" spans="2:7" x14ac:dyDescent="0.25">
      <c r="B58" s="18">
        <v>2</v>
      </c>
      <c r="C58" s="37" t="s">
        <v>65</v>
      </c>
      <c r="D58" s="37" t="s">
        <v>83</v>
      </c>
      <c r="E58" s="37">
        <v>40</v>
      </c>
      <c r="G58" s="48"/>
    </row>
    <row r="59" spans="2:7" x14ac:dyDescent="0.25">
      <c r="B59" s="18">
        <v>2</v>
      </c>
      <c r="C59" s="37" t="s">
        <v>64</v>
      </c>
      <c r="D59" s="37" t="s">
        <v>63</v>
      </c>
      <c r="E59" s="37">
        <v>80</v>
      </c>
      <c r="G59" s="48"/>
    </row>
    <row r="60" spans="2:7" x14ac:dyDescent="0.25">
      <c r="B60" s="18">
        <v>2</v>
      </c>
      <c r="C60" s="37" t="s">
        <v>82</v>
      </c>
      <c r="D60" s="37" t="s">
        <v>76</v>
      </c>
      <c r="E60" s="37">
        <v>80</v>
      </c>
      <c r="G60" s="48"/>
    </row>
    <row r="61" spans="2:7" x14ac:dyDescent="0.25">
      <c r="B61" s="18">
        <v>2</v>
      </c>
      <c r="C61" s="37" t="s">
        <v>82</v>
      </c>
      <c r="D61" s="37" t="s">
        <v>77</v>
      </c>
      <c r="E61" s="39">
        <v>60</v>
      </c>
      <c r="G61" s="48"/>
    </row>
    <row r="62" spans="2:7" x14ac:dyDescent="0.25">
      <c r="B62" s="18">
        <v>2</v>
      </c>
      <c r="C62" s="37" t="s">
        <v>82</v>
      </c>
      <c r="D62" s="37" t="s">
        <v>78</v>
      </c>
      <c r="E62" s="39">
        <v>40</v>
      </c>
      <c r="G62" s="48"/>
    </row>
    <row r="63" spans="2:7" x14ac:dyDescent="0.25">
      <c r="B63" s="18">
        <v>2</v>
      </c>
      <c r="C63" s="37" t="s">
        <v>82</v>
      </c>
      <c r="D63" s="37" t="s">
        <v>79</v>
      </c>
      <c r="E63" s="37">
        <v>85</v>
      </c>
      <c r="G63" s="48"/>
    </row>
    <row r="64" spans="2:7" x14ac:dyDescent="0.25">
      <c r="B64" s="18">
        <v>2</v>
      </c>
      <c r="C64" s="37" t="s">
        <v>82</v>
      </c>
      <c r="D64" s="37" t="s">
        <v>80</v>
      </c>
      <c r="E64" s="39">
        <v>65</v>
      </c>
      <c r="G64" s="48"/>
    </row>
    <row r="65" spans="2:7" x14ac:dyDescent="0.25">
      <c r="B65" s="18">
        <v>2</v>
      </c>
      <c r="C65" s="37" t="s">
        <v>82</v>
      </c>
      <c r="D65" s="37" t="s">
        <v>81</v>
      </c>
      <c r="E65" s="39">
        <v>45</v>
      </c>
      <c r="G65" s="48"/>
    </row>
    <row r="66" spans="2:7" x14ac:dyDescent="0.25">
      <c r="B66" s="18">
        <v>3</v>
      </c>
      <c r="C66" s="37" t="s">
        <v>109</v>
      </c>
      <c r="D66" s="37" t="s">
        <v>106</v>
      </c>
      <c r="E66" s="37">
        <v>19.899999999999999</v>
      </c>
      <c r="G66" s="48"/>
    </row>
    <row r="67" spans="2:7" x14ac:dyDescent="0.25">
      <c r="B67" s="18">
        <v>3</v>
      </c>
      <c r="C67" s="37" t="s">
        <v>110</v>
      </c>
      <c r="D67" s="37" t="s">
        <v>105</v>
      </c>
      <c r="E67" s="37">
        <v>28.9</v>
      </c>
      <c r="G67" s="48"/>
    </row>
    <row r="68" spans="2:7" x14ac:dyDescent="0.25">
      <c r="B68" s="18">
        <v>3</v>
      </c>
      <c r="C68" s="37" t="s">
        <v>111</v>
      </c>
      <c r="D68" s="37" t="s">
        <v>107</v>
      </c>
      <c r="E68" s="39">
        <v>22</v>
      </c>
      <c r="G68" s="48"/>
    </row>
    <row r="69" spans="2:7" x14ac:dyDescent="0.25">
      <c r="B69" s="18">
        <v>3</v>
      </c>
      <c r="C69" s="37" t="s">
        <v>112</v>
      </c>
      <c r="D69" s="37" t="s">
        <v>103</v>
      </c>
      <c r="E69" s="39">
        <v>33</v>
      </c>
      <c r="G69" s="48"/>
    </row>
    <row r="70" spans="2:7" x14ac:dyDescent="0.25">
      <c r="B70" s="18">
        <v>3</v>
      </c>
      <c r="C70" s="37" t="s">
        <v>113</v>
      </c>
      <c r="D70" s="37" t="s">
        <v>104</v>
      </c>
      <c r="E70" s="39">
        <v>12</v>
      </c>
      <c r="G70" s="48"/>
    </row>
    <row r="71" spans="2:7" x14ac:dyDescent="0.25">
      <c r="B71" s="18">
        <v>4</v>
      </c>
      <c r="C71" s="37" t="s">
        <v>75</v>
      </c>
      <c r="D71" s="37" t="s">
        <v>75</v>
      </c>
      <c r="E71" s="37">
        <v>55</v>
      </c>
      <c r="G71" s="48"/>
    </row>
  </sheetData>
  <sortState xmlns:xlrd2="http://schemas.microsoft.com/office/spreadsheetml/2017/richdata2" ref="B2:E71">
    <sortCondition ref="B2:B71"/>
  </sortState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Facture</vt:lpstr>
      <vt:lpstr>BDD clients</vt:lpstr>
      <vt:lpstr>Références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CHAN KIM PONNE</dc:creator>
  <cp:lastModifiedBy>Dany</cp:lastModifiedBy>
  <dcterms:created xsi:type="dcterms:W3CDTF">2015-06-05T18:19:34Z</dcterms:created>
  <dcterms:modified xsi:type="dcterms:W3CDTF">2023-01-09T10:00:55Z</dcterms:modified>
</cp:coreProperties>
</file>