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54CEECD-3D68-4551-8750-4943A30D5F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ote élève" sheetId="1" r:id="rId1"/>
    <sheet name="Note par compétence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1" l="1"/>
  <c r="G24" i="1"/>
  <c r="H24" i="1"/>
  <c r="I24" i="1"/>
  <c r="J24" i="1"/>
  <c r="K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E25" i="1"/>
  <c r="G25" i="1"/>
  <c r="H25" i="1"/>
  <c r="I25" i="1"/>
  <c r="J25" i="1"/>
  <c r="K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E26" i="1"/>
  <c r="G26" i="1"/>
  <c r="H26" i="1"/>
  <c r="I26" i="1"/>
  <c r="J26" i="1"/>
  <c r="K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E27" i="1"/>
  <c r="G27" i="1"/>
  <c r="H27" i="1"/>
  <c r="I27" i="1"/>
  <c r="J27" i="1"/>
  <c r="K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E28" i="1"/>
  <c r="G28" i="1"/>
  <c r="H28" i="1"/>
  <c r="I28" i="1"/>
  <c r="J28" i="1"/>
  <c r="K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E23" i="1"/>
  <c r="F23" i="1"/>
  <c r="G23" i="1"/>
  <c r="H23" i="1"/>
  <c r="I23" i="1"/>
  <c r="D23" i="1"/>
  <c r="F32" i="1"/>
  <c r="G32" i="1"/>
  <c r="H32" i="1"/>
  <c r="I32" i="1"/>
  <c r="E32" i="1"/>
  <c r="D32" i="1"/>
  <c r="F7" i="2"/>
  <c r="F27" i="2" s="1"/>
  <c r="G7" i="2"/>
  <c r="G27" i="2" s="1"/>
  <c r="F8" i="2"/>
  <c r="F28" i="2" s="1"/>
  <c r="G8" i="2"/>
  <c r="G28" i="2" s="1"/>
  <c r="F9" i="2"/>
  <c r="F29" i="2" s="1"/>
  <c r="G9" i="2"/>
  <c r="G29" i="2" s="1"/>
  <c r="F10" i="2"/>
  <c r="F30" i="2" s="1"/>
  <c r="G10" i="2"/>
  <c r="G30" i="2" s="1"/>
  <c r="F11" i="2"/>
  <c r="F31" i="2" s="1"/>
  <c r="G11" i="2"/>
  <c r="G31" i="2" s="1"/>
  <c r="F12" i="2"/>
  <c r="F32" i="2" s="1"/>
  <c r="G12" i="2"/>
  <c r="G32" i="2" s="1"/>
  <c r="F13" i="2"/>
  <c r="F33" i="2" s="1"/>
  <c r="G13" i="2"/>
  <c r="G33" i="2" s="1"/>
  <c r="F14" i="2"/>
  <c r="F34" i="2" s="1"/>
  <c r="G14" i="2"/>
  <c r="G34" i="2" s="1"/>
  <c r="F15" i="2"/>
  <c r="F35" i="2" s="1"/>
  <c r="G15" i="2"/>
  <c r="G35" i="2" s="1"/>
  <c r="F16" i="2"/>
  <c r="F36" i="2" s="1"/>
  <c r="G16" i="2"/>
  <c r="G36" i="2" s="1"/>
  <c r="F17" i="2"/>
  <c r="F37" i="2" s="1"/>
  <c r="G17" i="2"/>
  <c r="G37" i="2" s="1"/>
  <c r="F18" i="2"/>
  <c r="F38" i="2" s="1"/>
  <c r="G18" i="2"/>
  <c r="G38" i="2" s="1"/>
  <c r="G6" i="2"/>
  <c r="G26" i="2" s="1"/>
  <c r="F6" i="2"/>
  <c r="E7" i="2"/>
  <c r="E27" i="2" s="1"/>
  <c r="E8" i="2"/>
  <c r="E28" i="2" s="1"/>
  <c r="E9" i="2"/>
  <c r="E29" i="2" s="1"/>
  <c r="E10" i="2"/>
  <c r="E30" i="2" s="1"/>
  <c r="E11" i="2"/>
  <c r="E31" i="2" s="1"/>
  <c r="E12" i="2"/>
  <c r="E32" i="2" s="1"/>
  <c r="E13" i="2"/>
  <c r="E33" i="2" s="1"/>
  <c r="E14" i="2"/>
  <c r="E34" i="2" s="1"/>
  <c r="E15" i="2"/>
  <c r="E35" i="2" s="1"/>
  <c r="E16" i="2"/>
  <c r="E36" i="2" s="1"/>
  <c r="E17" i="2"/>
  <c r="E37" i="2" s="1"/>
  <c r="E18" i="2"/>
  <c r="E38" i="2" s="1"/>
  <c r="E6" i="2"/>
  <c r="E26" i="2" s="1"/>
  <c r="D7" i="2"/>
  <c r="D27" i="2" s="1"/>
  <c r="D8" i="2"/>
  <c r="D28" i="2" s="1"/>
  <c r="D9" i="2"/>
  <c r="D29" i="2" s="1"/>
  <c r="D10" i="2"/>
  <c r="D30" i="2" s="1"/>
  <c r="D11" i="2"/>
  <c r="D31" i="2" s="1"/>
  <c r="D12" i="2"/>
  <c r="D32" i="2" s="1"/>
  <c r="D13" i="2"/>
  <c r="D33" i="2" s="1"/>
  <c r="D14" i="2"/>
  <c r="D34" i="2" s="1"/>
  <c r="D15" i="2"/>
  <c r="D35" i="2" s="1"/>
  <c r="D16" i="2"/>
  <c r="D36" i="2" s="1"/>
  <c r="D17" i="2"/>
  <c r="D37" i="2" s="1"/>
  <c r="D18" i="2"/>
  <c r="D38" i="2" s="1"/>
  <c r="D6" i="2"/>
  <c r="C7" i="2"/>
  <c r="C27" i="2" s="1"/>
  <c r="C8" i="2"/>
  <c r="C28" i="2" s="1"/>
  <c r="C9" i="2"/>
  <c r="C29" i="2" s="1"/>
  <c r="C10" i="2"/>
  <c r="C30" i="2" s="1"/>
  <c r="C11" i="2"/>
  <c r="C31" i="2" s="1"/>
  <c r="C12" i="2"/>
  <c r="C32" i="2" s="1"/>
  <c r="C13" i="2"/>
  <c r="C33" i="2" s="1"/>
  <c r="C14" i="2"/>
  <c r="C34" i="2" s="1"/>
  <c r="C15" i="2"/>
  <c r="C35" i="2" s="1"/>
  <c r="C16" i="2"/>
  <c r="C36" i="2" s="1"/>
  <c r="C17" i="2"/>
  <c r="C37" i="2" s="1"/>
  <c r="C18" i="2"/>
  <c r="C38" i="2" s="1"/>
  <c r="C6" i="2"/>
  <c r="C26" i="2" s="1"/>
  <c r="L15" i="2"/>
  <c r="L16" i="2"/>
  <c r="N7" i="2"/>
  <c r="J13" i="2"/>
  <c r="M11" i="2"/>
  <c r="K12" i="2"/>
  <c r="L8" i="2"/>
  <c r="M13" i="2"/>
  <c r="J15" i="2"/>
  <c r="L6" i="2"/>
  <c r="K9" i="2"/>
  <c r="N18" i="2"/>
  <c r="M10" i="2"/>
  <c r="N17" i="2"/>
  <c r="K6" i="2"/>
  <c r="J7" i="2"/>
  <c r="J6" i="2"/>
  <c r="K7" i="2"/>
  <c r="N14" i="2"/>
  <c r="M8" i="2"/>
  <c r="N12" i="2"/>
  <c r="K10" i="2"/>
  <c r="N10" i="2"/>
  <c r="K16" i="2"/>
  <c r="L12" i="2"/>
  <c r="M17" i="2"/>
  <c r="J16" i="2"/>
  <c r="M7" i="2"/>
  <c r="K13" i="2"/>
  <c r="L9" i="2"/>
  <c r="M14" i="2"/>
  <c r="J14" i="2"/>
  <c r="K18" i="2"/>
  <c r="K11" i="2"/>
  <c r="L7" i="2"/>
  <c r="M12" i="2"/>
  <c r="J11" i="2"/>
  <c r="N11" i="2"/>
  <c r="J9" i="2"/>
  <c r="L17" i="2"/>
  <c r="N13" i="2"/>
  <c r="N8" i="2"/>
  <c r="J17" i="2"/>
  <c r="N6" i="2"/>
  <c r="K17" i="2"/>
  <c r="L13" i="2"/>
  <c r="M18" i="2"/>
  <c r="J18" i="2"/>
  <c r="L10" i="2"/>
  <c r="K15" i="2"/>
  <c r="L11" i="2"/>
  <c r="M16" i="2"/>
  <c r="J12" i="2"/>
  <c r="L14" i="2"/>
  <c r="K8" i="2"/>
  <c r="N16" i="2"/>
  <c r="M9" i="2"/>
  <c r="N15" i="2"/>
  <c r="K14" i="2"/>
  <c r="J8" i="2"/>
  <c r="L18" i="2"/>
  <c r="M6" i="2"/>
  <c r="N9" i="2"/>
  <c r="J10" i="2"/>
  <c r="M15" i="2"/>
  <c r="F20" i="2" l="1"/>
  <c r="J20" i="2"/>
  <c r="C24" i="1" s="1"/>
  <c r="N20" i="2"/>
  <c r="M20" i="2"/>
  <c r="L20" i="2"/>
  <c r="K20" i="2"/>
  <c r="D20" i="2"/>
  <c r="G40" i="2"/>
  <c r="D37" i="1" s="1"/>
  <c r="E40" i="2"/>
  <c r="D35" i="1" s="1"/>
  <c r="G20" i="2"/>
  <c r="E20" i="2"/>
  <c r="D26" i="2"/>
  <c r="D40" i="2" s="1"/>
  <c r="D34" i="1" s="1"/>
  <c r="F26" i="2"/>
  <c r="F40" i="2" s="1"/>
  <c r="D36" i="1" s="1"/>
  <c r="C20" i="2"/>
  <c r="C33" i="1" s="1"/>
  <c r="C40" i="2"/>
  <c r="D33" i="1" s="1"/>
  <c r="H19" i="1"/>
  <c r="L19" i="1"/>
  <c r="X19" i="1"/>
  <c r="AB19" i="1"/>
  <c r="D19" i="1"/>
  <c r="B19" i="1"/>
  <c r="E19" i="1" s="1"/>
  <c r="M38" i="2"/>
  <c r="N33" i="2"/>
  <c r="N34" i="2"/>
  <c r="K30" i="2"/>
  <c r="N37" i="2"/>
  <c r="L31" i="2"/>
  <c r="J26" i="2"/>
  <c r="K28" i="2"/>
  <c r="J35" i="2"/>
  <c r="M37" i="2"/>
  <c r="L36" i="2"/>
  <c r="N31" i="2"/>
  <c r="J27" i="2"/>
  <c r="M36" i="2"/>
  <c r="J31" i="2"/>
  <c r="M32" i="2"/>
  <c r="J29" i="2"/>
  <c r="K35" i="2"/>
  <c r="L34" i="2"/>
  <c r="L33" i="2"/>
  <c r="L37" i="2"/>
  <c r="K27" i="2"/>
  <c r="J34" i="2"/>
  <c r="N38" i="2"/>
  <c r="N26" i="2"/>
  <c r="N29" i="2"/>
  <c r="L27" i="2"/>
  <c r="M34" i="2"/>
  <c r="L32" i="2"/>
  <c r="L35" i="2"/>
  <c r="K26" i="2"/>
  <c r="M26" i="2"/>
  <c r="K37" i="2"/>
  <c r="N32" i="2"/>
  <c r="M31" i="2"/>
  <c r="J33" i="2"/>
  <c r="M33" i="2"/>
  <c r="K38" i="2"/>
  <c r="L38" i="2"/>
  <c r="M35" i="2"/>
  <c r="L29" i="2"/>
  <c r="K36" i="2"/>
  <c r="N30" i="2"/>
  <c r="J37" i="2"/>
  <c r="K29" i="2"/>
  <c r="L30" i="2"/>
  <c r="N28" i="2"/>
  <c r="M28" i="2"/>
  <c r="L26" i="2"/>
  <c r="J28" i="2"/>
  <c r="K32" i="2"/>
  <c r="J36" i="2"/>
  <c r="M29" i="2"/>
  <c r="K34" i="2"/>
  <c r="K33" i="2"/>
  <c r="N27" i="2"/>
  <c r="M27" i="2"/>
  <c r="J32" i="2"/>
  <c r="L28" i="2"/>
  <c r="J30" i="2"/>
  <c r="N36" i="2"/>
  <c r="J38" i="2"/>
  <c r="M30" i="2"/>
  <c r="K31" i="2"/>
  <c r="N35" i="2"/>
  <c r="C35" i="1" l="1"/>
  <c r="C26" i="1"/>
  <c r="C34" i="1"/>
  <c r="C25" i="1"/>
  <c r="C37" i="1"/>
  <c r="C28" i="1"/>
  <c r="C36" i="1"/>
  <c r="C27" i="1"/>
  <c r="T19" i="1"/>
  <c r="P19" i="1"/>
  <c r="J40" i="2"/>
  <c r="F24" i="1" s="1"/>
  <c r="K40" i="2"/>
  <c r="F25" i="1" s="1"/>
  <c r="L40" i="2"/>
  <c r="F26" i="1" s="1"/>
  <c r="N40" i="2"/>
  <c r="F28" i="1" s="1"/>
  <c r="M40" i="2"/>
  <c r="F27" i="1" s="1"/>
  <c r="AE19" i="1"/>
  <c r="AA19" i="1"/>
  <c r="W19" i="1"/>
  <c r="S19" i="1"/>
  <c r="O19" i="1"/>
  <c r="K19" i="1"/>
  <c r="G19" i="1"/>
  <c r="AD19" i="1"/>
  <c r="Z19" i="1"/>
  <c r="V19" i="1"/>
  <c r="R19" i="1"/>
  <c r="N19" i="1"/>
  <c r="J19" i="1"/>
  <c r="F19" i="1"/>
  <c r="AC19" i="1"/>
  <c r="Y19" i="1"/>
  <c r="U19" i="1"/>
  <c r="Q19" i="1"/>
  <c r="M19" i="1"/>
  <c r="I19" i="1"/>
  <c r="L27" i="1" l="1"/>
  <c r="D27" i="1"/>
  <c r="L24" i="1"/>
  <c r="D24" i="1"/>
  <c r="L25" i="1"/>
  <c r="D25" i="1"/>
  <c r="L28" i="1"/>
  <c r="D28" i="1"/>
  <c r="L26" i="1"/>
  <c r="D26" i="1"/>
</calcChain>
</file>

<file path=xl/sharedStrings.xml><?xml version="1.0" encoding="utf-8"?>
<sst xmlns="http://schemas.openxmlformats.org/spreadsheetml/2006/main" count="119" uniqueCount="47">
  <si>
    <t>etage 1 3 choix</t>
  </si>
  <si>
    <t>Etage 2 2 choix</t>
  </si>
  <si>
    <t>Justification</t>
  </si>
  <si>
    <t>Proba de l'étage 1</t>
  </si>
  <si>
    <t>Proba de l'étage 2</t>
  </si>
  <si>
    <t>I et C</t>
  </si>
  <si>
    <t>Calcul proba I et C</t>
  </si>
  <si>
    <t>Formule ou principe proba p©</t>
  </si>
  <si>
    <t>Calcul</t>
  </si>
  <si>
    <t>Zinebe</t>
  </si>
  <si>
    <t>Andréa</t>
  </si>
  <si>
    <t>Morgane</t>
  </si>
  <si>
    <t>pS(Cbarre) =0,6 pA(c) = 0,8</t>
  </si>
  <si>
    <t>Lucie</t>
  </si>
  <si>
    <t>Daphnée</t>
  </si>
  <si>
    <t>Clara</t>
  </si>
  <si>
    <t>Chloé G</t>
  </si>
  <si>
    <t>Alizée</t>
  </si>
  <si>
    <t>Maella</t>
  </si>
  <si>
    <t>Candice</t>
  </si>
  <si>
    <t>Axel</t>
  </si>
  <si>
    <t>Aurélie</t>
  </si>
  <si>
    <t>Thomas</t>
  </si>
  <si>
    <t>Eloïse</t>
  </si>
  <si>
    <t>Flavie</t>
  </si>
  <si>
    <t>Lolita</t>
  </si>
  <si>
    <t>Aude</t>
  </si>
  <si>
    <t>Noémie</t>
  </si>
  <si>
    <t>Méline</t>
  </si>
  <si>
    <t>Manon R</t>
  </si>
  <si>
    <t>Julie H</t>
  </si>
  <si>
    <t>Emilie E</t>
  </si>
  <si>
    <t>Ilona</t>
  </si>
  <si>
    <t>Jenny</t>
  </si>
  <si>
    <t>Maurane</t>
  </si>
  <si>
    <t>Julie</t>
  </si>
  <si>
    <t>Nina</t>
  </si>
  <si>
    <t>Léa</t>
  </si>
  <si>
    <t>Barême</t>
  </si>
  <si>
    <t>Compétence</t>
  </si>
  <si>
    <t>S'approprier</t>
  </si>
  <si>
    <t>Réaliser</t>
  </si>
  <si>
    <t>Valider</t>
  </si>
  <si>
    <t>Analyser</t>
  </si>
  <si>
    <t>Communiquer</t>
  </si>
  <si>
    <t>Total</t>
  </si>
  <si>
    <t>Résultat élève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</si>
</sst>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AH37"/>
  <sheetViews>
    <sheetView tabSelected="1" topLeftCell="A10" workbookViewId="0">
      <pane xSplit="1" topLeftCell="B1" activePane="topRight" state="frozen"/>
      <selection activeCell="A4" sqref="A4"/>
      <selection pane="topRight" activeCell="D24" sqref="D24"/>
    </sheetView>
  </sheetViews>
  <sheetFormatPr baseColWidth="10" defaultRowHeight="15" x14ac:dyDescent="0.25"/>
  <cols>
    <col min="1" max="1" width="28.28515625" bestFit="1" customWidth="1"/>
    <col min="2" max="3" width="17.28515625" customWidth="1"/>
    <col min="4" max="34" width="11.42578125" style="1"/>
  </cols>
  <sheetData>
    <row r="5" spans="1:31" x14ac:dyDescent="0.25">
      <c r="B5" s="1" t="s">
        <v>38</v>
      </c>
      <c r="C5" s="1" t="s">
        <v>39</v>
      </c>
      <c r="D5" s="1" t="s">
        <v>9</v>
      </c>
      <c r="E5" s="1" t="s">
        <v>10</v>
      </c>
      <c r="F5" s="1" t="s">
        <v>11</v>
      </c>
      <c r="G5" s="1" t="s">
        <v>13</v>
      </c>
      <c r="H5" s="1" t="s">
        <v>14</v>
      </c>
      <c r="I5" s="1" t="s">
        <v>15</v>
      </c>
      <c r="J5" s="1" t="s">
        <v>16</v>
      </c>
      <c r="K5" s="1" t="s">
        <v>17</v>
      </c>
      <c r="L5" s="1" t="s">
        <v>18</v>
      </c>
      <c r="M5" s="1" t="s">
        <v>19</v>
      </c>
      <c r="N5" s="1" t="s">
        <v>20</v>
      </c>
      <c r="O5" s="1" t="s">
        <v>21</v>
      </c>
      <c r="P5" s="1" t="s">
        <v>22</v>
      </c>
      <c r="Q5" s="1" t="s">
        <v>23</v>
      </c>
      <c r="R5" s="1" t="s">
        <v>24</v>
      </c>
      <c r="S5" s="1" t="s">
        <v>25</v>
      </c>
      <c r="T5" s="1" t="s">
        <v>26</v>
      </c>
      <c r="U5" s="1" t="s">
        <v>27</v>
      </c>
      <c r="V5" s="1" t="s">
        <v>28</v>
      </c>
      <c r="W5" s="1" t="s">
        <v>29</v>
      </c>
      <c r="X5" s="1" t="s">
        <v>30</v>
      </c>
      <c r="Y5" s="1" t="s">
        <v>31</v>
      </c>
      <c r="Z5" s="1" t="s">
        <v>32</v>
      </c>
      <c r="AA5" s="1" t="s">
        <v>33</v>
      </c>
      <c r="AB5" s="1" t="s">
        <v>34</v>
      </c>
      <c r="AC5" s="1" t="s">
        <v>35</v>
      </c>
      <c r="AD5" s="1" t="s">
        <v>36</v>
      </c>
      <c r="AE5" s="1" t="s">
        <v>37</v>
      </c>
    </row>
    <row r="6" spans="1:31" x14ac:dyDescent="0.25">
      <c r="A6" t="s">
        <v>0</v>
      </c>
      <c r="B6" s="1">
        <v>1</v>
      </c>
      <c r="C6" s="1" t="s">
        <v>40</v>
      </c>
      <c r="D6" s="1">
        <v>3</v>
      </c>
      <c r="E6" s="1">
        <v>3</v>
      </c>
      <c r="F6" s="1">
        <v>3</v>
      </c>
      <c r="G6" s="1">
        <v>3</v>
      </c>
      <c r="H6" s="1">
        <v>3</v>
      </c>
      <c r="I6" s="1">
        <v>3</v>
      </c>
      <c r="J6" s="1">
        <v>3</v>
      </c>
      <c r="K6" s="1">
        <v>3</v>
      </c>
      <c r="L6" s="1">
        <v>3</v>
      </c>
      <c r="M6" s="1">
        <v>3</v>
      </c>
      <c r="N6" s="1">
        <v>3</v>
      </c>
      <c r="O6" s="1">
        <v>3</v>
      </c>
      <c r="P6" s="1">
        <v>3</v>
      </c>
      <c r="Q6" s="1">
        <v>3</v>
      </c>
      <c r="R6" s="1">
        <v>3</v>
      </c>
      <c r="S6" s="1">
        <v>3</v>
      </c>
      <c r="T6" s="1">
        <v>3</v>
      </c>
      <c r="U6" s="1">
        <v>3</v>
      </c>
      <c r="V6" s="1">
        <v>3</v>
      </c>
      <c r="W6" s="1">
        <v>3</v>
      </c>
      <c r="X6" s="1">
        <v>3</v>
      </c>
      <c r="Y6" s="1">
        <v>3</v>
      </c>
      <c r="Z6" s="1">
        <v>3</v>
      </c>
      <c r="AA6" s="1">
        <v>2</v>
      </c>
      <c r="AB6" s="1">
        <v>3</v>
      </c>
      <c r="AC6" s="1">
        <v>3</v>
      </c>
      <c r="AD6" s="1">
        <v>3</v>
      </c>
      <c r="AE6" s="1">
        <v>2</v>
      </c>
    </row>
    <row r="7" spans="1:31" x14ac:dyDescent="0.25">
      <c r="A7" t="s">
        <v>1</v>
      </c>
      <c r="B7" s="1">
        <v>1</v>
      </c>
      <c r="C7" s="1" t="s">
        <v>43</v>
      </c>
      <c r="D7" s="1">
        <v>3</v>
      </c>
      <c r="E7" s="1">
        <v>3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3</v>
      </c>
      <c r="O7" s="1">
        <v>3</v>
      </c>
      <c r="P7" s="1">
        <v>3</v>
      </c>
      <c r="Q7" s="1">
        <v>3</v>
      </c>
      <c r="R7" s="1">
        <v>3</v>
      </c>
      <c r="S7" s="1">
        <v>3</v>
      </c>
      <c r="T7" s="1">
        <v>3</v>
      </c>
      <c r="U7" s="1">
        <v>1</v>
      </c>
      <c r="V7" s="1">
        <v>3</v>
      </c>
      <c r="W7" s="1">
        <v>3</v>
      </c>
      <c r="X7" s="1">
        <v>3</v>
      </c>
      <c r="Y7" s="1">
        <v>3</v>
      </c>
      <c r="Z7" s="1">
        <v>3</v>
      </c>
      <c r="AA7" s="1">
        <v>0</v>
      </c>
      <c r="AB7" s="1">
        <v>3</v>
      </c>
      <c r="AC7" s="1">
        <v>3</v>
      </c>
      <c r="AD7" s="1">
        <v>3</v>
      </c>
      <c r="AE7" s="1">
        <v>3</v>
      </c>
    </row>
    <row r="8" spans="1:31" x14ac:dyDescent="0.25">
      <c r="A8" t="s">
        <v>2</v>
      </c>
      <c r="B8" s="1">
        <v>1</v>
      </c>
      <c r="C8" s="1" t="s">
        <v>41</v>
      </c>
      <c r="D8" s="1">
        <v>3</v>
      </c>
      <c r="E8" s="1">
        <v>0</v>
      </c>
      <c r="F8" s="1">
        <v>0</v>
      </c>
      <c r="G8" s="1">
        <v>1</v>
      </c>
      <c r="H8" s="1">
        <v>0</v>
      </c>
      <c r="I8" s="1">
        <v>0</v>
      </c>
      <c r="J8" s="1">
        <v>1</v>
      </c>
      <c r="K8" s="1">
        <v>3</v>
      </c>
      <c r="L8" s="1">
        <v>3</v>
      </c>
      <c r="M8" s="1">
        <v>3</v>
      </c>
      <c r="N8" s="1">
        <v>0</v>
      </c>
      <c r="O8" s="1">
        <v>0</v>
      </c>
      <c r="P8" s="1">
        <v>0</v>
      </c>
      <c r="Q8" s="1">
        <v>3</v>
      </c>
      <c r="R8" s="1">
        <v>0</v>
      </c>
      <c r="S8" s="1">
        <v>0</v>
      </c>
      <c r="T8" s="1">
        <v>0</v>
      </c>
      <c r="U8" s="1">
        <v>2</v>
      </c>
      <c r="V8" s="1">
        <v>0</v>
      </c>
      <c r="W8" s="1">
        <v>3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3</v>
      </c>
      <c r="AE8" s="1">
        <v>0</v>
      </c>
    </row>
    <row r="9" spans="1:31" x14ac:dyDescent="0.25">
      <c r="A9" t="s">
        <v>3</v>
      </c>
      <c r="B9" s="1">
        <v>1</v>
      </c>
      <c r="C9" s="1" t="s">
        <v>40</v>
      </c>
      <c r="D9" s="1">
        <v>2</v>
      </c>
      <c r="E9" s="1">
        <v>2</v>
      </c>
      <c r="F9" s="1">
        <v>2</v>
      </c>
      <c r="G9" s="1">
        <v>2</v>
      </c>
      <c r="H9" s="1">
        <v>1</v>
      </c>
      <c r="I9" s="1">
        <v>2</v>
      </c>
      <c r="J9" s="1">
        <v>2</v>
      </c>
      <c r="K9" s="1">
        <v>1</v>
      </c>
      <c r="L9" s="1">
        <v>2</v>
      </c>
      <c r="M9" s="1">
        <v>2</v>
      </c>
      <c r="N9" s="1">
        <v>2</v>
      </c>
      <c r="O9" s="1">
        <v>2</v>
      </c>
      <c r="P9" s="1">
        <v>1</v>
      </c>
      <c r="Q9" s="1">
        <v>3</v>
      </c>
      <c r="R9" s="1">
        <v>2</v>
      </c>
      <c r="S9" s="1">
        <v>0</v>
      </c>
      <c r="T9" s="1">
        <v>1</v>
      </c>
      <c r="U9" s="1">
        <v>1</v>
      </c>
      <c r="V9" s="1">
        <v>0</v>
      </c>
      <c r="W9" s="1">
        <v>0</v>
      </c>
      <c r="X9" s="1">
        <v>2</v>
      </c>
      <c r="Y9" s="1">
        <v>2</v>
      </c>
      <c r="Z9" s="1">
        <v>1</v>
      </c>
      <c r="AA9" s="1">
        <v>1</v>
      </c>
      <c r="AB9" s="1">
        <v>1</v>
      </c>
      <c r="AC9" s="1">
        <v>1</v>
      </c>
      <c r="AD9" s="1">
        <v>3</v>
      </c>
      <c r="AE9" s="1">
        <v>2</v>
      </c>
    </row>
    <row r="10" spans="1:31" x14ac:dyDescent="0.25">
      <c r="A10" t="s">
        <v>2</v>
      </c>
      <c r="B10" s="1">
        <v>0.5</v>
      </c>
      <c r="C10" s="1" t="s">
        <v>44</v>
      </c>
      <c r="D10" s="1">
        <v>1</v>
      </c>
      <c r="E10" s="1">
        <v>1</v>
      </c>
      <c r="F10" s="1">
        <v>1</v>
      </c>
      <c r="G10" s="1">
        <v>1</v>
      </c>
      <c r="H10" s="1">
        <v>0</v>
      </c>
      <c r="I10" s="1">
        <v>0</v>
      </c>
      <c r="J10" s="1">
        <v>0</v>
      </c>
      <c r="K10" s="1">
        <v>0</v>
      </c>
      <c r="L10" s="1">
        <v>1</v>
      </c>
      <c r="M10" s="1">
        <v>3</v>
      </c>
      <c r="N10" s="1">
        <v>2</v>
      </c>
      <c r="O10" s="1">
        <v>0</v>
      </c>
      <c r="P10" s="1">
        <v>0</v>
      </c>
      <c r="Q10" s="1">
        <v>2</v>
      </c>
      <c r="R10" s="1">
        <v>2</v>
      </c>
      <c r="S10" s="1">
        <v>1</v>
      </c>
      <c r="T10" s="1">
        <v>1</v>
      </c>
      <c r="U10" s="1">
        <v>0</v>
      </c>
      <c r="V10" s="1">
        <v>0</v>
      </c>
      <c r="W10" s="1">
        <v>0</v>
      </c>
      <c r="X10" s="1">
        <v>1</v>
      </c>
      <c r="Y10" s="1">
        <v>0</v>
      </c>
      <c r="Z10" s="1">
        <v>0</v>
      </c>
      <c r="AA10" s="1">
        <v>0</v>
      </c>
      <c r="AB10" s="1">
        <v>2</v>
      </c>
      <c r="AC10" s="1">
        <v>0</v>
      </c>
      <c r="AD10" s="1">
        <v>3</v>
      </c>
      <c r="AE10" s="1">
        <v>1</v>
      </c>
    </row>
    <row r="11" spans="1:31" x14ac:dyDescent="0.25">
      <c r="A11" t="s">
        <v>4</v>
      </c>
      <c r="B11" s="1">
        <v>1</v>
      </c>
      <c r="C11" s="1" t="s">
        <v>41</v>
      </c>
      <c r="D11" s="1">
        <v>3</v>
      </c>
      <c r="E11" s="1">
        <v>3</v>
      </c>
      <c r="F11" s="1">
        <v>1</v>
      </c>
      <c r="G11" s="1">
        <v>3</v>
      </c>
      <c r="H11" s="1">
        <v>2</v>
      </c>
      <c r="I11" s="1">
        <v>3</v>
      </c>
      <c r="J11" s="1">
        <v>3</v>
      </c>
      <c r="K11" s="1">
        <v>3</v>
      </c>
      <c r="L11" s="1">
        <v>3</v>
      </c>
      <c r="M11" s="1">
        <v>3</v>
      </c>
      <c r="N11" s="1">
        <v>3</v>
      </c>
      <c r="O11" s="1">
        <v>2</v>
      </c>
      <c r="P11" s="1">
        <v>3</v>
      </c>
      <c r="Q11" s="1">
        <v>3</v>
      </c>
      <c r="R11" s="1">
        <v>3</v>
      </c>
      <c r="S11" s="1">
        <v>1</v>
      </c>
      <c r="T11" s="1">
        <v>3</v>
      </c>
      <c r="U11" s="1">
        <v>2</v>
      </c>
      <c r="V11" s="1">
        <v>2</v>
      </c>
      <c r="W11" s="1">
        <v>2</v>
      </c>
      <c r="X11" s="1">
        <v>3</v>
      </c>
      <c r="Y11" s="1">
        <v>3</v>
      </c>
      <c r="Z11" s="1">
        <v>2</v>
      </c>
      <c r="AA11" s="1">
        <v>1</v>
      </c>
      <c r="AB11" s="1">
        <v>3</v>
      </c>
      <c r="AC11" s="1">
        <v>2</v>
      </c>
      <c r="AD11" s="1">
        <v>3</v>
      </c>
      <c r="AE11" s="1">
        <v>1</v>
      </c>
    </row>
    <row r="12" spans="1:31" x14ac:dyDescent="0.25">
      <c r="A12" t="s">
        <v>2</v>
      </c>
      <c r="B12" s="1">
        <v>0.5</v>
      </c>
      <c r="C12" s="1" t="s">
        <v>41</v>
      </c>
      <c r="D12" s="1">
        <v>1</v>
      </c>
      <c r="E12" s="1">
        <v>3</v>
      </c>
      <c r="F12" s="1">
        <v>3</v>
      </c>
      <c r="G12" s="1">
        <v>3</v>
      </c>
      <c r="H12" s="1">
        <v>1</v>
      </c>
      <c r="I12" s="1">
        <v>3</v>
      </c>
      <c r="J12" s="1">
        <v>0</v>
      </c>
      <c r="K12" s="1">
        <v>0</v>
      </c>
      <c r="L12" s="1">
        <v>1</v>
      </c>
      <c r="M12" s="1">
        <v>3</v>
      </c>
      <c r="N12" s="1">
        <v>3</v>
      </c>
      <c r="O12" s="1">
        <v>3</v>
      </c>
      <c r="P12" s="1">
        <v>0</v>
      </c>
      <c r="Q12" s="1">
        <v>0</v>
      </c>
      <c r="R12" s="1">
        <v>3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3</v>
      </c>
      <c r="Y12" s="1">
        <v>3</v>
      </c>
      <c r="Z12" s="1">
        <v>0</v>
      </c>
      <c r="AA12" s="1">
        <v>0</v>
      </c>
      <c r="AB12" s="1">
        <v>3</v>
      </c>
      <c r="AC12" s="1">
        <v>3</v>
      </c>
      <c r="AD12" s="1">
        <v>3</v>
      </c>
      <c r="AE12" s="1">
        <v>1</v>
      </c>
    </row>
    <row r="13" spans="1:31" x14ac:dyDescent="0.25">
      <c r="A13" t="s">
        <v>12</v>
      </c>
      <c r="B13" s="1">
        <v>1</v>
      </c>
      <c r="C13" s="1" t="s">
        <v>42</v>
      </c>
      <c r="D13" s="1">
        <v>0</v>
      </c>
      <c r="E13" s="1">
        <v>0</v>
      </c>
      <c r="F13" s="1">
        <v>3</v>
      </c>
      <c r="G13" s="1">
        <v>0</v>
      </c>
      <c r="H13" s="1">
        <v>2</v>
      </c>
      <c r="I13" s="1">
        <v>3</v>
      </c>
      <c r="J13" s="1">
        <v>1</v>
      </c>
      <c r="K13" s="1">
        <v>0</v>
      </c>
      <c r="L13" s="1">
        <v>0</v>
      </c>
      <c r="M13" s="1">
        <v>3</v>
      </c>
      <c r="N13" s="1">
        <v>0</v>
      </c>
      <c r="O13" s="1">
        <v>3</v>
      </c>
      <c r="P13" s="1">
        <v>0</v>
      </c>
      <c r="Q13" s="1">
        <v>3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1</v>
      </c>
      <c r="X13" s="1">
        <v>0</v>
      </c>
      <c r="Y13" s="1">
        <v>3</v>
      </c>
      <c r="Z13" s="1">
        <v>0</v>
      </c>
      <c r="AA13" s="1">
        <v>0</v>
      </c>
      <c r="AB13" s="1">
        <v>2</v>
      </c>
      <c r="AC13" s="1">
        <v>3</v>
      </c>
      <c r="AD13" s="1">
        <v>3</v>
      </c>
      <c r="AE13" s="1">
        <v>0</v>
      </c>
    </row>
    <row r="14" spans="1:31" x14ac:dyDescent="0.25">
      <c r="A14" t="s">
        <v>2</v>
      </c>
      <c r="B14" s="1">
        <v>0.5</v>
      </c>
      <c r="C14" s="1" t="s">
        <v>43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3</v>
      </c>
      <c r="Z14" s="1">
        <v>0</v>
      </c>
      <c r="AA14" s="1">
        <v>0</v>
      </c>
      <c r="AB14" s="1">
        <v>0</v>
      </c>
      <c r="AC14" s="1">
        <v>0</v>
      </c>
      <c r="AD14" s="1">
        <v>3</v>
      </c>
      <c r="AE14" s="1">
        <v>0</v>
      </c>
    </row>
    <row r="15" spans="1:31" x14ac:dyDescent="0.25">
      <c r="A15" t="s">
        <v>5</v>
      </c>
      <c r="B15" s="1">
        <v>1</v>
      </c>
      <c r="C15" s="1" t="s">
        <v>42</v>
      </c>
      <c r="D15" s="1">
        <v>3</v>
      </c>
      <c r="E15" s="1">
        <v>3</v>
      </c>
      <c r="F15" s="1">
        <v>3</v>
      </c>
      <c r="G15" s="1">
        <v>0</v>
      </c>
      <c r="H15" s="1">
        <v>3</v>
      </c>
      <c r="I15" s="1">
        <v>3</v>
      </c>
      <c r="J15" s="1">
        <v>1</v>
      </c>
      <c r="K15" s="1">
        <v>3</v>
      </c>
      <c r="L15" s="1">
        <v>3</v>
      </c>
      <c r="M15" s="1">
        <v>3</v>
      </c>
      <c r="N15" s="1">
        <v>3</v>
      </c>
      <c r="O15" s="1">
        <v>0</v>
      </c>
      <c r="P15" s="1">
        <v>0</v>
      </c>
      <c r="Q15" s="1">
        <v>3</v>
      </c>
      <c r="R15" s="1">
        <v>1</v>
      </c>
      <c r="S15" s="1">
        <v>0</v>
      </c>
      <c r="T15" s="1">
        <v>0</v>
      </c>
      <c r="U15" s="1">
        <v>0</v>
      </c>
      <c r="V15" s="1">
        <v>2</v>
      </c>
      <c r="W15" s="1">
        <v>2</v>
      </c>
      <c r="X15" s="1">
        <v>3</v>
      </c>
      <c r="Y15" s="1">
        <v>1</v>
      </c>
      <c r="Z15" s="1">
        <v>3</v>
      </c>
      <c r="AA15" s="1">
        <v>0</v>
      </c>
      <c r="AB15" s="1">
        <v>1</v>
      </c>
      <c r="AC15" s="1">
        <v>3</v>
      </c>
      <c r="AD15" s="1">
        <v>3</v>
      </c>
      <c r="AE15" s="1">
        <v>1</v>
      </c>
    </row>
    <row r="16" spans="1:31" x14ac:dyDescent="0.25">
      <c r="A16" t="s">
        <v>6</v>
      </c>
      <c r="B16" s="1">
        <v>1</v>
      </c>
      <c r="C16" s="1" t="s">
        <v>40</v>
      </c>
      <c r="D16" s="1">
        <v>3</v>
      </c>
      <c r="E16" s="1">
        <v>3</v>
      </c>
      <c r="F16" s="1">
        <v>3</v>
      </c>
      <c r="G16" s="1">
        <v>3</v>
      </c>
      <c r="H16" s="1">
        <v>2</v>
      </c>
      <c r="I16" s="1">
        <v>3</v>
      </c>
      <c r="J16" s="1">
        <v>1</v>
      </c>
      <c r="K16" s="1">
        <v>2</v>
      </c>
      <c r="L16" s="1">
        <v>3</v>
      </c>
      <c r="M16" s="1">
        <v>3</v>
      </c>
      <c r="N16" s="1">
        <v>3</v>
      </c>
      <c r="O16" s="1">
        <v>2</v>
      </c>
      <c r="P16" s="1">
        <v>0</v>
      </c>
      <c r="Q16" s="1">
        <v>3</v>
      </c>
      <c r="R16" s="1">
        <v>3</v>
      </c>
      <c r="S16" s="1">
        <v>0</v>
      </c>
      <c r="T16" s="1">
        <v>1</v>
      </c>
      <c r="U16" s="1">
        <v>0</v>
      </c>
      <c r="V16" s="1">
        <v>1</v>
      </c>
      <c r="W16" s="1">
        <v>1</v>
      </c>
      <c r="X16" s="1">
        <v>3</v>
      </c>
      <c r="Y16" s="1">
        <v>3</v>
      </c>
      <c r="Z16" s="1">
        <v>3</v>
      </c>
      <c r="AA16" s="1">
        <v>0</v>
      </c>
      <c r="AB16" s="1">
        <v>3</v>
      </c>
      <c r="AC16" s="1">
        <v>3</v>
      </c>
      <c r="AD16" s="1">
        <v>3</v>
      </c>
      <c r="AE16" s="1">
        <v>0</v>
      </c>
    </row>
    <row r="17" spans="1:31" x14ac:dyDescent="0.25">
      <c r="A17" t="s">
        <v>7</v>
      </c>
      <c r="B17" s="1">
        <v>1</v>
      </c>
      <c r="C17" s="1" t="s">
        <v>44</v>
      </c>
      <c r="D17" s="1">
        <v>3</v>
      </c>
      <c r="E17" s="1">
        <v>0</v>
      </c>
      <c r="F17" s="1">
        <v>3</v>
      </c>
      <c r="G17" s="1">
        <v>2</v>
      </c>
      <c r="H17" s="1">
        <v>0</v>
      </c>
      <c r="I17" s="1">
        <v>3</v>
      </c>
      <c r="J17" s="1">
        <v>0</v>
      </c>
      <c r="K17" s="1">
        <v>1</v>
      </c>
      <c r="L17" s="1">
        <v>3</v>
      </c>
      <c r="M17" s="1">
        <v>3</v>
      </c>
      <c r="N17" s="1">
        <v>0</v>
      </c>
      <c r="O17" s="1">
        <v>0</v>
      </c>
      <c r="P17" s="1">
        <v>0</v>
      </c>
      <c r="Q17" s="1">
        <v>3</v>
      </c>
      <c r="R17" s="1">
        <v>0</v>
      </c>
      <c r="S17" s="1">
        <v>1</v>
      </c>
      <c r="T17" s="1">
        <v>1</v>
      </c>
      <c r="U17" s="1">
        <v>0</v>
      </c>
      <c r="V17" s="1">
        <v>0</v>
      </c>
      <c r="W17" s="1">
        <v>0</v>
      </c>
      <c r="X17" s="1">
        <v>3</v>
      </c>
      <c r="Y17" s="1">
        <v>3</v>
      </c>
      <c r="Z17" s="1">
        <v>0</v>
      </c>
      <c r="AA17" s="1">
        <v>0</v>
      </c>
      <c r="AB17" s="1">
        <v>0</v>
      </c>
      <c r="AC17" s="1">
        <v>0</v>
      </c>
      <c r="AD17" s="1">
        <v>3</v>
      </c>
      <c r="AE17" s="1">
        <v>0</v>
      </c>
    </row>
    <row r="18" spans="1:31" x14ac:dyDescent="0.25">
      <c r="A18" t="s">
        <v>8</v>
      </c>
      <c r="B18" s="1">
        <v>1</v>
      </c>
      <c r="C18" s="1" t="s">
        <v>40</v>
      </c>
      <c r="D18" s="1">
        <v>3</v>
      </c>
      <c r="E18" s="1">
        <v>0</v>
      </c>
      <c r="F18" s="1">
        <v>3</v>
      </c>
      <c r="G18" s="1">
        <v>0</v>
      </c>
      <c r="H18" s="1">
        <v>0</v>
      </c>
      <c r="I18" s="1">
        <v>3</v>
      </c>
      <c r="J18" s="1">
        <v>0</v>
      </c>
      <c r="K18" s="1">
        <v>0</v>
      </c>
      <c r="L18" s="1">
        <v>3</v>
      </c>
      <c r="M18" s="1">
        <v>3</v>
      </c>
      <c r="N18" s="1">
        <v>0</v>
      </c>
      <c r="O18" s="1">
        <v>0</v>
      </c>
      <c r="P18" s="1">
        <v>0</v>
      </c>
      <c r="Q18" s="1">
        <v>3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3</v>
      </c>
      <c r="Y18" s="1">
        <v>3</v>
      </c>
      <c r="Z18" s="1">
        <v>0</v>
      </c>
      <c r="AA18" s="1">
        <v>0</v>
      </c>
      <c r="AB18" s="1">
        <v>0</v>
      </c>
      <c r="AC18" s="1">
        <v>0</v>
      </c>
      <c r="AD18" s="1">
        <v>3</v>
      </c>
      <c r="AE18" s="1">
        <v>0</v>
      </c>
    </row>
    <row r="19" spans="1:31" s="1" customFormat="1" x14ac:dyDescent="0.25">
      <c r="B19" s="1">
        <f>SUM(B6:B18)</f>
        <v>11.5</v>
      </c>
      <c r="D19" s="1">
        <f>(D6*$B$6+D7*$B$7+D8*$B$8+D9*$B$9+D10*$B$10+D11*$B$11+D12*$B$12+D13*$B$13+D14*$B$14+D15*$B$15+D16*$B$16+D17*$B$17+D18*$B$18)/$B$19*20/3</f>
        <v>15.652173913043478</v>
      </c>
      <c r="E19" s="1">
        <f t="shared" ref="E19:AE19" si="0">(E6*$B$6+E7*$B$7+E8*$B$8+E9*$B$9+E10*$B$10+E11*$B$11+E12*$B$12+E13*$B$13+E14*$B$14+E15*$B$15+E16*$B$16+E17*$B$17+E18*$B$18)/$B$19*20/3</f>
        <v>11.014492753623188</v>
      </c>
      <c r="F19" s="1">
        <f t="shared" si="0"/>
        <v>15.07246376811594</v>
      </c>
      <c r="G19" s="1">
        <f t="shared" si="0"/>
        <v>11.014492753623188</v>
      </c>
      <c r="H19" s="1">
        <f t="shared" si="0"/>
        <v>9.5652173913043477</v>
      </c>
      <c r="I19" s="1">
        <f t="shared" si="0"/>
        <v>15.942028985507244</v>
      </c>
      <c r="J19" s="1">
        <f t="shared" si="0"/>
        <v>8.6956521739130448</v>
      </c>
      <c r="K19" s="1">
        <f t="shared" si="0"/>
        <v>11.014492753623188</v>
      </c>
      <c r="L19" s="1">
        <f t="shared" si="0"/>
        <v>15.652173913043478</v>
      </c>
      <c r="M19" s="1">
        <f t="shared" si="0"/>
        <v>18.55072463768116</v>
      </c>
      <c r="N19" s="1">
        <f t="shared" si="0"/>
        <v>11.304347826086955</v>
      </c>
      <c r="O19" s="1">
        <f t="shared" si="0"/>
        <v>9.5652173913043477</v>
      </c>
      <c r="P19" s="1">
        <f t="shared" si="0"/>
        <v>5.7971014492753623</v>
      </c>
      <c r="Q19" s="1">
        <f t="shared" si="0"/>
        <v>18.260869565217394</v>
      </c>
      <c r="R19" s="1">
        <f t="shared" si="0"/>
        <v>10.144927536231885</v>
      </c>
      <c r="S19" s="1">
        <f t="shared" si="0"/>
        <v>4.9275362318840576</v>
      </c>
      <c r="T19" s="1">
        <f t="shared" si="0"/>
        <v>7.2463768115942031</v>
      </c>
      <c r="U19" s="1">
        <f t="shared" si="0"/>
        <v>5.2173913043478262</v>
      </c>
      <c r="V19" s="1">
        <f t="shared" si="0"/>
        <v>6.3768115942028984</v>
      </c>
      <c r="W19" s="1">
        <f t="shared" si="0"/>
        <v>8.6956521739130448</v>
      </c>
      <c r="X19" s="1">
        <f t="shared" si="0"/>
        <v>14.492753623188406</v>
      </c>
      <c r="Y19" s="1">
        <f t="shared" si="0"/>
        <v>15.652173913043478</v>
      </c>
      <c r="Z19" s="1">
        <f t="shared" si="0"/>
        <v>8.6956521739130448</v>
      </c>
      <c r="AA19" s="1">
        <f t="shared" si="0"/>
        <v>2.318840579710145</v>
      </c>
      <c r="AB19" s="1">
        <f t="shared" si="0"/>
        <v>10.724637681159422</v>
      </c>
      <c r="AC19" s="1">
        <f t="shared" si="0"/>
        <v>11.304347826086955</v>
      </c>
      <c r="AD19" s="1">
        <f t="shared" si="0"/>
        <v>20</v>
      </c>
      <c r="AE19" s="1">
        <f t="shared" si="0"/>
        <v>5.7971014492753623</v>
      </c>
    </row>
    <row r="20" spans="1:31" x14ac:dyDescent="0.25">
      <c r="C20" s="1"/>
    </row>
    <row r="23" spans="1:31" x14ac:dyDescent="0.25">
      <c r="C23" s="1" t="s">
        <v>38</v>
      </c>
      <c r="D23" s="1" t="str">
        <f>D5</f>
        <v>Zinebe</v>
      </c>
      <c r="E23" s="1" t="str">
        <f t="shared" ref="E23:I23" si="1">E5</f>
        <v>Andréa</v>
      </c>
      <c r="F23" s="1" t="str">
        <f t="shared" si="1"/>
        <v>Morgane</v>
      </c>
      <c r="G23" s="1" t="str">
        <f t="shared" si="1"/>
        <v>Lucie</v>
      </c>
      <c r="H23" s="1" t="str">
        <f t="shared" si="1"/>
        <v>Daphnée</v>
      </c>
      <c r="I23" s="1" t="str">
        <f t="shared" si="1"/>
        <v>Clara</v>
      </c>
      <c r="J23" s="1" t="s">
        <v>16</v>
      </c>
      <c r="K23" s="1" t="s">
        <v>17</v>
      </c>
      <c r="L23" s="1" t="s">
        <v>18</v>
      </c>
      <c r="M23" s="1" t="s">
        <v>19</v>
      </c>
      <c r="N23" s="1" t="s">
        <v>20</v>
      </c>
      <c r="O23" s="1" t="s">
        <v>21</v>
      </c>
      <c r="P23" s="1" t="s">
        <v>22</v>
      </c>
      <c r="Q23" s="1" t="s">
        <v>23</v>
      </c>
      <c r="R23" s="1" t="s">
        <v>24</v>
      </c>
      <c r="S23" s="1" t="s">
        <v>25</v>
      </c>
      <c r="T23" s="1" t="s">
        <v>26</v>
      </c>
      <c r="U23" s="1" t="s">
        <v>27</v>
      </c>
      <c r="V23" s="1" t="s">
        <v>28</v>
      </c>
      <c r="W23" s="1" t="s">
        <v>29</v>
      </c>
      <c r="X23" s="1" t="s">
        <v>30</v>
      </c>
      <c r="Y23" s="1" t="s">
        <v>31</v>
      </c>
      <c r="Z23" s="1" t="s">
        <v>32</v>
      </c>
      <c r="AA23" s="1" t="s">
        <v>33</v>
      </c>
      <c r="AB23" s="1" t="s">
        <v>34</v>
      </c>
      <c r="AC23" s="1" t="s">
        <v>35</v>
      </c>
      <c r="AD23" s="1" t="s">
        <v>36</v>
      </c>
      <c r="AE23" s="1" t="s">
        <v>37</v>
      </c>
    </row>
    <row r="24" spans="1:31" x14ac:dyDescent="0.25">
      <c r="B24" t="s">
        <v>40</v>
      </c>
      <c r="C24" s="1">
        <f ca="1">'Note par compétence'!J20</f>
        <v>4</v>
      </c>
      <c r="D24" s="1" t="str">
        <f>IF(INDEX($D$23:AE$23,,MATCH('Note par compétence'!$J$23,'Note élève'!$D$23:AE$23,))=D$23,'Note par compétence'!$J$40,"")</f>
        <v/>
      </c>
      <c r="E24" s="1" t="str">
        <f>IF(INDEX($D$23:AF$23,,MATCH('Note par compétence'!$J$23,'Note élève'!$D$23:AF$23,))=E$23,'Note par compétence'!$J$40,"")</f>
        <v/>
      </c>
      <c r="F24" s="1">
        <f ca="1">IF(INDEX($D$23:AG$23,,MATCH('Note par compétence'!$J$23,'Note élève'!$D$23:AG$23,))=F$23,'Note par compétence'!$J$40,"")</f>
        <v>3.6666666666666665</v>
      </c>
      <c r="G24" s="1" t="str">
        <f>IF(INDEX($D$23:AH$23,,MATCH('Note par compétence'!$J$23,'Note élève'!$D$23:AH$23,))=G$23,'Note par compétence'!$J$40,"")</f>
        <v/>
      </c>
      <c r="H24" s="1" t="str">
        <f>IF(INDEX($D$23:AI$23,,MATCH('Note par compétence'!$J$23,'Note élève'!$D$23:AI$23,))=H$23,'Note par compétence'!$J$40,"")</f>
        <v/>
      </c>
      <c r="I24" s="1" t="str">
        <f>IF(INDEX($D$23:AJ$23,,MATCH('Note par compétence'!$J$23,'Note élève'!$D$23:AJ$23,))=I$23,'Note par compétence'!$J$40,"")</f>
        <v/>
      </c>
      <c r="J24" s="1" t="str">
        <f>IF(INDEX($D$23:AK$23,,MATCH('Note par compétence'!$J$23,'Note élève'!$D$23:AK$23,))=J$23,'Note par compétence'!$J$40,"")</f>
        <v/>
      </c>
      <c r="K24" s="1" t="str">
        <f>IF(INDEX($D$23:AL$23,,MATCH('Note par compétence'!$J$23,'Note élève'!$D$23:AL$23,))=K$23,'Note par compétence'!$J$40,"")</f>
        <v/>
      </c>
      <c r="L24" s="1" t="str">
        <f>IF(INDEX($D$23:AM$23,,MATCH('Note par compétence'!$J$23,'Note élève'!$D$23:AM$23,))=L$23,'Note par compétence'!$J$40,"")</f>
        <v/>
      </c>
      <c r="M24" s="1" t="str">
        <f>IF(INDEX($D$23:AN$23,,MATCH('Note par compétence'!$J$23,'Note élève'!$D$23:AN$23,))=M$23,'Note par compétence'!$J$40,"")</f>
        <v/>
      </c>
      <c r="N24" s="1" t="str">
        <f>IF(INDEX($D$23:AO$23,,MATCH('Note par compétence'!$J$23,'Note élève'!$D$23:AO$23,))=N$23,'Note par compétence'!$J$40,"")</f>
        <v/>
      </c>
      <c r="O24" s="1" t="str">
        <f>IF(INDEX($D$23:AP$23,,MATCH('Note par compétence'!$J$23,'Note élève'!$D$23:AP$23,))=O$23,'Note par compétence'!$J$40,"")</f>
        <v/>
      </c>
      <c r="P24" s="1" t="str">
        <f>IF(INDEX($D$23:AQ$23,,MATCH('Note par compétence'!$J$23,'Note élève'!$D$23:AQ$23,))=P$23,'Note par compétence'!$J$40,"")</f>
        <v/>
      </c>
      <c r="Q24" s="1" t="str">
        <f>IF(INDEX($D$23:AR$23,,MATCH('Note par compétence'!$J$23,'Note élève'!$D$23:AR$23,))=Q$23,'Note par compétence'!$J$40,"")</f>
        <v/>
      </c>
      <c r="R24" s="1" t="str">
        <f>IF(INDEX($D$23:AS$23,,MATCH('Note par compétence'!$J$23,'Note élève'!$D$23:AS$23,))=R$23,'Note par compétence'!$J$40,"")</f>
        <v/>
      </c>
      <c r="S24" s="1" t="str">
        <f>IF(INDEX($D$23:AT$23,,MATCH('Note par compétence'!$J$23,'Note élève'!$D$23:AT$23,))=S$23,'Note par compétence'!$J$40,"")</f>
        <v/>
      </c>
      <c r="T24" s="1" t="str">
        <f>IF(INDEX($D$23:AU$23,,MATCH('Note par compétence'!$J$23,'Note élève'!$D$23:AU$23,))=T$23,'Note par compétence'!$J$40,"")</f>
        <v/>
      </c>
      <c r="U24" s="1" t="str">
        <f>IF(INDEX($D$23:AV$23,,MATCH('Note par compétence'!$J$23,'Note élève'!$D$23:AV$23,))=U$23,'Note par compétence'!$J$40,"")</f>
        <v/>
      </c>
      <c r="V24" s="1" t="str">
        <f>IF(INDEX($D$23:AW$23,,MATCH('Note par compétence'!$J$23,'Note élève'!$D$23:AW$23,))=V$23,'Note par compétence'!$J$40,"")</f>
        <v/>
      </c>
      <c r="W24" s="1" t="str">
        <f>IF(INDEX($D$23:AX$23,,MATCH('Note par compétence'!$J$23,'Note élève'!$D$23:AX$23,))=W$23,'Note par compétence'!$J$40,"")</f>
        <v/>
      </c>
      <c r="X24" s="1" t="str">
        <f>IF(INDEX($D$23:AY$23,,MATCH('Note par compétence'!$J$23,'Note élève'!$D$23:AY$23,))=X$23,'Note par compétence'!$J$40,"")</f>
        <v/>
      </c>
      <c r="Y24" s="1" t="str">
        <f>IF(INDEX($D$23:AZ$23,,MATCH('Note par compétence'!$J$23,'Note élève'!$D$23:AZ$23,))=Y$23,'Note par compétence'!$J$40,"")</f>
        <v/>
      </c>
      <c r="Z24" s="1" t="str">
        <f>IF(INDEX($D$23:BA$23,,MATCH('Note par compétence'!$J$23,'Note élève'!$D$23:BA$23,))=Z$23,'Note par compétence'!$J$40,"")</f>
        <v/>
      </c>
      <c r="AA24" s="1" t="str">
        <f>IF(INDEX($D$23:BB$23,,MATCH('Note par compétence'!$J$23,'Note élève'!$D$23:BB$23,))=AA$23,'Note par compétence'!$J$40,"")</f>
        <v/>
      </c>
      <c r="AB24" s="1" t="str">
        <f>IF(INDEX($D$23:BC$23,,MATCH('Note par compétence'!$J$23,'Note élève'!$D$23:BC$23,))=AB$23,'Note par compétence'!$J$40,"")</f>
        <v/>
      </c>
      <c r="AC24" s="1" t="str">
        <f>IF(INDEX($D$23:BD$23,,MATCH('Note par compétence'!$J$23,'Note élève'!$D$23:BD$23,))=AC$23,'Note par compétence'!$J$40,"")</f>
        <v/>
      </c>
      <c r="AD24" s="1" t="str">
        <f>IF(INDEX($D$23:BE$23,,MATCH('Note par compétence'!$J$23,'Note élève'!$D$23:BE$23,))=AD$23,'Note par compétence'!$J$40,"")</f>
        <v/>
      </c>
      <c r="AE24" s="1" t="str">
        <f>IF(INDEX($D$23:BF$23,,MATCH('Note par compétence'!$J$23,'Note élève'!$D$23:BF$23,))=AE$23,'Note par compétence'!$J$40,"")</f>
        <v/>
      </c>
    </row>
    <row r="25" spans="1:31" x14ac:dyDescent="0.25">
      <c r="B25" t="s">
        <v>43</v>
      </c>
      <c r="C25" s="1">
        <f>'Note par compétence'!D20</f>
        <v>1.5</v>
      </c>
      <c r="D25" s="1" t="str">
        <f>IF(INDEX($D$23:AE$23,,MATCH('Note par compétence'!$J$23,'Note élève'!$D$23:AE$23,))=D$23,'Note par compétence'!$K$40,"")</f>
        <v/>
      </c>
      <c r="E25" s="1" t="str">
        <f>IF(INDEX($D$23:AF$23,,MATCH('Note par compétence'!$J$23,'Note élève'!$D$23:AF$23,))=E$23,'Note par compétence'!$K$40,"")</f>
        <v/>
      </c>
      <c r="F25" s="1">
        <f ca="1">IF(INDEX($D$23:AG$23,,MATCH('Note par compétence'!$J$23,'Note élève'!$D$23:AG$23,))=F$23,'Note par compétence'!$K$40,"")</f>
        <v>1</v>
      </c>
      <c r="G25" s="1" t="str">
        <f>IF(INDEX($D$23:AH$23,,MATCH('Note par compétence'!$J$23,'Note élève'!$D$23:AH$23,))=G$23,'Note par compétence'!$K$40,"")</f>
        <v/>
      </c>
      <c r="H25" s="1" t="str">
        <f>IF(INDEX($D$23:AI$23,,MATCH('Note par compétence'!$J$23,'Note élève'!$D$23:AI$23,))=H$23,'Note par compétence'!$K$40,"")</f>
        <v/>
      </c>
      <c r="I25" s="1" t="str">
        <f>IF(INDEX($D$23:AJ$23,,MATCH('Note par compétence'!$J$23,'Note élève'!$D$23:AJ$23,))=I$23,'Note par compétence'!$K$40,"")</f>
        <v/>
      </c>
      <c r="J25" s="1" t="str">
        <f>IF(INDEX($D$23:AK$23,,MATCH('Note par compétence'!$J$23,'Note élève'!$D$23:AK$23,))=J$23,'Note par compétence'!$K$40,"")</f>
        <v/>
      </c>
      <c r="K25" s="1" t="str">
        <f>IF(INDEX($D$23:AL$23,,MATCH('Note par compétence'!$J$23,'Note élève'!$D$23:AL$23,))=K$23,'Note par compétence'!$K$40,"")</f>
        <v/>
      </c>
      <c r="L25" s="1" t="str">
        <f>IF(INDEX($D$23:AM$23,,MATCH('Note par compétence'!$J$23,'Note élève'!$D$23:AM$23,))=L$23,'Note par compétence'!$K$40,"")</f>
        <v/>
      </c>
      <c r="M25" s="1" t="str">
        <f>IF(INDEX($D$23:AN$23,,MATCH('Note par compétence'!$J$23,'Note élève'!$D$23:AN$23,))=M$23,'Note par compétence'!$K$40,"")</f>
        <v/>
      </c>
      <c r="N25" s="1" t="str">
        <f>IF(INDEX($D$23:AO$23,,MATCH('Note par compétence'!$J$23,'Note élève'!$D$23:AO$23,))=N$23,'Note par compétence'!$K$40,"")</f>
        <v/>
      </c>
      <c r="O25" s="1" t="str">
        <f>IF(INDEX($D$23:AP$23,,MATCH('Note par compétence'!$J$23,'Note élève'!$D$23:AP$23,))=O$23,'Note par compétence'!$K$40,"")</f>
        <v/>
      </c>
      <c r="P25" s="1" t="str">
        <f>IF(INDEX($D$23:AQ$23,,MATCH('Note par compétence'!$J$23,'Note élève'!$D$23:AQ$23,))=P$23,'Note par compétence'!$K$40,"")</f>
        <v/>
      </c>
      <c r="Q25" s="1" t="str">
        <f>IF(INDEX($D$23:AR$23,,MATCH('Note par compétence'!$J$23,'Note élève'!$D$23:AR$23,))=Q$23,'Note par compétence'!$K$40,"")</f>
        <v/>
      </c>
      <c r="R25" s="1" t="str">
        <f>IF(INDEX($D$23:AS$23,,MATCH('Note par compétence'!$J$23,'Note élève'!$D$23:AS$23,))=R$23,'Note par compétence'!$K$40,"")</f>
        <v/>
      </c>
      <c r="S25" s="1" t="str">
        <f>IF(INDEX($D$23:AT$23,,MATCH('Note par compétence'!$J$23,'Note élève'!$D$23:AT$23,))=S$23,'Note par compétence'!$K$40,"")</f>
        <v/>
      </c>
      <c r="T25" s="1" t="str">
        <f>IF(INDEX($D$23:AU$23,,MATCH('Note par compétence'!$J$23,'Note élève'!$D$23:AU$23,))=T$23,'Note par compétence'!$K$40,"")</f>
        <v/>
      </c>
      <c r="U25" s="1" t="str">
        <f>IF(INDEX($D$23:AV$23,,MATCH('Note par compétence'!$J$23,'Note élève'!$D$23:AV$23,))=U$23,'Note par compétence'!$K$40,"")</f>
        <v/>
      </c>
      <c r="V25" s="1" t="str">
        <f>IF(INDEX($D$23:AW$23,,MATCH('Note par compétence'!$J$23,'Note élève'!$D$23:AW$23,))=V$23,'Note par compétence'!$K$40,"")</f>
        <v/>
      </c>
      <c r="W25" s="1" t="str">
        <f>IF(INDEX($D$23:AX$23,,MATCH('Note par compétence'!$J$23,'Note élève'!$D$23:AX$23,))=W$23,'Note par compétence'!$K$40,"")</f>
        <v/>
      </c>
      <c r="X25" s="1" t="str">
        <f>IF(INDEX($D$23:AY$23,,MATCH('Note par compétence'!$J$23,'Note élève'!$D$23:AY$23,))=X$23,'Note par compétence'!$K$40,"")</f>
        <v/>
      </c>
      <c r="Y25" s="1" t="str">
        <f>IF(INDEX($D$23:AZ$23,,MATCH('Note par compétence'!$J$23,'Note élève'!$D$23:AZ$23,))=Y$23,'Note par compétence'!$K$40,"")</f>
        <v/>
      </c>
      <c r="Z25" s="1" t="str">
        <f>IF(INDEX($D$23:BA$23,,MATCH('Note par compétence'!$J$23,'Note élève'!$D$23:BA$23,))=Z$23,'Note par compétence'!$K$40,"")</f>
        <v/>
      </c>
      <c r="AA25" s="1" t="str">
        <f>IF(INDEX($D$23:BB$23,,MATCH('Note par compétence'!$J$23,'Note élève'!$D$23:BB$23,))=AA$23,'Note par compétence'!$K$40,"")</f>
        <v/>
      </c>
      <c r="AB25" s="1" t="str">
        <f>IF(INDEX($D$23:BC$23,,MATCH('Note par compétence'!$J$23,'Note élève'!$D$23:BC$23,))=AB$23,'Note par compétence'!$K$40,"")</f>
        <v/>
      </c>
      <c r="AC25" s="1" t="str">
        <f>IF(INDEX($D$23:BD$23,,MATCH('Note par compétence'!$J$23,'Note élève'!$D$23:BD$23,))=AC$23,'Note par compétence'!$K$40,"")</f>
        <v/>
      </c>
      <c r="AD25" s="1" t="str">
        <f>IF(INDEX($D$23:BE$23,,MATCH('Note par compétence'!$J$23,'Note élève'!$D$23:BE$23,))=AD$23,'Note par compétence'!$K$40,"")</f>
        <v/>
      </c>
      <c r="AE25" s="1" t="str">
        <f>IF(INDEX($D$23:BF$23,,MATCH('Note par compétence'!$J$23,'Note élève'!$D$23:BF$23,))=AE$23,'Note par compétence'!$K$40,"")</f>
        <v/>
      </c>
    </row>
    <row r="26" spans="1:31" x14ac:dyDescent="0.25">
      <c r="B26" t="s">
        <v>41</v>
      </c>
      <c r="C26" s="1">
        <f>'Note par compétence'!E20</f>
        <v>2.5</v>
      </c>
      <c r="D26" s="1" t="str">
        <f>IF(INDEX($D$23:AE$23,,MATCH('Note par compétence'!$J$23,'Note élève'!$D$23:AE$23,))=D$23,'Note par compétence'!$L$40,"")</f>
        <v/>
      </c>
      <c r="E26" s="1" t="str">
        <f>IF(INDEX($D$23:AF$23,,MATCH('Note par compétence'!$J$23,'Note élève'!$D$23:AF$23,))=E$23,'Note par compétence'!$L$40,"")</f>
        <v/>
      </c>
      <c r="F26" s="1">
        <f ca="1">IF(INDEX($D$23:AG$23,,MATCH('Note par compétence'!$J$23,'Note élève'!$D$23:AG$23,))=F$23,'Note par compétence'!$L$40,"")</f>
        <v>0.83333333333333326</v>
      </c>
      <c r="G26" s="1" t="str">
        <f>IF(INDEX($D$23:AH$23,,MATCH('Note par compétence'!$J$23,'Note élève'!$D$23:AH$23,))=G$23,'Note par compétence'!$L$40,"")</f>
        <v/>
      </c>
      <c r="H26" s="1" t="str">
        <f>IF(INDEX($D$23:AI$23,,MATCH('Note par compétence'!$J$23,'Note élève'!$D$23:AI$23,))=H$23,'Note par compétence'!$L$40,"")</f>
        <v/>
      </c>
      <c r="I26" s="1" t="str">
        <f>IF(INDEX($D$23:AJ$23,,MATCH('Note par compétence'!$J$23,'Note élève'!$D$23:AJ$23,))=I$23,'Note par compétence'!$L$40,"")</f>
        <v/>
      </c>
      <c r="J26" s="1" t="str">
        <f>IF(INDEX($D$23:AK$23,,MATCH('Note par compétence'!$J$23,'Note élève'!$D$23:AK$23,))=J$23,'Note par compétence'!$L$40,"")</f>
        <v/>
      </c>
      <c r="K26" s="1" t="str">
        <f>IF(INDEX($D$23:AL$23,,MATCH('Note par compétence'!$J$23,'Note élève'!$D$23:AL$23,))=K$23,'Note par compétence'!$L$40,"")</f>
        <v/>
      </c>
      <c r="L26" s="1" t="str">
        <f>IF(INDEX($D$23:AM$23,,MATCH('Note par compétence'!$J$23,'Note élève'!$D$23:AM$23,))=L$23,'Note par compétence'!$L$40,"")</f>
        <v/>
      </c>
      <c r="M26" s="1" t="str">
        <f>IF(INDEX($D$23:AN$23,,MATCH('Note par compétence'!$J$23,'Note élève'!$D$23:AN$23,))=M$23,'Note par compétence'!$L$40,"")</f>
        <v/>
      </c>
      <c r="N26" s="1" t="str">
        <f>IF(INDEX($D$23:AO$23,,MATCH('Note par compétence'!$J$23,'Note élève'!$D$23:AO$23,))=N$23,'Note par compétence'!$L$40,"")</f>
        <v/>
      </c>
      <c r="O26" s="1" t="str">
        <f>IF(INDEX($D$23:AP$23,,MATCH('Note par compétence'!$J$23,'Note élève'!$D$23:AP$23,))=O$23,'Note par compétence'!$L$40,"")</f>
        <v/>
      </c>
      <c r="P26" s="1" t="str">
        <f>IF(INDEX($D$23:AQ$23,,MATCH('Note par compétence'!$J$23,'Note élève'!$D$23:AQ$23,))=P$23,'Note par compétence'!$L$40,"")</f>
        <v/>
      </c>
      <c r="Q26" s="1" t="str">
        <f>IF(INDEX($D$23:AR$23,,MATCH('Note par compétence'!$J$23,'Note élève'!$D$23:AR$23,))=Q$23,'Note par compétence'!$L$40,"")</f>
        <v/>
      </c>
      <c r="R26" s="1" t="str">
        <f>IF(INDEX($D$23:AS$23,,MATCH('Note par compétence'!$J$23,'Note élève'!$D$23:AS$23,))=R$23,'Note par compétence'!$L$40,"")</f>
        <v/>
      </c>
      <c r="S26" s="1" t="str">
        <f>IF(INDEX($D$23:AT$23,,MATCH('Note par compétence'!$J$23,'Note élève'!$D$23:AT$23,))=S$23,'Note par compétence'!$L$40,"")</f>
        <v/>
      </c>
      <c r="T26" s="1" t="str">
        <f>IF(INDEX($D$23:AU$23,,MATCH('Note par compétence'!$J$23,'Note élève'!$D$23:AU$23,))=T$23,'Note par compétence'!$L$40,"")</f>
        <v/>
      </c>
      <c r="U26" s="1" t="str">
        <f>IF(INDEX($D$23:AV$23,,MATCH('Note par compétence'!$J$23,'Note élève'!$D$23:AV$23,))=U$23,'Note par compétence'!$L$40,"")</f>
        <v/>
      </c>
      <c r="V26" s="1" t="str">
        <f>IF(INDEX($D$23:AW$23,,MATCH('Note par compétence'!$J$23,'Note élève'!$D$23:AW$23,))=V$23,'Note par compétence'!$L$40,"")</f>
        <v/>
      </c>
      <c r="W26" s="1" t="str">
        <f>IF(INDEX($D$23:AX$23,,MATCH('Note par compétence'!$J$23,'Note élève'!$D$23:AX$23,))=W$23,'Note par compétence'!$L$40,"")</f>
        <v/>
      </c>
      <c r="X26" s="1" t="str">
        <f>IF(INDEX($D$23:AY$23,,MATCH('Note par compétence'!$J$23,'Note élève'!$D$23:AY$23,))=X$23,'Note par compétence'!$L$40,"")</f>
        <v/>
      </c>
      <c r="Y26" s="1" t="str">
        <f>IF(INDEX($D$23:AZ$23,,MATCH('Note par compétence'!$J$23,'Note élève'!$D$23:AZ$23,))=Y$23,'Note par compétence'!$L$40,"")</f>
        <v/>
      </c>
      <c r="Z26" s="1" t="str">
        <f>IF(INDEX($D$23:BA$23,,MATCH('Note par compétence'!$J$23,'Note élève'!$D$23:BA$23,))=Z$23,'Note par compétence'!$L$40,"")</f>
        <v/>
      </c>
      <c r="AA26" s="1" t="str">
        <f>IF(INDEX($D$23:BB$23,,MATCH('Note par compétence'!$J$23,'Note élève'!$D$23:BB$23,))=AA$23,'Note par compétence'!$L$40,"")</f>
        <v/>
      </c>
      <c r="AB26" s="1" t="str">
        <f>IF(INDEX($D$23:BC$23,,MATCH('Note par compétence'!$J$23,'Note élève'!$D$23:BC$23,))=AB$23,'Note par compétence'!$L$40,"")</f>
        <v/>
      </c>
      <c r="AC26" s="1" t="str">
        <f>IF(INDEX($D$23:BD$23,,MATCH('Note par compétence'!$J$23,'Note élève'!$D$23:BD$23,))=AC$23,'Note par compétence'!$L$40,"")</f>
        <v/>
      </c>
      <c r="AD26" s="1" t="str">
        <f>IF(INDEX($D$23:BE$23,,MATCH('Note par compétence'!$J$23,'Note élève'!$D$23:BE$23,))=AD$23,'Note par compétence'!$L$40,"")</f>
        <v/>
      </c>
      <c r="AE26" s="1" t="str">
        <f>IF(INDEX($D$23:BF$23,,MATCH('Note par compétence'!$J$23,'Note élève'!$D$23:BF$23,))=AE$23,'Note par compétence'!$L$40,"")</f>
        <v/>
      </c>
    </row>
    <row r="27" spans="1:31" x14ac:dyDescent="0.25">
      <c r="B27" t="s">
        <v>42</v>
      </c>
      <c r="C27" s="1">
        <f>'Note par compétence'!F20</f>
        <v>2</v>
      </c>
      <c r="D27" s="1" t="str">
        <f>IF(INDEX($D$23:AE$23,,MATCH('Note par compétence'!$J$23,'Note élève'!$D$23:AE$23,))=D$23,'Note par compétence'!$M$40,"")</f>
        <v/>
      </c>
      <c r="E27" s="1" t="str">
        <f>IF(INDEX($D$23:AF$23,,MATCH('Note par compétence'!$J$23,'Note élève'!$D$23:AF$23,))=E$23,'Note par compétence'!$M$40,"")</f>
        <v/>
      </c>
      <c r="F27" s="1">
        <f ca="1">IF(INDEX($D$23:AG$23,,MATCH('Note par compétence'!$J$23,'Note élève'!$D$23:AG$23,))=F$23,'Note par compétence'!$M$40,"")</f>
        <v>2</v>
      </c>
      <c r="G27" s="1" t="str">
        <f>IF(INDEX($D$23:AH$23,,MATCH('Note par compétence'!$J$23,'Note élève'!$D$23:AH$23,))=G$23,'Note par compétence'!$M$40,"")</f>
        <v/>
      </c>
      <c r="H27" s="1" t="str">
        <f>IF(INDEX($D$23:AI$23,,MATCH('Note par compétence'!$J$23,'Note élève'!$D$23:AI$23,))=H$23,'Note par compétence'!$M$40,"")</f>
        <v/>
      </c>
      <c r="I27" s="1" t="str">
        <f>IF(INDEX($D$23:AJ$23,,MATCH('Note par compétence'!$J$23,'Note élève'!$D$23:AJ$23,))=I$23,'Note par compétence'!$M$40,"")</f>
        <v/>
      </c>
      <c r="J27" s="1" t="str">
        <f>IF(INDEX($D$23:AK$23,,MATCH('Note par compétence'!$J$23,'Note élève'!$D$23:AK$23,))=J$23,'Note par compétence'!$M$40,"")</f>
        <v/>
      </c>
      <c r="K27" s="1" t="str">
        <f>IF(INDEX($D$23:AL$23,,MATCH('Note par compétence'!$J$23,'Note élève'!$D$23:AL$23,))=K$23,'Note par compétence'!$M$40,"")</f>
        <v/>
      </c>
      <c r="L27" s="1" t="str">
        <f>IF(INDEX($D$23:AM$23,,MATCH('Note par compétence'!$J$23,'Note élève'!$D$23:AM$23,))=L$23,'Note par compétence'!$M$40,"")</f>
        <v/>
      </c>
      <c r="M27" s="1" t="str">
        <f>IF(INDEX($D$23:AN$23,,MATCH('Note par compétence'!$J$23,'Note élève'!$D$23:AN$23,))=M$23,'Note par compétence'!$M$40,"")</f>
        <v/>
      </c>
      <c r="N27" s="1" t="str">
        <f>IF(INDEX($D$23:AO$23,,MATCH('Note par compétence'!$J$23,'Note élève'!$D$23:AO$23,))=N$23,'Note par compétence'!$M$40,"")</f>
        <v/>
      </c>
      <c r="O27" s="1" t="str">
        <f>IF(INDEX($D$23:AP$23,,MATCH('Note par compétence'!$J$23,'Note élève'!$D$23:AP$23,))=O$23,'Note par compétence'!$M$40,"")</f>
        <v/>
      </c>
      <c r="P27" s="1" t="str">
        <f>IF(INDEX($D$23:AQ$23,,MATCH('Note par compétence'!$J$23,'Note élève'!$D$23:AQ$23,))=P$23,'Note par compétence'!$M$40,"")</f>
        <v/>
      </c>
      <c r="Q27" s="1" t="str">
        <f>IF(INDEX($D$23:AR$23,,MATCH('Note par compétence'!$J$23,'Note élève'!$D$23:AR$23,))=Q$23,'Note par compétence'!$M$40,"")</f>
        <v/>
      </c>
      <c r="R27" s="1" t="str">
        <f>IF(INDEX($D$23:AS$23,,MATCH('Note par compétence'!$J$23,'Note élève'!$D$23:AS$23,))=R$23,'Note par compétence'!$M$40,"")</f>
        <v/>
      </c>
      <c r="S27" s="1" t="str">
        <f>IF(INDEX($D$23:AT$23,,MATCH('Note par compétence'!$J$23,'Note élève'!$D$23:AT$23,))=S$23,'Note par compétence'!$M$40,"")</f>
        <v/>
      </c>
      <c r="T27" s="1" t="str">
        <f>IF(INDEX($D$23:AU$23,,MATCH('Note par compétence'!$J$23,'Note élève'!$D$23:AU$23,))=T$23,'Note par compétence'!$M$40,"")</f>
        <v/>
      </c>
      <c r="U27" s="1" t="str">
        <f>IF(INDEX($D$23:AV$23,,MATCH('Note par compétence'!$J$23,'Note élève'!$D$23:AV$23,))=U$23,'Note par compétence'!$M$40,"")</f>
        <v/>
      </c>
      <c r="V27" s="1" t="str">
        <f>IF(INDEX($D$23:AW$23,,MATCH('Note par compétence'!$J$23,'Note élève'!$D$23:AW$23,))=V$23,'Note par compétence'!$M$40,"")</f>
        <v/>
      </c>
      <c r="W27" s="1" t="str">
        <f>IF(INDEX($D$23:AX$23,,MATCH('Note par compétence'!$J$23,'Note élève'!$D$23:AX$23,))=W$23,'Note par compétence'!$M$40,"")</f>
        <v/>
      </c>
      <c r="X27" s="1" t="str">
        <f>IF(INDEX($D$23:AY$23,,MATCH('Note par compétence'!$J$23,'Note élève'!$D$23:AY$23,))=X$23,'Note par compétence'!$M$40,"")</f>
        <v/>
      </c>
      <c r="Y27" s="1" t="str">
        <f>IF(INDEX($D$23:AZ$23,,MATCH('Note par compétence'!$J$23,'Note élève'!$D$23:AZ$23,))=Y$23,'Note par compétence'!$M$40,"")</f>
        <v/>
      </c>
      <c r="Z27" s="1" t="str">
        <f>IF(INDEX($D$23:BA$23,,MATCH('Note par compétence'!$J$23,'Note élève'!$D$23:BA$23,))=Z$23,'Note par compétence'!$M$40,"")</f>
        <v/>
      </c>
      <c r="AA27" s="1" t="str">
        <f>IF(INDEX($D$23:BB$23,,MATCH('Note par compétence'!$J$23,'Note élève'!$D$23:BB$23,))=AA$23,'Note par compétence'!$M$40,"")</f>
        <v/>
      </c>
      <c r="AB27" s="1" t="str">
        <f>IF(INDEX($D$23:BC$23,,MATCH('Note par compétence'!$J$23,'Note élève'!$D$23:BC$23,))=AB$23,'Note par compétence'!$M$40,"")</f>
        <v/>
      </c>
      <c r="AC27" s="1" t="str">
        <f>IF(INDEX($D$23:BD$23,,MATCH('Note par compétence'!$J$23,'Note élève'!$D$23:BD$23,))=AC$23,'Note par compétence'!$M$40,"")</f>
        <v/>
      </c>
      <c r="AD27" s="1" t="str">
        <f>IF(INDEX($D$23:BE$23,,MATCH('Note par compétence'!$J$23,'Note élève'!$D$23:BE$23,))=AD$23,'Note par compétence'!$M$40,"")</f>
        <v/>
      </c>
      <c r="AE27" s="1" t="str">
        <f>IF(INDEX($D$23:BF$23,,MATCH('Note par compétence'!$J$23,'Note élève'!$D$23:BF$23,))=AE$23,'Note par compétence'!$M$40,"")</f>
        <v/>
      </c>
    </row>
    <row r="28" spans="1:31" x14ac:dyDescent="0.25">
      <c r="B28" t="s">
        <v>44</v>
      </c>
      <c r="C28" s="1">
        <f>'Note par compétence'!G20</f>
        <v>1.5</v>
      </c>
      <c r="D28" s="1" t="str">
        <f>IF(INDEX($D$23:AE$23,,MATCH('Note par compétence'!$J$23,'Note élève'!$D$23:AE$23,))=D$23,'Note par compétence'!$N$40,"")</f>
        <v/>
      </c>
      <c r="E28" s="1" t="str">
        <f>IF(INDEX($D$23:AF$23,,MATCH('Note par compétence'!$J$23,'Note élève'!$D$23:AF$23,))=E$23,'Note par compétence'!$N$40,"")</f>
        <v/>
      </c>
      <c r="F28" s="1">
        <f ca="1">IF(INDEX($D$23:AG$23,,MATCH('Note par compétence'!$J$23,'Note élève'!$D$23:AG$23,))=F$23,'Note par compétence'!$N$40,"")</f>
        <v>1.1666666666666667</v>
      </c>
      <c r="G28" s="1" t="str">
        <f>IF(INDEX($D$23:AH$23,,MATCH('Note par compétence'!$J$23,'Note élève'!$D$23:AH$23,))=G$23,'Note par compétence'!$N$40,"")</f>
        <v/>
      </c>
      <c r="H28" s="1" t="str">
        <f>IF(INDEX($D$23:AI$23,,MATCH('Note par compétence'!$J$23,'Note élève'!$D$23:AI$23,))=H$23,'Note par compétence'!$N$40,"")</f>
        <v/>
      </c>
      <c r="I28" s="1" t="str">
        <f>IF(INDEX($D$23:AJ$23,,MATCH('Note par compétence'!$J$23,'Note élève'!$D$23:AJ$23,))=I$23,'Note par compétence'!$N$40,"")</f>
        <v/>
      </c>
      <c r="J28" s="1" t="str">
        <f>IF(INDEX($D$23:AK$23,,MATCH('Note par compétence'!$J$23,'Note élève'!$D$23:AK$23,))=J$23,'Note par compétence'!$N$40,"")</f>
        <v/>
      </c>
      <c r="K28" s="1" t="str">
        <f>IF(INDEX($D$23:AL$23,,MATCH('Note par compétence'!$J$23,'Note élève'!$D$23:AL$23,))=K$23,'Note par compétence'!$N$40,"")</f>
        <v/>
      </c>
      <c r="L28" s="1" t="str">
        <f>IF(INDEX($D$23:AM$23,,MATCH('Note par compétence'!$J$23,'Note élève'!$D$23:AM$23,))=L$23,'Note par compétence'!$N$40,"")</f>
        <v/>
      </c>
      <c r="M28" s="1" t="str">
        <f>IF(INDEX($D$23:AN$23,,MATCH('Note par compétence'!$J$23,'Note élève'!$D$23:AN$23,))=M$23,'Note par compétence'!$N$40,"")</f>
        <v/>
      </c>
      <c r="N28" s="1" t="str">
        <f>IF(INDEX($D$23:AO$23,,MATCH('Note par compétence'!$J$23,'Note élève'!$D$23:AO$23,))=N$23,'Note par compétence'!$N$40,"")</f>
        <v/>
      </c>
      <c r="O28" s="1" t="str">
        <f>IF(INDEX($D$23:AP$23,,MATCH('Note par compétence'!$J$23,'Note élève'!$D$23:AP$23,))=O$23,'Note par compétence'!$N$40,"")</f>
        <v/>
      </c>
      <c r="P28" s="1" t="str">
        <f>IF(INDEX($D$23:AQ$23,,MATCH('Note par compétence'!$J$23,'Note élève'!$D$23:AQ$23,))=P$23,'Note par compétence'!$N$40,"")</f>
        <v/>
      </c>
      <c r="Q28" s="1" t="str">
        <f>IF(INDEX($D$23:AR$23,,MATCH('Note par compétence'!$J$23,'Note élève'!$D$23:AR$23,))=Q$23,'Note par compétence'!$N$40,"")</f>
        <v/>
      </c>
      <c r="R28" s="1" t="str">
        <f>IF(INDEX($D$23:AS$23,,MATCH('Note par compétence'!$J$23,'Note élève'!$D$23:AS$23,))=R$23,'Note par compétence'!$N$40,"")</f>
        <v/>
      </c>
      <c r="S28" s="1" t="str">
        <f>IF(INDEX($D$23:AT$23,,MATCH('Note par compétence'!$J$23,'Note élève'!$D$23:AT$23,))=S$23,'Note par compétence'!$N$40,"")</f>
        <v/>
      </c>
      <c r="T28" s="1" t="str">
        <f>IF(INDEX($D$23:AU$23,,MATCH('Note par compétence'!$J$23,'Note élève'!$D$23:AU$23,))=T$23,'Note par compétence'!$N$40,"")</f>
        <v/>
      </c>
      <c r="U28" s="1" t="str">
        <f>IF(INDEX($D$23:AV$23,,MATCH('Note par compétence'!$J$23,'Note élève'!$D$23:AV$23,))=U$23,'Note par compétence'!$N$40,"")</f>
        <v/>
      </c>
      <c r="V28" s="1" t="str">
        <f>IF(INDEX($D$23:AW$23,,MATCH('Note par compétence'!$J$23,'Note élève'!$D$23:AW$23,))=V$23,'Note par compétence'!$N$40,"")</f>
        <v/>
      </c>
      <c r="W28" s="1" t="str">
        <f>IF(INDEX($D$23:AX$23,,MATCH('Note par compétence'!$J$23,'Note élève'!$D$23:AX$23,))=W$23,'Note par compétence'!$N$40,"")</f>
        <v/>
      </c>
      <c r="X28" s="1" t="str">
        <f>IF(INDEX($D$23:AY$23,,MATCH('Note par compétence'!$J$23,'Note élève'!$D$23:AY$23,))=X$23,'Note par compétence'!$N$40,"")</f>
        <v/>
      </c>
      <c r="Y28" s="1" t="str">
        <f>IF(INDEX($D$23:AZ$23,,MATCH('Note par compétence'!$J$23,'Note élève'!$D$23:AZ$23,))=Y$23,'Note par compétence'!$N$40,"")</f>
        <v/>
      </c>
      <c r="Z28" s="1" t="str">
        <f>IF(INDEX($D$23:BA$23,,MATCH('Note par compétence'!$J$23,'Note élève'!$D$23:BA$23,))=Z$23,'Note par compétence'!$N$40,"")</f>
        <v/>
      </c>
      <c r="AA28" s="1" t="str">
        <f>IF(INDEX($D$23:BB$23,,MATCH('Note par compétence'!$J$23,'Note élève'!$D$23:BB$23,))=AA$23,'Note par compétence'!$N$40,"")</f>
        <v/>
      </c>
      <c r="AB28" s="1" t="str">
        <f>IF(INDEX($D$23:BC$23,,MATCH('Note par compétence'!$J$23,'Note élève'!$D$23:BC$23,))=AB$23,'Note par compétence'!$N$40,"")</f>
        <v/>
      </c>
      <c r="AC28" s="1" t="str">
        <f>IF(INDEX($D$23:BD$23,,MATCH('Note par compétence'!$J$23,'Note élève'!$D$23:BD$23,))=AC$23,'Note par compétence'!$N$40,"")</f>
        <v/>
      </c>
      <c r="AD28" s="1" t="str">
        <f>IF(INDEX($D$23:BE$23,,MATCH('Note par compétence'!$J$23,'Note élève'!$D$23:BE$23,))=AD$23,'Note par compétence'!$N$40,"")</f>
        <v/>
      </c>
      <c r="AE28" s="1" t="str">
        <f>IF(INDEX($D$23:BF$23,,MATCH('Note par compétence'!$J$23,'Note élève'!$D$23:BF$23,))=AE$23,'Note par compétence'!$N$40,"")</f>
        <v/>
      </c>
    </row>
    <row r="32" spans="1:31" x14ac:dyDescent="0.25">
      <c r="C32" s="1" t="s">
        <v>38</v>
      </c>
      <c r="D32" s="1" t="str">
        <f t="shared" ref="D32:I32" si="2">D5</f>
        <v>Zinebe</v>
      </c>
      <c r="E32" s="1" t="str">
        <f t="shared" si="2"/>
        <v>Andréa</v>
      </c>
      <c r="F32" s="1" t="str">
        <f t="shared" si="2"/>
        <v>Morgane</v>
      </c>
      <c r="G32" s="1" t="str">
        <f t="shared" si="2"/>
        <v>Lucie</v>
      </c>
      <c r="H32" s="1" t="str">
        <f t="shared" si="2"/>
        <v>Daphnée</v>
      </c>
      <c r="I32" s="1" t="str">
        <f t="shared" si="2"/>
        <v>Clara</v>
      </c>
    </row>
    <row r="33" spans="2:4" x14ac:dyDescent="0.25">
      <c r="B33" t="s">
        <v>40</v>
      </c>
      <c r="C33" s="1">
        <f>'Note par compétence'!C20</f>
        <v>4</v>
      </c>
      <c r="D33" s="1">
        <f>'Note par compétence'!C40</f>
        <v>3.6666666666666665</v>
      </c>
    </row>
    <row r="34" spans="2:4" x14ac:dyDescent="0.25">
      <c r="B34" t="s">
        <v>43</v>
      </c>
      <c r="C34" s="1">
        <f>'Note par compétence'!D20</f>
        <v>1.5</v>
      </c>
      <c r="D34" s="1">
        <f>'Note par compétence'!D40</f>
        <v>1</v>
      </c>
    </row>
    <row r="35" spans="2:4" x14ac:dyDescent="0.25">
      <c r="B35" t="s">
        <v>41</v>
      </c>
      <c r="C35" s="1">
        <f>'Note par compétence'!E20</f>
        <v>2.5</v>
      </c>
      <c r="D35" s="1">
        <f>'Note par compétence'!E40</f>
        <v>2.1666666666666665</v>
      </c>
    </row>
    <row r="36" spans="2:4" x14ac:dyDescent="0.25">
      <c r="B36" t="s">
        <v>42</v>
      </c>
      <c r="C36" s="1">
        <f>'Note par compétence'!F20</f>
        <v>2</v>
      </c>
      <c r="D36" s="1">
        <f>'Note par compétence'!F40</f>
        <v>1</v>
      </c>
    </row>
    <row r="37" spans="2:4" x14ac:dyDescent="0.25">
      <c r="B37" t="s">
        <v>44</v>
      </c>
      <c r="C37" s="1">
        <f>'Note par compétence'!G20</f>
        <v>1.5</v>
      </c>
      <c r="D37" s="1">
        <f>'Note par compétence'!G40</f>
        <v>1.1666666666666667</v>
      </c>
    </row>
  </sheetData>
  <dataValidations count="1">
    <dataValidation type="list" allowBlank="1" showInputMessage="1" showErrorMessage="1" sqref="C6:C18" xr:uid="{00000000-0002-0000-0000-000000000000}">
      <formula1>$B$33:$B$37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N41"/>
  <sheetViews>
    <sheetView topLeftCell="A20" workbookViewId="0">
      <selection activeCell="J23" sqref="J23"/>
    </sheetView>
  </sheetViews>
  <sheetFormatPr baseColWidth="10" defaultRowHeight="15" x14ac:dyDescent="0.25"/>
  <cols>
    <col min="2" max="7" width="17.85546875" customWidth="1"/>
    <col min="8" max="8" width="7.42578125" customWidth="1"/>
    <col min="9" max="9" width="17.28515625" customWidth="1"/>
    <col min="10" max="10" width="14.7109375" customWidth="1"/>
    <col min="11" max="11" width="14.42578125" customWidth="1"/>
    <col min="12" max="12" width="15" customWidth="1"/>
    <col min="13" max="13" width="16" customWidth="1"/>
    <col min="14" max="14" width="16.42578125" customWidth="1"/>
    <col min="15" max="15" width="18" customWidth="1"/>
  </cols>
  <sheetData>
    <row r="2" spans="2:14" ht="15.75" thickBot="1" x14ac:dyDescent="0.3"/>
    <row r="3" spans="2:14" x14ac:dyDescent="0.25">
      <c r="B3" s="2" t="s">
        <v>38</v>
      </c>
      <c r="C3" s="3"/>
      <c r="D3" s="3"/>
      <c r="E3" s="3"/>
      <c r="F3" s="3"/>
      <c r="G3" s="4"/>
      <c r="H3" s="6"/>
      <c r="I3" s="2" t="s">
        <v>38</v>
      </c>
      <c r="J3" s="3"/>
      <c r="K3" s="3"/>
      <c r="L3" s="3"/>
      <c r="M3" s="3"/>
      <c r="N3" s="4"/>
    </row>
    <row r="4" spans="2:14" x14ac:dyDescent="0.25">
      <c r="B4" s="5"/>
      <c r="C4" s="6"/>
      <c r="D4" s="6"/>
      <c r="E4" s="6"/>
      <c r="F4" s="6"/>
      <c r="G4" s="7"/>
      <c r="H4" s="6"/>
      <c r="I4" s="5"/>
      <c r="J4" s="6"/>
      <c r="K4" s="6"/>
      <c r="L4" s="6"/>
      <c r="M4" s="6"/>
      <c r="N4" s="7"/>
    </row>
    <row r="5" spans="2:14" x14ac:dyDescent="0.25">
      <c r="B5" s="5"/>
      <c r="C5" s="8" t="s">
        <v>40</v>
      </c>
      <c r="D5" s="8" t="s">
        <v>43</v>
      </c>
      <c r="E5" s="8" t="s">
        <v>41</v>
      </c>
      <c r="F5" s="8" t="s">
        <v>42</v>
      </c>
      <c r="G5" s="9" t="s">
        <v>44</v>
      </c>
      <c r="H5" s="8"/>
      <c r="I5" s="5"/>
      <c r="J5" s="8" t="s">
        <v>40</v>
      </c>
      <c r="K5" s="8" t="s">
        <v>43</v>
      </c>
      <c r="L5" s="8" t="s">
        <v>41</v>
      </c>
      <c r="M5" s="8" t="s">
        <v>42</v>
      </c>
      <c r="N5" s="9" t="s">
        <v>44</v>
      </c>
    </row>
    <row r="6" spans="2:14" x14ac:dyDescent="0.25">
      <c r="B6" s="5"/>
      <c r="C6" s="8">
        <f>IF($C$5='Note élève'!C6,'Note élève'!B6,0)</f>
        <v>1</v>
      </c>
      <c r="D6" s="8">
        <f>IF($D$5='Note élève'!C6,'Note élève'!B6,0)</f>
        <v>0</v>
      </c>
      <c r="E6" s="8">
        <f>IF($E$5='Note élève'!C6,'Note élève'!B6,0)</f>
        <v>0</v>
      </c>
      <c r="F6" s="8">
        <f>IF($F$5='Note élève'!C6,'Note élève'!B6,0)</f>
        <v>0</v>
      </c>
      <c r="G6" s="9">
        <f>IF($G$5='Note élève'!C6,'Note élève'!B6,0)</f>
        <v>0</v>
      </c>
      <c r="H6" s="8"/>
      <c r="I6" s="5"/>
      <c r="J6" s="6">
        <f ca="1">IF(J$5=INDIRECT("'Note élève'!C" &amp;ROW()),INDIRECT("'Note élève'!B" &amp; ROW()),0)</f>
        <v>1</v>
      </c>
      <c r="K6" s="6">
        <f t="shared" ref="K6:N6" ca="1" si="0">IF(K$5=INDIRECT("'Note élève'!C" &amp;ROW()),INDIRECT("'Note élève'!B" &amp; ROW()),0)</f>
        <v>0</v>
      </c>
      <c r="L6" s="6">
        <f t="shared" ca="1" si="0"/>
        <v>0</v>
      </c>
      <c r="M6" s="6">
        <f t="shared" ca="1" si="0"/>
        <v>0</v>
      </c>
      <c r="N6" s="7">
        <f t="shared" ca="1" si="0"/>
        <v>0</v>
      </c>
    </row>
    <row r="7" spans="2:14" x14ac:dyDescent="0.25">
      <c r="B7" s="5"/>
      <c r="C7" s="8">
        <f>IF($C$5='Note élève'!C7,'Note élève'!B7,0)</f>
        <v>0</v>
      </c>
      <c r="D7" s="8">
        <f>IF($D$5='Note élève'!C7,'Note élève'!B7,0)</f>
        <v>1</v>
      </c>
      <c r="E7" s="8">
        <f>IF($E$5='Note élève'!C7,'Note élève'!B7,0)</f>
        <v>0</v>
      </c>
      <c r="F7" s="8">
        <f>IF($F$5='Note élève'!C7,'Note élève'!B7,0)</f>
        <v>0</v>
      </c>
      <c r="G7" s="9">
        <f>IF($G$5='Note élève'!C7,'Note élève'!B7,0)</f>
        <v>0</v>
      </c>
      <c r="H7" s="8"/>
      <c r="I7" s="5"/>
      <c r="J7" s="6">
        <f t="shared" ref="J7:N18" ca="1" si="1">IF(J$5=INDIRECT("'Note élève'!C" &amp;ROW()),INDIRECT("'Note élève'!B" &amp; ROW()),0)</f>
        <v>0</v>
      </c>
      <c r="K7" s="6">
        <f t="shared" ca="1" si="1"/>
        <v>1</v>
      </c>
      <c r="L7" s="6">
        <f t="shared" ca="1" si="1"/>
        <v>0</v>
      </c>
      <c r="M7" s="6">
        <f t="shared" ca="1" si="1"/>
        <v>0</v>
      </c>
      <c r="N7" s="7">
        <f t="shared" ca="1" si="1"/>
        <v>0</v>
      </c>
    </row>
    <row r="8" spans="2:14" x14ac:dyDescent="0.25">
      <c r="B8" s="5"/>
      <c r="C8" s="8">
        <f>IF($C$5='Note élève'!C8,'Note élève'!B8,0)</f>
        <v>0</v>
      </c>
      <c r="D8" s="8">
        <f>IF($D$5='Note élève'!C8,'Note élève'!B8,0)</f>
        <v>0</v>
      </c>
      <c r="E8" s="8">
        <f>IF($E$5='Note élève'!C8,'Note élève'!B8,0)</f>
        <v>1</v>
      </c>
      <c r="F8" s="8">
        <f>IF($F$5='Note élève'!C8,'Note élève'!B8,0)</f>
        <v>0</v>
      </c>
      <c r="G8" s="9">
        <f>IF($G$5='Note élève'!C8,'Note élève'!B8,0)</f>
        <v>0</v>
      </c>
      <c r="H8" s="8"/>
      <c r="I8" s="5"/>
      <c r="J8" s="6">
        <f t="shared" ca="1" si="1"/>
        <v>0</v>
      </c>
      <c r="K8" s="6">
        <f t="shared" ca="1" si="1"/>
        <v>0</v>
      </c>
      <c r="L8" s="6">
        <f t="shared" ca="1" si="1"/>
        <v>1</v>
      </c>
      <c r="M8" s="6">
        <f t="shared" ca="1" si="1"/>
        <v>0</v>
      </c>
      <c r="N8" s="7">
        <f t="shared" ca="1" si="1"/>
        <v>0</v>
      </c>
    </row>
    <row r="9" spans="2:14" x14ac:dyDescent="0.25">
      <c r="B9" s="5"/>
      <c r="C9" s="8">
        <f>IF($C$5='Note élève'!C9,'Note élève'!B9,0)</f>
        <v>1</v>
      </c>
      <c r="D9" s="8">
        <f>IF($D$5='Note élève'!C9,'Note élève'!B9,0)</f>
        <v>0</v>
      </c>
      <c r="E9" s="8">
        <f>IF($E$5='Note élève'!C9,'Note élève'!B9,0)</f>
        <v>0</v>
      </c>
      <c r="F9" s="8">
        <f>IF($F$5='Note élève'!C9,'Note élève'!B9,0)</f>
        <v>0</v>
      </c>
      <c r="G9" s="9">
        <f>IF($G$5='Note élève'!C9,'Note élève'!B9,0)</f>
        <v>0</v>
      </c>
      <c r="H9" s="8"/>
      <c r="I9" s="5"/>
      <c r="J9" s="6">
        <f t="shared" ca="1" si="1"/>
        <v>1</v>
      </c>
      <c r="K9" s="6">
        <f t="shared" ca="1" si="1"/>
        <v>0</v>
      </c>
      <c r="L9" s="6">
        <f t="shared" ca="1" si="1"/>
        <v>0</v>
      </c>
      <c r="M9" s="6">
        <f t="shared" ca="1" si="1"/>
        <v>0</v>
      </c>
      <c r="N9" s="7">
        <f t="shared" ca="1" si="1"/>
        <v>0</v>
      </c>
    </row>
    <row r="10" spans="2:14" x14ac:dyDescent="0.25">
      <c r="B10" s="5"/>
      <c r="C10" s="8">
        <f>IF($C$5='Note élève'!C10,'Note élève'!B10,0)</f>
        <v>0</v>
      </c>
      <c r="D10" s="8">
        <f>IF($D$5='Note élève'!C10,'Note élève'!B10,0)</f>
        <v>0</v>
      </c>
      <c r="E10" s="8">
        <f>IF($E$5='Note élève'!C10,'Note élève'!B10,0)</f>
        <v>0</v>
      </c>
      <c r="F10" s="8">
        <f>IF($F$5='Note élève'!C10,'Note élève'!B10,0)</f>
        <v>0</v>
      </c>
      <c r="G10" s="9">
        <f>IF($G$5='Note élève'!C10,'Note élève'!B10,0)</f>
        <v>0.5</v>
      </c>
      <c r="H10" s="8"/>
      <c r="I10" s="5"/>
      <c r="J10" s="6">
        <f t="shared" ca="1" si="1"/>
        <v>0</v>
      </c>
      <c r="K10" s="6">
        <f t="shared" ca="1" si="1"/>
        <v>0</v>
      </c>
      <c r="L10" s="6">
        <f t="shared" ca="1" si="1"/>
        <v>0</v>
      </c>
      <c r="M10" s="6">
        <f t="shared" ca="1" si="1"/>
        <v>0</v>
      </c>
      <c r="N10" s="7">
        <f t="shared" ca="1" si="1"/>
        <v>0.5</v>
      </c>
    </row>
    <row r="11" spans="2:14" x14ac:dyDescent="0.25">
      <c r="B11" s="5"/>
      <c r="C11" s="8">
        <f>IF($C$5='Note élève'!C11,'Note élève'!B11,0)</f>
        <v>0</v>
      </c>
      <c r="D11" s="8">
        <f>IF($D$5='Note élève'!C11,'Note élève'!B11,0)</f>
        <v>0</v>
      </c>
      <c r="E11" s="8">
        <f>IF($E$5='Note élève'!C11,'Note élève'!B11,0)</f>
        <v>1</v>
      </c>
      <c r="F11" s="8">
        <f>IF($F$5='Note élève'!C11,'Note élève'!B11,0)</f>
        <v>0</v>
      </c>
      <c r="G11" s="9">
        <f>IF($G$5='Note élève'!C11,'Note élève'!B11,0)</f>
        <v>0</v>
      </c>
      <c r="H11" s="8"/>
      <c r="I11" s="5"/>
      <c r="J11" s="6">
        <f t="shared" ca="1" si="1"/>
        <v>0</v>
      </c>
      <c r="K11" s="6">
        <f t="shared" ca="1" si="1"/>
        <v>0</v>
      </c>
      <c r="L11" s="6">
        <f t="shared" ca="1" si="1"/>
        <v>1</v>
      </c>
      <c r="M11" s="6">
        <f t="shared" ca="1" si="1"/>
        <v>0</v>
      </c>
      <c r="N11" s="7">
        <f t="shared" ca="1" si="1"/>
        <v>0</v>
      </c>
    </row>
    <row r="12" spans="2:14" x14ac:dyDescent="0.25">
      <c r="B12" s="5"/>
      <c r="C12" s="8">
        <f>IF($C$5='Note élève'!C12,'Note élève'!B12,0)</f>
        <v>0</v>
      </c>
      <c r="D12" s="8">
        <f>IF($D$5='Note élève'!C12,'Note élève'!B12,0)</f>
        <v>0</v>
      </c>
      <c r="E12" s="8">
        <f>IF($E$5='Note élève'!C12,'Note élève'!B12,0)</f>
        <v>0.5</v>
      </c>
      <c r="F12" s="8">
        <f>IF($F$5='Note élève'!C12,'Note élève'!B12,0)</f>
        <v>0</v>
      </c>
      <c r="G12" s="9">
        <f>IF($G$5='Note élève'!C12,'Note élève'!B12,0)</f>
        <v>0</v>
      </c>
      <c r="H12" s="8"/>
      <c r="I12" s="5"/>
      <c r="J12" s="6">
        <f t="shared" ca="1" si="1"/>
        <v>0</v>
      </c>
      <c r="K12" s="6">
        <f t="shared" ca="1" si="1"/>
        <v>0</v>
      </c>
      <c r="L12" s="6">
        <f t="shared" ca="1" si="1"/>
        <v>0.5</v>
      </c>
      <c r="M12" s="6">
        <f t="shared" ca="1" si="1"/>
        <v>0</v>
      </c>
      <c r="N12" s="7">
        <f t="shared" ca="1" si="1"/>
        <v>0</v>
      </c>
    </row>
    <row r="13" spans="2:14" x14ac:dyDescent="0.25">
      <c r="B13" s="5"/>
      <c r="C13" s="8">
        <f>IF($C$5='Note élève'!C13,'Note élève'!B13,0)</f>
        <v>0</v>
      </c>
      <c r="D13" s="8">
        <f>IF($D$5='Note élève'!C13,'Note élève'!B13,0)</f>
        <v>0</v>
      </c>
      <c r="E13" s="8">
        <f>IF($E$5='Note élève'!C13,'Note élève'!B13,0)</f>
        <v>0</v>
      </c>
      <c r="F13" s="8">
        <f>IF($F$5='Note élève'!C13,'Note élève'!B13,0)</f>
        <v>1</v>
      </c>
      <c r="G13" s="9">
        <f>IF($G$5='Note élève'!C13,'Note élève'!B13,0)</f>
        <v>0</v>
      </c>
      <c r="H13" s="8"/>
      <c r="I13" s="5"/>
      <c r="J13" s="6">
        <f t="shared" ca="1" si="1"/>
        <v>0</v>
      </c>
      <c r="K13" s="6">
        <f t="shared" ca="1" si="1"/>
        <v>0</v>
      </c>
      <c r="L13" s="6">
        <f t="shared" ca="1" si="1"/>
        <v>0</v>
      </c>
      <c r="M13" s="6">
        <f t="shared" ca="1" si="1"/>
        <v>1</v>
      </c>
      <c r="N13" s="7">
        <f t="shared" ca="1" si="1"/>
        <v>0</v>
      </c>
    </row>
    <row r="14" spans="2:14" x14ac:dyDescent="0.25">
      <c r="B14" s="5"/>
      <c r="C14" s="8">
        <f>IF($C$5='Note élève'!C14,'Note élève'!B14,0)</f>
        <v>0</v>
      </c>
      <c r="D14" s="8">
        <f>IF($D$5='Note élève'!C14,'Note élève'!B14,0)</f>
        <v>0.5</v>
      </c>
      <c r="E14" s="8">
        <f>IF($E$5='Note élève'!C14,'Note élève'!B14,0)</f>
        <v>0</v>
      </c>
      <c r="F14" s="8">
        <f>IF($F$5='Note élève'!C14,'Note élève'!B14,0)</f>
        <v>0</v>
      </c>
      <c r="G14" s="9">
        <f>IF($G$5='Note élève'!C14,'Note élève'!B14,0)</f>
        <v>0</v>
      </c>
      <c r="H14" s="8"/>
      <c r="I14" s="5"/>
      <c r="J14" s="6">
        <f t="shared" ca="1" si="1"/>
        <v>0</v>
      </c>
      <c r="K14" s="6">
        <f t="shared" ca="1" si="1"/>
        <v>0.5</v>
      </c>
      <c r="L14" s="6">
        <f t="shared" ca="1" si="1"/>
        <v>0</v>
      </c>
      <c r="M14" s="6">
        <f t="shared" ca="1" si="1"/>
        <v>0</v>
      </c>
      <c r="N14" s="7">
        <f t="shared" ca="1" si="1"/>
        <v>0</v>
      </c>
    </row>
    <row r="15" spans="2:14" x14ac:dyDescent="0.25">
      <c r="B15" s="5"/>
      <c r="C15" s="8">
        <f>IF($C$5='Note élève'!C15,'Note élève'!B15,0)</f>
        <v>0</v>
      </c>
      <c r="D15" s="8">
        <f>IF($D$5='Note élève'!C15,'Note élève'!B15,0)</f>
        <v>0</v>
      </c>
      <c r="E15" s="8">
        <f>IF($E$5='Note élève'!C15,'Note élève'!B15,0)</f>
        <v>0</v>
      </c>
      <c r="F15" s="8">
        <f>IF($F$5='Note élève'!C15,'Note élève'!B15,0)</f>
        <v>1</v>
      </c>
      <c r="G15" s="9">
        <f>IF($G$5='Note élève'!C15,'Note élève'!B15,0)</f>
        <v>0</v>
      </c>
      <c r="H15" s="8"/>
      <c r="I15" s="5"/>
      <c r="J15" s="6">
        <f t="shared" ca="1" si="1"/>
        <v>0</v>
      </c>
      <c r="K15" s="6">
        <f t="shared" ca="1" si="1"/>
        <v>0</v>
      </c>
      <c r="L15" s="6">
        <f t="shared" ca="1" si="1"/>
        <v>0</v>
      </c>
      <c r="M15" s="6">
        <f t="shared" ca="1" si="1"/>
        <v>1</v>
      </c>
      <c r="N15" s="7">
        <f t="shared" ca="1" si="1"/>
        <v>0</v>
      </c>
    </row>
    <row r="16" spans="2:14" x14ac:dyDescent="0.25">
      <c r="B16" s="5"/>
      <c r="C16" s="8">
        <f>IF($C$5='Note élève'!C16,'Note élève'!B16,0)</f>
        <v>1</v>
      </c>
      <c r="D16" s="8">
        <f>IF($D$5='Note élève'!C16,'Note élève'!B16,0)</f>
        <v>0</v>
      </c>
      <c r="E16" s="8">
        <f>IF($E$5='Note élève'!C16,'Note élève'!B16,0)</f>
        <v>0</v>
      </c>
      <c r="F16" s="8">
        <f>IF($F$5='Note élève'!C16,'Note élève'!B16,0)</f>
        <v>0</v>
      </c>
      <c r="G16" s="9">
        <f>IF($G$5='Note élève'!C16,'Note élève'!B16,0)</f>
        <v>0</v>
      </c>
      <c r="H16" s="8"/>
      <c r="I16" s="5"/>
      <c r="J16" s="6">
        <f t="shared" ca="1" si="1"/>
        <v>1</v>
      </c>
      <c r="K16" s="6">
        <f t="shared" ca="1" si="1"/>
        <v>0</v>
      </c>
      <c r="L16" s="6">
        <f t="shared" ca="1" si="1"/>
        <v>0</v>
      </c>
      <c r="M16" s="6">
        <f t="shared" ca="1" si="1"/>
        <v>0</v>
      </c>
      <c r="N16" s="7">
        <f t="shared" ca="1" si="1"/>
        <v>0</v>
      </c>
    </row>
    <row r="17" spans="2:14" x14ac:dyDescent="0.25">
      <c r="B17" s="5"/>
      <c r="C17" s="8">
        <f>IF($C$5='Note élève'!C17,'Note élève'!B17,0)</f>
        <v>0</v>
      </c>
      <c r="D17" s="8">
        <f>IF($D$5='Note élève'!C17,'Note élève'!B17,0)</f>
        <v>0</v>
      </c>
      <c r="E17" s="8">
        <f>IF($E$5='Note élève'!C17,'Note élève'!B17,0)</f>
        <v>0</v>
      </c>
      <c r="F17" s="8">
        <f>IF($F$5='Note élève'!C17,'Note élève'!B17,0)</f>
        <v>0</v>
      </c>
      <c r="G17" s="9">
        <f>IF($G$5='Note élève'!C17,'Note élève'!B17,0)</f>
        <v>1</v>
      </c>
      <c r="H17" s="8"/>
      <c r="I17" s="5"/>
      <c r="J17" s="6">
        <f t="shared" ca="1" si="1"/>
        <v>0</v>
      </c>
      <c r="K17" s="6">
        <f t="shared" ca="1" si="1"/>
        <v>0</v>
      </c>
      <c r="L17" s="6">
        <f t="shared" ca="1" si="1"/>
        <v>0</v>
      </c>
      <c r="M17" s="6">
        <f t="shared" ca="1" si="1"/>
        <v>0</v>
      </c>
      <c r="N17" s="7">
        <f t="shared" ca="1" si="1"/>
        <v>1</v>
      </c>
    </row>
    <row r="18" spans="2:14" x14ac:dyDescent="0.25">
      <c r="B18" s="5"/>
      <c r="C18" s="8">
        <f>IF($C$5='Note élève'!C18,'Note élève'!B18,0)</f>
        <v>1</v>
      </c>
      <c r="D18" s="8">
        <f>IF($D$5='Note élève'!C18,'Note élève'!B18,0)</f>
        <v>0</v>
      </c>
      <c r="E18" s="8">
        <f>IF($E$5='Note élève'!C18,'Note élève'!B18,0)</f>
        <v>0</v>
      </c>
      <c r="F18" s="8">
        <f>IF($F$5='Note élève'!C18,'Note élève'!B18,0)</f>
        <v>0</v>
      </c>
      <c r="G18" s="9">
        <f>IF($G$5='Note élève'!C18,'Note élève'!B18,0)</f>
        <v>0</v>
      </c>
      <c r="H18" s="8"/>
      <c r="I18" s="5"/>
      <c r="J18" s="6">
        <f t="shared" ca="1" si="1"/>
        <v>1</v>
      </c>
      <c r="K18" s="6">
        <f t="shared" ca="1" si="1"/>
        <v>0</v>
      </c>
      <c r="L18" s="6">
        <f t="shared" ca="1" si="1"/>
        <v>0</v>
      </c>
      <c r="M18" s="6">
        <f t="shared" ca="1" si="1"/>
        <v>0</v>
      </c>
      <c r="N18" s="7">
        <f t="shared" ca="1" si="1"/>
        <v>0</v>
      </c>
    </row>
    <row r="19" spans="2:14" x14ac:dyDescent="0.25">
      <c r="B19" s="5"/>
      <c r="C19" s="8"/>
      <c r="D19" s="8"/>
      <c r="E19" s="8"/>
      <c r="F19" s="8"/>
      <c r="G19" s="9"/>
      <c r="H19" s="8"/>
      <c r="I19" s="5"/>
      <c r="J19" s="6"/>
      <c r="K19" s="6"/>
      <c r="L19" s="6"/>
      <c r="M19" s="6"/>
      <c r="N19" s="7"/>
    </row>
    <row r="20" spans="2:14" ht="15.75" thickBot="1" x14ac:dyDescent="0.3">
      <c r="B20" s="10" t="s">
        <v>45</v>
      </c>
      <c r="C20" s="11">
        <f>SUM(C6:C18)</f>
        <v>4</v>
      </c>
      <c r="D20" s="11">
        <f t="shared" ref="D20:G20" si="2">SUM(D6:D18)</f>
        <v>1.5</v>
      </c>
      <c r="E20" s="11">
        <f t="shared" si="2"/>
        <v>2.5</v>
      </c>
      <c r="F20" s="11">
        <f t="shared" si="2"/>
        <v>2</v>
      </c>
      <c r="G20" s="12">
        <f t="shared" si="2"/>
        <v>1.5</v>
      </c>
      <c r="H20" s="8"/>
      <c r="I20" s="10" t="s">
        <v>45</v>
      </c>
      <c r="J20" s="11">
        <f ca="1">SUM(J6:J18)</f>
        <v>4</v>
      </c>
      <c r="K20" s="11">
        <f t="shared" ref="K20:N20" ca="1" si="3">SUM(K6:K18)</f>
        <v>1.5</v>
      </c>
      <c r="L20" s="11">
        <f t="shared" ca="1" si="3"/>
        <v>2.5</v>
      </c>
      <c r="M20" s="11">
        <f t="shared" ca="1" si="3"/>
        <v>2</v>
      </c>
      <c r="N20" s="12">
        <f t="shared" ca="1" si="3"/>
        <v>1.5</v>
      </c>
    </row>
    <row r="21" spans="2:14" x14ac:dyDescent="0.25">
      <c r="H21" s="8"/>
    </row>
    <row r="22" spans="2:14" ht="15.75" thickBot="1" x14ac:dyDescent="0.3"/>
    <row r="23" spans="2:14" x14ac:dyDescent="0.25">
      <c r="B23" s="2" t="s">
        <v>46</v>
      </c>
      <c r="C23" s="3"/>
      <c r="D23" s="3"/>
      <c r="E23" s="3"/>
      <c r="F23" s="3"/>
      <c r="G23" s="4"/>
      <c r="H23" s="6"/>
      <c r="I23" s="2" t="s">
        <v>46</v>
      </c>
      <c r="J23" s="15" t="s">
        <v>11</v>
      </c>
      <c r="K23" s="3"/>
      <c r="L23" s="3"/>
      <c r="M23" s="3"/>
      <c r="N23" s="4"/>
    </row>
    <row r="24" spans="2:14" x14ac:dyDescent="0.25">
      <c r="B24" s="5"/>
      <c r="C24" s="6"/>
      <c r="D24" s="6"/>
      <c r="E24" s="6"/>
      <c r="F24" s="6"/>
      <c r="G24" s="7"/>
      <c r="H24" s="6"/>
      <c r="I24" s="5"/>
      <c r="J24" s="6"/>
      <c r="K24" s="6"/>
      <c r="L24" s="6"/>
      <c r="M24" s="6"/>
      <c r="N24" s="7"/>
    </row>
    <row r="25" spans="2:14" x14ac:dyDescent="0.25">
      <c r="B25" s="5"/>
      <c r="C25" s="8" t="s">
        <v>40</v>
      </c>
      <c r="D25" s="8" t="s">
        <v>43</v>
      </c>
      <c r="E25" s="8" t="s">
        <v>41</v>
      </c>
      <c r="F25" s="8" t="s">
        <v>42</v>
      </c>
      <c r="G25" s="9" t="s">
        <v>44</v>
      </c>
      <c r="H25" s="8"/>
      <c r="I25" s="5"/>
      <c r="J25" s="8" t="s">
        <v>40</v>
      </c>
      <c r="K25" s="8" t="s">
        <v>43</v>
      </c>
      <c r="L25" s="8" t="s">
        <v>41</v>
      </c>
      <c r="M25" s="8" t="s">
        <v>42</v>
      </c>
      <c r="N25" s="9" t="s">
        <v>44</v>
      </c>
    </row>
    <row r="26" spans="2:14" x14ac:dyDescent="0.25">
      <c r="B26" s="5"/>
      <c r="C26" s="8">
        <f>IF($C$25='Note élève'!C6,'Note élève'!D6,0)*C6/3</f>
        <v>1</v>
      </c>
      <c r="D26" s="8">
        <f>IF($D$25='Note élève'!C6,'Note élève'!D6,0)*D6/3</f>
        <v>0</v>
      </c>
      <c r="E26" s="8">
        <f>IF($E$25='Note élève'!C6,'Note élève'!D6,0)*E6/3</f>
        <v>0</v>
      </c>
      <c r="F26" s="8">
        <f>IF($F$25='Note élève'!C6,'Note élève'!D6,0)*F6/3</f>
        <v>0</v>
      </c>
      <c r="G26" s="9">
        <f>IF($G$25='Note élève'!C6,'Note élève'!D6,0)*G6/3</f>
        <v>0</v>
      </c>
      <c r="H26" s="8"/>
      <c r="I26" s="5"/>
      <c r="J26" s="6">
        <f ca="1">IF(J$25=INDIRECT("'Note élève'!C" &amp;ROW()-20),INDIRECT("'Note élève'!"&amp;ADDRESS(ROW()-20,MATCH('Note par compétence'!$J$23,'Note élève'!$D$5:$AE$5,)+3,,,)),0)*J6/3</f>
        <v>1</v>
      </c>
      <c r="K26" s="6">
        <f ca="1">IF(K$25=INDIRECT("'Note élève'!C" &amp;ROW()-20),INDIRECT("'Note élève'!"&amp;ADDRESS(ROW()-20,MATCH('Note par compétence'!$J$23,'Note élève'!$D$5:$AE$5,)+3,,,)),0)*K6/3</f>
        <v>0</v>
      </c>
      <c r="L26" s="6">
        <f ca="1">IF(L$25=INDIRECT("'Note élève'!C" &amp;ROW()-20),INDIRECT("'Note élève'!"&amp;ADDRESS(ROW()-20,MATCH('Note par compétence'!$J$23,'Note élève'!$D$5:$AE$5,)+3,,,)),0)*L6/3</f>
        <v>0</v>
      </c>
      <c r="M26" s="6">
        <f ca="1">IF(M$25=INDIRECT("'Note élève'!C" &amp;ROW()-20),INDIRECT("'Note élève'!"&amp;ADDRESS(ROW()-20,MATCH('Note par compétence'!$J$23,'Note élève'!$D$5:$AE$5,)+3,,,)),0)*M6/3</f>
        <v>0</v>
      </c>
      <c r="N26" s="7">
        <f ca="1">IF(N$25=INDIRECT("'Note élève'!C" &amp;ROW()-20),INDIRECT("'Note élève'!"&amp;ADDRESS(ROW()-20,MATCH('Note par compétence'!$J$23,'Note élève'!$D$5:$AE$5,)+3,,,)),0)*N6/3</f>
        <v>0</v>
      </c>
    </row>
    <row r="27" spans="2:14" x14ac:dyDescent="0.25">
      <c r="B27" s="5"/>
      <c r="C27" s="8">
        <f>IF($C$25='Note élève'!C7,'Note élève'!D7,0)*C7/3</f>
        <v>0</v>
      </c>
      <c r="D27" s="8">
        <f>IF($D$25='Note élève'!C7,'Note élève'!D7,0)*D7/3</f>
        <v>1</v>
      </c>
      <c r="E27" s="8">
        <f>IF($E$25='Note élève'!C7,'Note élève'!D7,0)*E7/3</f>
        <v>0</v>
      </c>
      <c r="F27" s="8">
        <f>IF($F$25='Note élève'!C7,'Note élève'!D7,0)*F7/3</f>
        <v>0</v>
      </c>
      <c r="G27" s="9">
        <f>IF($G$25='Note élève'!C7,'Note élève'!D7,0)*G7/3</f>
        <v>0</v>
      </c>
      <c r="H27" s="8"/>
      <c r="I27" s="5"/>
      <c r="J27" s="6">
        <f ca="1">IF(J$25=INDIRECT("'Note élève'!C" &amp;ROW()-20),INDIRECT("'Note élève'!"&amp;ADDRESS(ROW()-20,MATCH('Note par compétence'!$J$23,'Note élève'!$D$5:$AE$5,)+3,,,)),0)*J7/3</f>
        <v>0</v>
      </c>
      <c r="K27" s="6">
        <f ca="1">IF(K$25=INDIRECT("'Note élève'!C" &amp;ROW()-20),INDIRECT("'Note élève'!"&amp;ADDRESS(ROW()-20,MATCH('Note par compétence'!$J$23,'Note élève'!$D$5:$AE$5,)+3,,,)),0)*K7/3</f>
        <v>1</v>
      </c>
      <c r="L27" s="6">
        <f ca="1">IF(L$25=INDIRECT("'Note élève'!C" &amp;ROW()-20),INDIRECT("'Note élève'!"&amp;ADDRESS(ROW()-20,MATCH('Note par compétence'!$J$23,'Note élève'!$D$5:$AE$5,)+3,,,)),0)*L7/3</f>
        <v>0</v>
      </c>
      <c r="M27" s="6">
        <f ca="1">IF(M$25=INDIRECT("'Note élève'!C" &amp;ROW()-20),INDIRECT("'Note élève'!"&amp;ADDRESS(ROW()-20,MATCH('Note par compétence'!$J$23,'Note élève'!$D$5:$AE$5,)+3,,,)),0)*M7/3</f>
        <v>0</v>
      </c>
      <c r="N27" s="7">
        <f ca="1">IF(N$25=INDIRECT("'Note élève'!C" &amp;ROW()-20),INDIRECT("'Note élève'!"&amp;ADDRESS(ROW()-20,MATCH('Note par compétence'!$J$23,'Note élève'!$D$5:$AE$5,)+3,,,)),0)*N7/3</f>
        <v>0</v>
      </c>
    </row>
    <row r="28" spans="2:14" x14ac:dyDescent="0.25">
      <c r="B28" s="5"/>
      <c r="C28" s="8">
        <f>IF($C$25='Note élève'!C8,'Note élève'!D8,0)*C8/3</f>
        <v>0</v>
      </c>
      <c r="D28" s="8">
        <f>IF($D$25='Note élève'!C8,'Note élève'!D8,0)*D8/3</f>
        <v>0</v>
      </c>
      <c r="E28" s="8">
        <f>IF($E$25='Note élève'!C8,'Note élève'!D8,0)*E8/3</f>
        <v>1</v>
      </c>
      <c r="F28" s="8">
        <f>IF($F$25='Note élève'!C8,'Note élève'!D8,0)*F8/3</f>
        <v>0</v>
      </c>
      <c r="G28" s="9">
        <f>IF($G$25='Note élève'!C8,'Note élève'!D8,0)*G8/3</f>
        <v>0</v>
      </c>
      <c r="H28" s="8"/>
      <c r="I28" s="5"/>
      <c r="J28" s="6">
        <f ca="1">IF(J$25=INDIRECT("'Note élève'!C" &amp;ROW()-20),INDIRECT("'Note élève'!"&amp;ADDRESS(ROW()-20,MATCH('Note par compétence'!$J$23,'Note élève'!$D$5:$AE$5,)+3,,,)),0)*J8/3</f>
        <v>0</v>
      </c>
      <c r="K28" s="6">
        <f ca="1">IF(K$25=INDIRECT("'Note élève'!C" &amp;ROW()-20),INDIRECT("'Note élève'!"&amp;ADDRESS(ROW()-20,MATCH('Note par compétence'!$J$23,'Note élève'!$D$5:$AE$5,)+3,,,)),0)*K8/3</f>
        <v>0</v>
      </c>
      <c r="L28" s="6">
        <f ca="1">IF(L$25=INDIRECT("'Note élève'!C" &amp;ROW()-20),INDIRECT("'Note élève'!"&amp;ADDRESS(ROW()-20,MATCH('Note par compétence'!$J$23,'Note élève'!$D$5:$AE$5,)+3,,,)),0)*L8/3</f>
        <v>0</v>
      </c>
      <c r="M28" s="6">
        <f ca="1">IF(M$25=INDIRECT("'Note élève'!C" &amp;ROW()-20),INDIRECT("'Note élève'!"&amp;ADDRESS(ROW()-20,MATCH('Note par compétence'!$J$23,'Note élève'!$D$5:$AE$5,)+3,,,)),0)*M8/3</f>
        <v>0</v>
      </c>
      <c r="N28" s="7">
        <f ca="1">IF(N$25=INDIRECT("'Note élève'!C" &amp;ROW()-20),INDIRECT("'Note élève'!"&amp;ADDRESS(ROW()-20,MATCH('Note par compétence'!$J$23,'Note élève'!$D$5:$AE$5,)+3,,,)),0)*N8/3</f>
        <v>0</v>
      </c>
    </row>
    <row r="29" spans="2:14" x14ac:dyDescent="0.25">
      <c r="B29" s="5"/>
      <c r="C29" s="8">
        <f>IF($C$25='Note élève'!C9,'Note élève'!D9,0)*C9/3</f>
        <v>0.66666666666666663</v>
      </c>
      <c r="D29" s="8">
        <f>IF($D$25='Note élève'!C9,'Note élève'!D9,0)*D9/3</f>
        <v>0</v>
      </c>
      <c r="E29" s="8">
        <f>IF($E$25='Note élève'!C9,'Note élève'!D9,0)*E9/3</f>
        <v>0</v>
      </c>
      <c r="F29" s="8">
        <f>IF($F$25='Note élève'!C9,'Note élève'!D9,0)*F9/3</f>
        <v>0</v>
      </c>
      <c r="G29" s="9">
        <f>IF($G$25='Note élève'!C9,'Note élève'!D9,0)*G9/3</f>
        <v>0</v>
      </c>
      <c r="H29" s="8"/>
      <c r="I29" s="5"/>
      <c r="J29" s="6">
        <f ca="1">IF(J$25=INDIRECT("'Note élève'!C" &amp;ROW()-20),INDIRECT("'Note élève'!"&amp;ADDRESS(ROW()-20,MATCH('Note par compétence'!$J$23,'Note élève'!$D$5:$AE$5,)+3,,,)),0)*J9/3</f>
        <v>0.66666666666666663</v>
      </c>
      <c r="K29" s="6">
        <f ca="1">IF(K$25=INDIRECT("'Note élève'!C" &amp;ROW()-20),INDIRECT("'Note élève'!"&amp;ADDRESS(ROW()-20,MATCH('Note par compétence'!$J$23,'Note élève'!$D$5:$AE$5,)+3,,,)),0)*K9/3</f>
        <v>0</v>
      </c>
      <c r="L29" s="6">
        <f ca="1">IF(L$25=INDIRECT("'Note élève'!C" &amp;ROW()-20),INDIRECT("'Note élève'!"&amp;ADDRESS(ROW()-20,MATCH('Note par compétence'!$J$23,'Note élève'!$D$5:$AE$5,)+3,,,)),0)*L9/3</f>
        <v>0</v>
      </c>
      <c r="M29" s="6">
        <f ca="1">IF(M$25=INDIRECT("'Note élève'!C" &amp;ROW()-20),INDIRECT("'Note élève'!"&amp;ADDRESS(ROW()-20,MATCH('Note par compétence'!$J$23,'Note élève'!$D$5:$AE$5,)+3,,,)),0)*M9/3</f>
        <v>0</v>
      </c>
      <c r="N29" s="7">
        <f ca="1">IF(N$25=INDIRECT("'Note élève'!C" &amp;ROW()-20),INDIRECT("'Note élève'!"&amp;ADDRESS(ROW()-20,MATCH('Note par compétence'!$J$23,'Note élève'!$D$5:$AE$5,)+3,,,)),0)*N9/3</f>
        <v>0</v>
      </c>
    </row>
    <row r="30" spans="2:14" x14ac:dyDescent="0.25">
      <c r="B30" s="5"/>
      <c r="C30" s="8">
        <f>IF($C$25='Note élève'!C10,'Note élève'!D10,0)*C10/3</f>
        <v>0</v>
      </c>
      <c r="D30" s="8">
        <f>IF($D$25='Note élève'!C10,'Note élève'!D10,0)*D10/3</f>
        <v>0</v>
      </c>
      <c r="E30" s="8">
        <f>IF($E$25='Note élève'!C10,'Note élève'!D10,0)*E10/3</f>
        <v>0</v>
      </c>
      <c r="F30" s="8">
        <f>IF($F$25='Note élève'!C10,'Note élève'!D10,0)*F10/3</f>
        <v>0</v>
      </c>
      <c r="G30" s="9">
        <f>IF($G$25='Note élève'!C10,'Note élève'!D10,0)*G10/3</f>
        <v>0.16666666666666666</v>
      </c>
      <c r="H30" s="8"/>
      <c r="I30" s="5"/>
      <c r="J30" s="6">
        <f ca="1">IF(J$25=INDIRECT("'Note élève'!C" &amp;ROW()-20),INDIRECT("'Note élève'!"&amp;ADDRESS(ROW()-20,MATCH('Note par compétence'!$J$23,'Note élève'!$D$5:$AE$5,)+3,,,)),0)*J10/3</f>
        <v>0</v>
      </c>
      <c r="K30" s="6">
        <f ca="1">IF(K$25=INDIRECT("'Note élève'!C" &amp;ROW()-20),INDIRECT("'Note élève'!"&amp;ADDRESS(ROW()-20,MATCH('Note par compétence'!$J$23,'Note élève'!$D$5:$AE$5,)+3,,,)),0)*K10/3</f>
        <v>0</v>
      </c>
      <c r="L30" s="6">
        <f ca="1">IF(L$25=INDIRECT("'Note élève'!C" &amp;ROW()-20),INDIRECT("'Note élève'!"&amp;ADDRESS(ROW()-20,MATCH('Note par compétence'!$J$23,'Note élève'!$D$5:$AE$5,)+3,,,)),0)*L10/3</f>
        <v>0</v>
      </c>
      <c r="M30" s="6">
        <f ca="1">IF(M$25=INDIRECT("'Note élève'!C" &amp;ROW()-20),INDIRECT("'Note élève'!"&amp;ADDRESS(ROW()-20,MATCH('Note par compétence'!$J$23,'Note élève'!$D$5:$AE$5,)+3,,,)),0)*M10/3</f>
        <v>0</v>
      </c>
      <c r="N30" s="7">
        <f ca="1">IF(N$25=INDIRECT("'Note élève'!C" &amp;ROW()-20),INDIRECT("'Note élève'!"&amp;ADDRESS(ROW()-20,MATCH('Note par compétence'!$J$23,'Note élève'!$D$5:$AE$5,)+3,,,)),0)*N10/3</f>
        <v>0.16666666666666666</v>
      </c>
    </row>
    <row r="31" spans="2:14" x14ac:dyDescent="0.25">
      <c r="B31" s="5"/>
      <c r="C31" s="8">
        <f>IF($C$25='Note élève'!C11,'Note élève'!D11,0)*C11/3</f>
        <v>0</v>
      </c>
      <c r="D31" s="8">
        <f>IF($D$25='Note élève'!C11,'Note élève'!D11,0)*D11/3</f>
        <v>0</v>
      </c>
      <c r="E31" s="8">
        <f>IF($E$25='Note élève'!C11,'Note élève'!D11,0)*E11/3</f>
        <v>1</v>
      </c>
      <c r="F31" s="8">
        <f>IF($F$25='Note élève'!C11,'Note élève'!D11,0)*F11/3</f>
        <v>0</v>
      </c>
      <c r="G31" s="9">
        <f>IF($G$25='Note élève'!C11,'Note élève'!D11,0)*G11/3</f>
        <v>0</v>
      </c>
      <c r="H31" s="8"/>
      <c r="I31" s="5"/>
      <c r="J31" s="6">
        <f ca="1">IF(J$25=INDIRECT("'Note élève'!C" &amp;ROW()-20),INDIRECT("'Note élève'!"&amp;ADDRESS(ROW()-20,MATCH('Note par compétence'!$J$23,'Note élève'!$D$5:$AE$5,)+3,,,)),0)*J11/3</f>
        <v>0</v>
      </c>
      <c r="K31" s="6">
        <f ca="1">IF(K$25=INDIRECT("'Note élève'!C" &amp;ROW()-20),INDIRECT("'Note élève'!"&amp;ADDRESS(ROW()-20,MATCH('Note par compétence'!$J$23,'Note élève'!$D$5:$AE$5,)+3,,,)),0)*K11/3</f>
        <v>0</v>
      </c>
      <c r="L31" s="6">
        <f ca="1">IF(L$25=INDIRECT("'Note élève'!C" &amp;ROW()-20),INDIRECT("'Note élève'!"&amp;ADDRESS(ROW()-20,MATCH('Note par compétence'!$J$23,'Note élève'!$D$5:$AE$5,)+3,,,)),0)*L11/3</f>
        <v>0.33333333333333331</v>
      </c>
      <c r="M31" s="6">
        <f ca="1">IF(M$25=INDIRECT("'Note élève'!C" &amp;ROW()-20),INDIRECT("'Note élève'!"&amp;ADDRESS(ROW()-20,MATCH('Note par compétence'!$J$23,'Note élève'!$D$5:$AE$5,)+3,,,)),0)*M11/3</f>
        <v>0</v>
      </c>
      <c r="N31" s="7">
        <f ca="1">IF(N$25=INDIRECT("'Note élève'!C" &amp;ROW()-20),INDIRECT("'Note élève'!"&amp;ADDRESS(ROW()-20,MATCH('Note par compétence'!$J$23,'Note élève'!$D$5:$AE$5,)+3,,,)),0)*N11/3</f>
        <v>0</v>
      </c>
    </row>
    <row r="32" spans="2:14" x14ac:dyDescent="0.25">
      <c r="B32" s="5"/>
      <c r="C32" s="8">
        <f>IF($C$25='Note élève'!C12,'Note élève'!D12,0)*C12/3</f>
        <v>0</v>
      </c>
      <c r="D32" s="8">
        <f>IF($D$25='Note élève'!C12,'Note élève'!D12,0)*D12/3</f>
        <v>0</v>
      </c>
      <c r="E32" s="8">
        <f>IF($E$25='Note élève'!C12,'Note élève'!D12,0)*E12/3</f>
        <v>0.16666666666666666</v>
      </c>
      <c r="F32" s="8">
        <f>IF($F$25='Note élève'!C12,'Note élève'!D12,0)*F12/3</f>
        <v>0</v>
      </c>
      <c r="G32" s="9">
        <f>IF($G$25='Note élève'!C12,'Note élève'!D12,0)*G12/3</f>
        <v>0</v>
      </c>
      <c r="H32" s="8"/>
      <c r="I32" s="5"/>
      <c r="J32" s="6">
        <f ca="1">IF(J$25=INDIRECT("'Note élève'!C" &amp;ROW()-20),INDIRECT("'Note élève'!"&amp;ADDRESS(ROW()-20,MATCH('Note par compétence'!$J$23,'Note élève'!$D$5:$AE$5,)+3,,,)),0)*J12/3</f>
        <v>0</v>
      </c>
      <c r="K32" s="6">
        <f ca="1">IF(K$25=INDIRECT("'Note élève'!C" &amp;ROW()-20),INDIRECT("'Note élève'!"&amp;ADDRESS(ROW()-20,MATCH('Note par compétence'!$J$23,'Note élève'!$D$5:$AE$5,)+3,,,)),0)*K12/3</f>
        <v>0</v>
      </c>
      <c r="L32" s="6">
        <f ca="1">IF(L$25=INDIRECT("'Note élève'!C" &amp;ROW()-20),INDIRECT("'Note élève'!"&amp;ADDRESS(ROW()-20,MATCH('Note par compétence'!$J$23,'Note élève'!$D$5:$AE$5,)+3,,,)),0)*L12/3</f>
        <v>0.5</v>
      </c>
      <c r="M32" s="6">
        <f ca="1">IF(M$25=INDIRECT("'Note élève'!C" &amp;ROW()-20),INDIRECT("'Note élève'!"&amp;ADDRESS(ROW()-20,MATCH('Note par compétence'!$J$23,'Note élève'!$D$5:$AE$5,)+3,,,)),0)*M12/3</f>
        <v>0</v>
      </c>
      <c r="N32" s="7">
        <f ca="1">IF(N$25=INDIRECT("'Note élève'!C" &amp;ROW()-20),INDIRECT("'Note élève'!"&amp;ADDRESS(ROW()-20,MATCH('Note par compétence'!$J$23,'Note élève'!$D$5:$AE$5,)+3,,,)),0)*N12/3</f>
        <v>0</v>
      </c>
    </row>
    <row r="33" spans="2:14" x14ac:dyDescent="0.25">
      <c r="B33" s="5"/>
      <c r="C33" s="8">
        <f>IF($C$25='Note élève'!C13,'Note élève'!D13,0)*C13/3</f>
        <v>0</v>
      </c>
      <c r="D33" s="8">
        <f>IF($D$25='Note élève'!C13,'Note élève'!D13,0)*D13/3</f>
        <v>0</v>
      </c>
      <c r="E33" s="8">
        <f>IF($E$25='Note élève'!C13,'Note élève'!D13,0)*E13/3</f>
        <v>0</v>
      </c>
      <c r="F33" s="8">
        <f>IF($F$25='Note élève'!C13,'Note élève'!D13,0)*F13/3</f>
        <v>0</v>
      </c>
      <c r="G33" s="9">
        <f>IF($G$25='Note élève'!C13,'Note élève'!D13,0)*G13/3</f>
        <v>0</v>
      </c>
      <c r="H33" s="8"/>
      <c r="I33" s="5"/>
      <c r="J33" s="6">
        <f ca="1">IF(J$25=INDIRECT("'Note élève'!C" &amp;ROW()-20),INDIRECT("'Note élève'!"&amp;ADDRESS(ROW()-20,MATCH('Note par compétence'!$J$23,'Note élève'!$D$5:$AE$5,)+3,,,)),0)*J13/3</f>
        <v>0</v>
      </c>
      <c r="K33" s="6">
        <f ca="1">IF(K$25=INDIRECT("'Note élève'!C" &amp;ROW()-20),INDIRECT("'Note élève'!"&amp;ADDRESS(ROW()-20,MATCH('Note par compétence'!$J$23,'Note élève'!$D$5:$AE$5,)+3,,,)),0)*K13/3</f>
        <v>0</v>
      </c>
      <c r="L33" s="6">
        <f ca="1">IF(L$25=INDIRECT("'Note élève'!C" &amp;ROW()-20),INDIRECT("'Note élève'!"&amp;ADDRESS(ROW()-20,MATCH('Note par compétence'!$J$23,'Note élève'!$D$5:$AE$5,)+3,,,)),0)*L13/3</f>
        <v>0</v>
      </c>
      <c r="M33" s="6">
        <f ca="1">IF(M$25=INDIRECT("'Note élève'!C" &amp;ROW()-20),INDIRECT("'Note élève'!"&amp;ADDRESS(ROW()-20,MATCH('Note par compétence'!$J$23,'Note élève'!$D$5:$AE$5,)+3,,,)),0)*M13/3</f>
        <v>1</v>
      </c>
      <c r="N33" s="7">
        <f ca="1">IF(N$25=INDIRECT("'Note élève'!C" &amp;ROW()-20),INDIRECT("'Note élève'!"&amp;ADDRESS(ROW()-20,MATCH('Note par compétence'!$J$23,'Note élève'!$D$5:$AE$5,)+3,,,)),0)*N13/3</f>
        <v>0</v>
      </c>
    </row>
    <row r="34" spans="2:14" x14ac:dyDescent="0.25">
      <c r="B34" s="5"/>
      <c r="C34" s="8">
        <f>IF($C$25='Note élève'!C14,'Note élève'!D14,0)*C14/3</f>
        <v>0</v>
      </c>
      <c r="D34" s="8">
        <f>IF($D$25='Note élève'!C14,'Note élève'!D14,0)*D14/3</f>
        <v>0</v>
      </c>
      <c r="E34" s="8">
        <f>IF($E$25='Note élève'!C14,'Note élève'!D14,0)*E14/3</f>
        <v>0</v>
      </c>
      <c r="F34" s="8">
        <f>IF($F$25='Note élève'!C14,'Note élève'!D14,0)*F14/3</f>
        <v>0</v>
      </c>
      <c r="G34" s="9">
        <f>IF($G$25='Note élève'!C14,'Note élève'!D14,0)*G14/3</f>
        <v>0</v>
      </c>
      <c r="H34" s="8"/>
      <c r="I34" s="5"/>
      <c r="J34" s="6">
        <f ca="1">IF(J$25=INDIRECT("'Note élève'!C" &amp;ROW()-20),INDIRECT("'Note élève'!"&amp;ADDRESS(ROW()-20,MATCH('Note par compétence'!$J$23,'Note élève'!$D$5:$AE$5,)+3,,,)),0)*J14/3</f>
        <v>0</v>
      </c>
      <c r="K34" s="6">
        <f ca="1">IF(K$25=INDIRECT("'Note élève'!C" &amp;ROW()-20),INDIRECT("'Note élève'!"&amp;ADDRESS(ROW()-20,MATCH('Note par compétence'!$J$23,'Note élève'!$D$5:$AE$5,)+3,,,)),0)*K14/3</f>
        <v>0</v>
      </c>
      <c r="L34" s="6">
        <f ca="1">IF(L$25=INDIRECT("'Note élève'!C" &amp;ROW()-20),INDIRECT("'Note élève'!"&amp;ADDRESS(ROW()-20,MATCH('Note par compétence'!$J$23,'Note élève'!$D$5:$AE$5,)+3,,,)),0)*L14/3</f>
        <v>0</v>
      </c>
      <c r="M34" s="6">
        <f ca="1">IF(M$25=INDIRECT("'Note élève'!C" &amp;ROW()-20),INDIRECT("'Note élève'!"&amp;ADDRESS(ROW()-20,MATCH('Note par compétence'!$J$23,'Note élève'!$D$5:$AE$5,)+3,,,)),0)*M14/3</f>
        <v>0</v>
      </c>
      <c r="N34" s="7">
        <f ca="1">IF(N$25=INDIRECT("'Note élève'!C" &amp;ROW()-20),INDIRECT("'Note élève'!"&amp;ADDRESS(ROW()-20,MATCH('Note par compétence'!$J$23,'Note élève'!$D$5:$AE$5,)+3,,,)),0)*N14/3</f>
        <v>0</v>
      </c>
    </row>
    <row r="35" spans="2:14" x14ac:dyDescent="0.25">
      <c r="B35" s="5"/>
      <c r="C35" s="8">
        <f>IF($C$25='Note élève'!C15,'Note élève'!D15,0)*C15/3</f>
        <v>0</v>
      </c>
      <c r="D35" s="8">
        <f>IF($D$25='Note élève'!C15,'Note élève'!D15,0)*D15/3</f>
        <v>0</v>
      </c>
      <c r="E35" s="8">
        <f>IF($E$25='Note élève'!C15,'Note élève'!D15,0)*E15/3</f>
        <v>0</v>
      </c>
      <c r="F35" s="8">
        <f>IF($F$25='Note élève'!C15,'Note élève'!D15,0)*F15/3</f>
        <v>1</v>
      </c>
      <c r="G35" s="9">
        <f>IF($G$25='Note élève'!C15,'Note élève'!D15,0)*G15/3</f>
        <v>0</v>
      </c>
      <c r="H35" s="8"/>
      <c r="I35" s="5"/>
      <c r="J35" s="6">
        <f ca="1">IF(J$25=INDIRECT("'Note élève'!C" &amp;ROW()-20),INDIRECT("'Note élève'!"&amp;ADDRESS(ROW()-20,MATCH('Note par compétence'!$J$23,'Note élève'!$D$5:$AE$5,)+3,,,)),0)*J15/3</f>
        <v>0</v>
      </c>
      <c r="K35" s="6">
        <f ca="1">IF(K$25=INDIRECT("'Note élève'!C" &amp;ROW()-20),INDIRECT("'Note élève'!"&amp;ADDRESS(ROW()-20,MATCH('Note par compétence'!$J$23,'Note élève'!$D$5:$AE$5,)+3,,,)),0)*K15/3</f>
        <v>0</v>
      </c>
      <c r="L35" s="6">
        <f ca="1">IF(L$25=INDIRECT("'Note élève'!C" &amp;ROW()-20),INDIRECT("'Note élève'!"&amp;ADDRESS(ROW()-20,MATCH('Note par compétence'!$J$23,'Note élève'!$D$5:$AE$5,)+3,,,)),0)*L15/3</f>
        <v>0</v>
      </c>
      <c r="M35" s="6">
        <f ca="1">IF(M$25=INDIRECT("'Note élève'!C" &amp;ROW()-20),INDIRECT("'Note élève'!"&amp;ADDRESS(ROW()-20,MATCH('Note par compétence'!$J$23,'Note élève'!$D$5:$AE$5,)+3,,,)),0)*M15/3</f>
        <v>1</v>
      </c>
      <c r="N35" s="7">
        <f ca="1">IF(N$25=INDIRECT("'Note élève'!C" &amp;ROW()-20),INDIRECT("'Note élève'!"&amp;ADDRESS(ROW()-20,MATCH('Note par compétence'!$J$23,'Note élève'!$D$5:$AE$5,)+3,,,)),0)*N15/3</f>
        <v>0</v>
      </c>
    </row>
    <row r="36" spans="2:14" x14ac:dyDescent="0.25">
      <c r="B36" s="5"/>
      <c r="C36" s="8">
        <f>IF($C$25='Note élève'!C16,'Note élève'!D16,0)*C16/3</f>
        <v>1</v>
      </c>
      <c r="D36" s="8">
        <f>IF($D$25='Note élève'!C16,'Note élève'!D16,0)*D16/3</f>
        <v>0</v>
      </c>
      <c r="E36" s="8">
        <f>IF($E$25='Note élève'!C16,'Note élève'!D16,0)*E16/3</f>
        <v>0</v>
      </c>
      <c r="F36" s="8">
        <f>IF($F$25='Note élève'!C16,'Note élève'!D16,0)*F16/3</f>
        <v>0</v>
      </c>
      <c r="G36" s="9">
        <f>IF($G$25='Note élève'!C16,'Note élève'!D16,0)*G16/3</f>
        <v>0</v>
      </c>
      <c r="H36" s="8"/>
      <c r="I36" s="5"/>
      <c r="J36" s="6">
        <f ca="1">IF(J$25=INDIRECT("'Note élève'!C" &amp;ROW()-20),INDIRECT("'Note élève'!"&amp;ADDRESS(ROW()-20,MATCH('Note par compétence'!$J$23,'Note élève'!$D$5:$AE$5,)+3,,,)),0)*J16/3</f>
        <v>1</v>
      </c>
      <c r="K36" s="6">
        <f ca="1">IF(K$25=INDIRECT("'Note élève'!C" &amp;ROW()-20),INDIRECT("'Note élève'!"&amp;ADDRESS(ROW()-20,MATCH('Note par compétence'!$J$23,'Note élève'!$D$5:$AE$5,)+3,,,)),0)*K16/3</f>
        <v>0</v>
      </c>
      <c r="L36" s="6">
        <f ca="1">IF(L$25=INDIRECT("'Note élève'!C" &amp;ROW()-20),INDIRECT("'Note élève'!"&amp;ADDRESS(ROW()-20,MATCH('Note par compétence'!$J$23,'Note élève'!$D$5:$AE$5,)+3,,,)),0)*L16/3</f>
        <v>0</v>
      </c>
      <c r="M36" s="6">
        <f ca="1">IF(M$25=INDIRECT("'Note élève'!C" &amp;ROW()-20),INDIRECT("'Note élève'!"&amp;ADDRESS(ROW()-20,MATCH('Note par compétence'!$J$23,'Note élève'!$D$5:$AE$5,)+3,,,)),0)*M16/3</f>
        <v>0</v>
      </c>
      <c r="N36" s="7">
        <f ca="1">IF(N$25=INDIRECT("'Note élève'!C" &amp;ROW()-20),INDIRECT("'Note élève'!"&amp;ADDRESS(ROW()-20,MATCH('Note par compétence'!$J$23,'Note élève'!$D$5:$AE$5,)+3,,,)),0)*N16/3</f>
        <v>0</v>
      </c>
    </row>
    <row r="37" spans="2:14" x14ac:dyDescent="0.25">
      <c r="B37" s="5"/>
      <c r="C37" s="8">
        <f>IF($C$25='Note élève'!C17,'Note élève'!D17,0)*C17/3</f>
        <v>0</v>
      </c>
      <c r="D37" s="8">
        <f>IF($D$25='Note élève'!C17,'Note élève'!D17,0)*D17/3</f>
        <v>0</v>
      </c>
      <c r="E37" s="8">
        <f>IF($E$25='Note élève'!C17,'Note élève'!D17,0)*E17/3</f>
        <v>0</v>
      </c>
      <c r="F37" s="8">
        <f>IF($F$25='Note élève'!C17,'Note élève'!D17,0)*F17/3</f>
        <v>0</v>
      </c>
      <c r="G37" s="9">
        <f>IF($G$25='Note élève'!C17,'Note élève'!D17,0)*G17/3</f>
        <v>1</v>
      </c>
      <c r="H37" s="8"/>
      <c r="I37" s="5"/>
      <c r="J37" s="6">
        <f ca="1">IF(J$25=INDIRECT("'Note élève'!C" &amp;ROW()-20),INDIRECT("'Note élève'!"&amp;ADDRESS(ROW()-20,MATCH('Note par compétence'!$J$23,'Note élève'!$D$5:$AE$5,)+3,,,)),0)*J17/3</f>
        <v>0</v>
      </c>
      <c r="K37" s="6">
        <f ca="1">IF(K$25=INDIRECT("'Note élève'!C" &amp;ROW()-20),INDIRECT("'Note élève'!"&amp;ADDRESS(ROW()-20,MATCH('Note par compétence'!$J$23,'Note élève'!$D$5:$AE$5,)+3,,,)),0)*K17/3</f>
        <v>0</v>
      </c>
      <c r="L37" s="6">
        <f ca="1">IF(L$25=INDIRECT("'Note élève'!C" &amp;ROW()-20),INDIRECT("'Note élève'!"&amp;ADDRESS(ROW()-20,MATCH('Note par compétence'!$J$23,'Note élève'!$D$5:$AE$5,)+3,,,)),0)*L17/3</f>
        <v>0</v>
      </c>
      <c r="M37" s="6">
        <f ca="1">IF(M$25=INDIRECT("'Note élève'!C" &amp;ROW()-20),INDIRECT("'Note élève'!"&amp;ADDRESS(ROW()-20,MATCH('Note par compétence'!$J$23,'Note élève'!$D$5:$AE$5,)+3,,,)),0)*M17/3</f>
        <v>0</v>
      </c>
      <c r="N37" s="7">
        <f ca="1">IF(N$25=INDIRECT("'Note élève'!C" &amp;ROW()-20),INDIRECT("'Note élève'!"&amp;ADDRESS(ROW()-20,MATCH('Note par compétence'!$J$23,'Note élève'!$D$5:$AE$5,)+3,,,)),0)*N17/3</f>
        <v>1</v>
      </c>
    </row>
    <row r="38" spans="2:14" x14ac:dyDescent="0.25">
      <c r="B38" s="5"/>
      <c r="C38" s="8">
        <f>IF($C$25='Note élève'!C18,'Note élève'!D18,0)*C18/3</f>
        <v>1</v>
      </c>
      <c r="D38" s="8">
        <f>IF($D$25='Note élève'!C18,'Note élève'!D18,0)*D18/3</f>
        <v>0</v>
      </c>
      <c r="E38" s="8">
        <f>IF($E$25='Note élève'!C18,'Note élève'!D18,0)*E18/3</f>
        <v>0</v>
      </c>
      <c r="F38" s="8">
        <f>IF($F$25='Note élève'!C18,'Note élève'!D18,0)*F18/3</f>
        <v>0</v>
      </c>
      <c r="G38" s="9">
        <f>IF($G$25='Note élève'!C18,'Note élève'!D18,0)*G18/3</f>
        <v>0</v>
      </c>
      <c r="H38" s="8"/>
      <c r="I38" s="5"/>
      <c r="J38" s="6">
        <f ca="1">IF(J$25=INDIRECT("'Note élève'!C" &amp;ROW()-20),INDIRECT("'Note élève'!"&amp;ADDRESS(ROW()-20,MATCH('Note par compétence'!$J$23,'Note élève'!$D$5:$AE$5,)+3,,,)),0)*J18/3</f>
        <v>1</v>
      </c>
      <c r="K38" s="6">
        <f ca="1">IF(K$25=INDIRECT("'Note élève'!C" &amp;ROW()-20),INDIRECT("'Note élève'!"&amp;ADDRESS(ROW()-20,MATCH('Note par compétence'!$J$23,'Note élève'!$D$5:$AE$5,)+3,,,)),0)*K18/3</f>
        <v>0</v>
      </c>
      <c r="L38" s="6">
        <f ca="1">IF(L$25=INDIRECT("'Note élève'!C" &amp;ROW()-20),INDIRECT("'Note élève'!"&amp;ADDRESS(ROW()-20,MATCH('Note par compétence'!$J$23,'Note élève'!$D$5:$AE$5,)+3,,,)),0)*L18/3</f>
        <v>0</v>
      </c>
      <c r="M38" s="6">
        <f ca="1">IF(M$25=INDIRECT("'Note élève'!C" &amp;ROW()-20),INDIRECT("'Note élève'!"&amp;ADDRESS(ROW()-20,MATCH('Note par compétence'!$J$23,'Note élève'!$D$5:$AE$5,)+3,,,)),0)*M18/3</f>
        <v>0</v>
      </c>
      <c r="N38" s="7">
        <f ca="1">IF(N$25=INDIRECT("'Note élève'!C" &amp;ROW()-20),INDIRECT("'Note élève'!"&amp;ADDRESS(ROW()-20,MATCH('Note par compétence'!$J$23,'Note élève'!$D$5:$AE$5,)+3,,,)),0)*N18/3</f>
        <v>0</v>
      </c>
    </row>
    <row r="39" spans="2:14" x14ac:dyDescent="0.25">
      <c r="B39" s="5"/>
      <c r="C39" s="6"/>
      <c r="D39" s="6"/>
      <c r="E39" s="6"/>
      <c r="F39" s="6"/>
      <c r="G39" s="7"/>
      <c r="H39" s="8"/>
      <c r="I39" s="5"/>
      <c r="J39" s="6"/>
      <c r="K39" s="6"/>
      <c r="L39" s="6"/>
      <c r="M39" s="6"/>
      <c r="N39" s="7"/>
    </row>
    <row r="40" spans="2:14" ht="15.75" thickBot="1" x14ac:dyDescent="0.3">
      <c r="B40" s="10" t="s">
        <v>45</v>
      </c>
      <c r="C40" s="13">
        <f>SUM(C26:C38)</f>
        <v>3.6666666666666665</v>
      </c>
      <c r="D40" s="13">
        <f>SUM(D26:D38)</f>
        <v>1</v>
      </c>
      <c r="E40" s="13">
        <f>SUM(E26:E38)</f>
        <v>2.1666666666666665</v>
      </c>
      <c r="F40" s="13">
        <f t="shared" ref="F40:G40" si="4">SUM(F26:F38)</f>
        <v>1</v>
      </c>
      <c r="G40" s="14">
        <f t="shared" si="4"/>
        <v>1.1666666666666667</v>
      </c>
      <c r="H40" s="8"/>
      <c r="I40" s="10" t="s">
        <v>45</v>
      </c>
      <c r="J40" s="13">
        <f ca="1">SUM(J26:J38)</f>
        <v>3.6666666666666665</v>
      </c>
      <c r="K40" s="13">
        <f ca="1">SUM(K26:K38)</f>
        <v>1</v>
      </c>
      <c r="L40" s="13">
        <f ca="1">SUM(L26:L38)</f>
        <v>0.83333333333333326</v>
      </c>
      <c r="M40" s="13">
        <f t="shared" ref="M40:N40" ca="1" si="5">SUM(M26:M38)</f>
        <v>2</v>
      </c>
      <c r="N40" s="14">
        <f t="shared" ca="1" si="5"/>
        <v>1.1666666666666667</v>
      </c>
    </row>
    <row r="41" spans="2:14" x14ac:dyDescent="0.25">
      <c r="H41" s="8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4B7CA0-1B4F-4DCA-B4DD-E4E7B3582DEF}">
          <x14:formula1>
            <xm:f>'Note élève'!$D$5:$AE$5</xm:f>
          </x14:formula1>
          <xm:sqref>J23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 élève</vt:lpstr>
      <vt:lpstr>Note par compétence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Dany</cp:lastModifiedBy>
  <dcterms:created xsi:type="dcterms:W3CDTF">2021-10-25T06:31:41Z</dcterms:created>
  <dcterms:modified xsi:type="dcterms:W3CDTF">2021-11-13T09:55:35Z</dcterms:modified>
</cp:coreProperties>
</file>