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C:\Users\vinciane\Desktop\"/>
    </mc:Choice>
  </mc:AlternateContent>
  <xr:revisionPtr revIDLastSave="0" documentId="13_ncr:1_{BDD34810-E8B0-4471-8346-483943725C3C}" xr6:coauthVersionLast="46" xr6:coauthVersionMax="46" xr10:uidLastSave="{00000000-0000-0000-0000-000000000000}"/>
  <bookViews>
    <workbookView xWindow="-120" yWindow="-120" windowWidth="20730" windowHeight="11160" xr2:uid="{41CB0577-5B8C-4FCE-BF04-0FAF6AD6F5B5}"/>
  </bookViews>
  <sheets>
    <sheet name="DPGF" sheetId="23" r:id="rId1"/>
    <sheet name="DQE" sheetId="25" r:id="rId2"/>
    <sheet name="BPU" sheetId="24" r:id="rId3"/>
    <sheet name="modèle mise en page" sheetId="7" r:id="rId4"/>
    <sheet name="N_MOBILIER" sheetId="15" r:id="rId5"/>
  </sheets>
  <definedNames>
    <definedName name="_xlnm._FilterDatabase" localSheetId="4" hidden="1">N_MOBILIER!$B$1:$H$69</definedName>
    <definedName name="A_PRIX_GENERAUX">#REF!</definedName>
    <definedName name="B_TRAVAUX_PREPARATOIRES">#REF!</definedName>
    <definedName name="C_TERRASSEMENTS">#REF!</definedName>
    <definedName name="D_ASSAINISSEMENT">#REF!</definedName>
    <definedName name="E_AEP">#REF!</definedName>
    <definedName name="F_GC_RESEAUX">#REF!</definedName>
    <definedName name="G_ELECTRICITE">#REF!</definedName>
    <definedName name="H_ECLAIRAGE_SLT">#REF!</definedName>
    <definedName name="I_VIDEO">#REF!</definedName>
    <definedName name="_xlnm.Print_Titles" localSheetId="2">BPU!$3:$3</definedName>
    <definedName name="J_MACONNERIE">#REF!</definedName>
    <definedName name="K_SOLS_ET_VOIRIE">#REF!</definedName>
    <definedName name="L_SIGNALISATION">#REF!</definedName>
    <definedName name="M_JEUX">#REF!</definedName>
    <definedName name="N_MOBILIER">N_MOBILIER!$A$1:$I$43</definedName>
    <definedName name="O_SERRURERIE">#REF!</definedName>
    <definedName name="P_ESPACES_VERTS">#REF!</definedName>
    <definedName name="Print_Area" localSheetId="2">BPU!$B$3:$D$43</definedName>
    <definedName name="Print_Area" localSheetId="0">DPGF!$B$1:$G$4</definedName>
    <definedName name="Print_Area" localSheetId="1">DQE!$B$3:$G$36</definedName>
    <definedName name="Print_Titles" localSheetId="2">BPU!$3:$3</definedName>
    <definedName name="Print_Titles" localSheetId="1">DQE!$3:$3</definedName>
    <definedName name="_xlnm.Print_Area" localSheetId="2">BPU!$B$3:$D$87</definedName>
    <definedName name="_xlnm.Print_Area" localSheetId="0">DPGF!$B$1:$G$4</definedName>
  </definedNames>
  <calcPr calcId="181029"/>
</workbook>
</file>

<file path=xl/calcChain.xml><?xml version="1.0" encoding="utf-8"?>
<calcChain xmlns="http://schemas.openxmlformats.org/spreadsheetml/2006/main">
  <c r="D14" i="23" l="1"/>
  <c r="C14" i="23"/>
  <c r="F44" i="15"/>
  <c r="A44" i="15"/>
  <c r="A45" i="15"/>
  <c r="A46" i="15"/>
  <c r="A47" i="15"/>
  <c r="A48" i="15"/>
  <c r="A49" i="15"/>
  <c r="A50" i="15"/>
  <c r="A51" i="15"/>
  <c r="A52" i="15"/>
  <c r="A53" i="15"/>
  <c r="A54" i="15"/>
  <c r="A55" i="15"/>
  <c r="A56" i="15"/>
  <c r="B91" i="24"/>
  <c r="B92" i="24"/>
  <c r="B93" i="24"/>
  <c r="B94" i="24"/>
  <c r="B95" i="24"/>
  <c r="B96" i="24"/>
  <c r="B97" i="24"/>
  <c r="B98" i="24"/>
  <c r="B99" i="24"/>
  <c r="B100" i="24"/>
  <c r="B101" i="24"/>
  <c r="B102" i="24"/>
  <c r="B103" i="24"/>
  <c r="B104" i="24"/>
  <c r="B105" i="24"/>
  <c r="B106" i="24"/>
  <c r="B107" i="24"/>
  <c r="B108" i="24"/>
  <c r="B109" i="24"/>
  <c r="B110" i="24"/>
  <c r="B111" i="24"/>
  <c r="B112" i="24"/>
  <c r="A107" i="24"/>
  <c r="A108" i="24"/>
  <c r="A109" i="24"/>
  <c r="A110" i="24"/>
  <c r="A111" i="24"/>
  <c r="A112" i="24"/>
  <c r="A113" i="24"/>
  <c r="A114" i="24"/>
  <c r="A115" i="24"/>
  <c r="A116" i="24"/>
  <c r="A117" i="24"/>
  <c r="A118" i="24"/>
  <c r="A81" i="24"/>
  <c r="A82" i="24"/>
  <c r="A83" i="24"/>
  <c r="A84" i="24"/>
  <c r="A85" i="24"/>
  <c r="A86" i="24"/>
  <c r="A87" i="24"/>
  <c r="A88" i="24"/>
  <c r="A89" i="24"/>
  <c r="A90" i="24"/>
  <c r="A91" i="24"/>
  <c r="A92" i="24"/>
  <c r="A93" i="24"/>
  <c r="A94" i="24"/>
  <c r="A95" i="24"/>
  <c r="A96" i="24"/>
  <c r="A97" i="24"/>
  <c r="A98" i="24"/>
  <c r="A99" i="24"/>
  <c r="A100" i="24"/>
  <c r="A101" i="24"/>
  <c r="A102" i="24"/>
  <c r="A103" i="24"/>
  <c r="A104" i="24"/>
  <c r="A105" i="24"/>
  <c r="A106" i="24"/>
  <c r="B68" i="24"/>
  <c r="B69" i="24"/>
  <c r="B70" i="24"/>
  <c r="B71" i="24"/>
  <c r="B72" i="24"/>
  <c r="B73" i="24"/>
  <c r="B74" i="24"/>
  <c r="B75" i="24"/>
  <c r="B76" i="24"/>
  <c r="B77" i="24"/>
  <c r="B78" i="24"/>
  <c r="B79" i="24"/>
  <c r="B80" i="24"/>
  <c r="B81" i="24"/>
  <c r="B82" i="24"/>
  <c r="B83" i="24"/>
  <c r="B84" i="24"/>
  <c r="B85" i="24"/>
  <c r="B86" i="24"/>
  <c r="B87" i="24"/>
  <c r="B88" i="24"/>
  <c r="B89" i="24"/>
  <c r="B90" i="24"/>
  <c r="A68" i="24"/>
  <c r="A69" i="24"/>
  <c r="A70" i="24"/>
  <c r="A71" i="24"/>
  <c r="A72" i="24"/>
  <c r="A73" i="24"/>
  <c r="A74" i="24"/>
  <c r="A75" i="24"/>
  <c r="A76" i="24"/>
  <c r="A77" i="24"/>
  <c r="A78" i="24"/>
  <c r="A79" i="24"/>
  <c r="A80" i="24"/>
  <c r="C15" i="23"/>
  <c r="C16" i="23"/>
  <c r="C17" i="23"/>
  <c r="C18" i="23"/>
  <c r="C19" i="23"/>
  <c r="C20" i="23"/>
  <c r="G44" i="15"/>
  <c r="A4" i="15"/>
  <c r="A5" i="15"/>
  <c r="A6"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59" i="15"/>
  <c r="A60" i="15"/>
  <c r="A61" i="15"/>
  <c r="A62" i="15"/>
  <c r="A63" i="15"/>
  <c r="A64" i="15"/>
  <c r="A65" i="15"/>
  <c r="A66" i="15"/>
  <c r="A67" i="15"/>
  <c r="A68" i="15"/>
  <c r="A69" i="15"/>
  <c r="G59" i="15"/>
  <c r="F14" i="15"/>
  <c r="F15" i="15"/>
  <c r="F16" i="15"/>
  <c r="F17" i="15"/>
  <c r="F18" i="15"/>
  <c r="F19" i="15"/>
  <c r="F20" i="15"/>
  <c r="F21" i="15"/>
  <c r="F22" i="15"/>
  <c r="F23" i="15"/>
  <c r="F24" i="15"/>
  <c r="F25" i="15"/>
  <c r="F26" i="15"/>
  <c r="F27" i="15"/>
  <c r="F28" i="15"/>
  <c r="F13" i="15"/>
  <c r="G42" i="15"/>
  <c r="F35" i="15"/>
  <c r="F36" i="15"/>
  <c r="F37" i="15"/>
  <c r="F38" i="15"/>
  <c r="F39" i="15"/>
  <c r="F40" i="15"/>
  <c r="F41" i="15"/>
  <c r="F34" i="15"/>
  <c r="F45" i="15"/>
  <c r="F46" i="15"/>
  <c r="F47" i="15"/>
  <c r="F48" i="15"/>
  <c r="F49" i="15"/>
  <c r="F50" i="15"/>
  <c r="F51" i="15"/>
  <c r="F52" i="15"/>
  <c r="F53" i="15"/>
  <c r="F54" i="15"/>
  <c r="F55" i="15"/>
  <c r="F56" i="15"/>
  <c r="F57" i="15"/>
  <c r="F58" i="15"/>
  <c r="G29" i="15"/>
  <c r="F31" i="15"/>
  <c r="G31" i="15" s="1"/>
  <c r="F30" i="15"/>
  <c r="G30" i="15" s="1"/>
  <c r="G69" i="15"/>
  <c r="D5" i="23"/>
  <c r="D15" i="23"/>
  <c r="D16" i="23"/>
  <c r="D17" i="23"/>
  <c r="D18" i="23"/>
  <c r="D19" i="23"/>
  <c r="D20" i="23"/>
  <c r="D21" i="23"/>
  <c r="D22" i="23"/>
  <c r="D23" i="23"/>
  <c r="F9" i="15"/>
  <c r="F10" i="15"/>
  <c r="F8" i="15"/>
  <c r="D6" i="23"/>
  <c r="D10" i="23"/>
  <c r="D8" i="23"/>
  <c r="D13" i="23"/>
  <c r="D7" i="23"/>
  <c r="D11" i="23"/>
  <c r="D12" i="23"/>
  <c r="D9" i="23"/>
  <c r="C13" i="23"/>
  <c r="C6" i="23"/>
  <c r="C10" i="23"/>
  <c r="C7" i="23"/>
  <c r="C11" i="23"/>
  <c r="C8" i="23"/>
  <c r="C9" i="23"/>
  <c r="C12" i="23"/>
  <c r="C89" i="24"/>
  <c r="C92" i="24"/>
  <c r="C93" i="24"/>
  <c r="C90" i="24"/>
  <c r="C98" i="24"/>
  <c r="C102" i="24"/>
  <c r="C91" i="24"/>
  <c r="C112" i="24"/>
  <c r="C94" i="24"/>
  <c r="C96" i="24"/>
  <c r="C107" i="24"/>
  <c r="C103" i="24"/>
  <c r="C88" i="24"/>
  <c r="C111" i="24"/>
  <c r="C97" i="24"/>
  <c r="C95" i="24"/>
  <c r="C100" i="24"/>
  <c r="C101" i="24"/>
  <c r="C110" i="24"/>
  <c r="C108" i="24"/>
  <c r="C104" i="24"/>
  <c r="C105" i="24"/>
  <c r="C99" i="24"/>
  <c r="C109" i="24"/>
  <c r="C106" i="24"/>
  <c r="C5" i="23" l="1"/>
  <c r="C21" i="23"/>
  <c r="C22" i="23"/>
  <c r="C23" i="23"/>
  <c r="C24" i="23"/>
  <c r="C25" i="23"/>
  <c r="C26" i="23"/>
  <c r="C27" i="23"/>
  <c r="C28" i="23"/>
  <c r="C29" i="23"/>
  <c r="B46" i="24"/>
  <c r="B47" i="24"/>
  <c r="B48" i="24"/>
  <c r="B49" i="24"/>
  <c r="B50" i="24"/>
  <c r="B51" i="24"/>
  <c r="B52" i="24"/>
  <c r="B53" i="24"/>
  <c r="B54" i="24"/>
  <c r="B55" i="24"/>
  <c r="A46" i="24"/>
  <c r="A47" i="24"/>
  <c r="A48" i="24"/>
  <c r="A49" i="24"/>
  <c r="A50" i="24"/>
  <c r="A51" i="24"/>
  <c r="A52" i="24"/>
  <c r="A53" i="24"/>
  <c r="B35" i="24"/>
  <c r="B36" i="24"/>
  <c r="B37" i="24"/>
  <c r="B38" i="24"/>
  <c r="B39" i="24"/>
  <c r="B40" i="24"/>
  <c r="B41" i="24"/>
  <c r="B42" i="24"/>
  <c r="B43" i="24"/>
  <c r="B44" i="24"/>
  <c r="B45" i="24"/>
  <c r="A35" i="24"/>
  <c r="A36" i="24"/>
  <c r="A37" i="24"/>
  <c r="A38" i="24"/>
  <c r="A39" i="24"/>
  <c r="A40" i="24"/>
  <c r="A41" i="24"/>
  <c r="A42" i="24"/>
  <c r="A43" i="24"/>
  <c r="A44" i="24"/>
  <c r="A45" i="24"/>
  <c r="B24" i="24"/>
  <c r="B25" i="24"/>
  <c r="B26" i="24"/>
  <c r="B27" i="24"/>
  <c r="B28" i="24"/>
  <c r="B29" i="24"/>
  <c r="B30" i="24"/>
  <c r="A24" i="24"/>
  <c r="A25" i="24"/>
  <c r="A26" i="24"/>
  <c r="A27" i="24"/>
  <c r="A28" i="24"/>
  <c r="A29" i="24"/>
  <c r="A30" i="24"/>
  <c r="B8" i="24"/>
  <c r="B9" i="24"/>
  <c r="B10" i="24"/>
  <c r="B11" i="24"/>
  <c r="B12" i="24"/>
  <c r="B13" i="24"/>
  <c r="B14" i="24"/>
  <c r="B15" i="24"/>
  <c r="B16" i="24"/>
  <c r="B17" i="24"/>
  <c r="B18" i="24"/>
  <c r="B19" i="24"/>
  <c r="B20" i="24"/>
  <c r="B21" i="24"/>
  <c r="B22" i="24"/>
  <c r="B23" i="24"/>
  <c r="A21" i="24"/>
  <c r="A22" i="24"/>
  <c r="A23" i="24"/>
  <c r="A8" i="24"/>
  <c r="A9" i="24"/>
  <c r="A10" i="24"/>
  <c r="A11" i="24"/>
  <c r="A12" i="24"/>
  <c r="A13" i="24"/>
  <c r="A14" i="24"/>
  <c r="A15" i="24"/>
  <c r="A16" i="24"/>
  <c r="A17" i="24"/>
  <c r="A18" i="24"/>
  <c r="A19" i="24"/>
  <c r="A20" i="24"/>
  <c r="A18" i="25"/>
  <c r="A17" i="25"/>
  <c r="A16" i="25"/>
  <c r="A15" i="25"/>
  <c r="A14" i="25"/>
  <c r="A13" i="25"/>
  <c r="A12" i="25"/>
  <c r="A11" i="25"/>
  <c r="A10" i="25"/>
  <c r="A9" i="25"/>
  <c r="A8" i="25"/>
  <c r="A7" i="25"/>
  <c r="A6" i="25"/>
  <c r="D62" i="15"/>
  <c r="D63" i="15" s="1"/>
  <c r="D45" i="15"/>
  <c r="F62" i="15"/>
  <c r="G62" i="15" s="1"/>
  <c r="F63" i="15"/>
  <c r="G63" i="15" s="1"/>
  <c r="F64" i="15"/>
  <c r="G64" i="15" s="1"/>
  <c r="F65" i="15"/>
  <c r="G65" i="15" s="1"/>
  <c r="F66" i="15"/>
  <c r="G66" i="15" s="1"/>
  <c r="F67" i="15"/>
  <c r="G67" i="15" s="1"/>
  <c r="F68" i="15"/>
  <c r="G68" i="15" s="1"/>
  <c r="F61" i="15"/>
  <c r="G61" i="15" s="1"/>
  <c r="C15" i="24"/>
  <c r="C20" i="24"/>
  <c r="C27" i="24"/>
  <c r="C14" i="24"/>
  <c r="C30" i="24"/>
  <c r="C26" i="24"/>
  <c r="C28" i="24"/>
  <c r="C11" i="24"/>
  <c r="C18" i="24"/>
  <c r="C19" i="24"/>
  <c r="C21" i="24"/>
  <c r="C12" i="24"/>
  <c r="C22" i="24"/>
  <c r="C25" i="24"/>
  <c r="C9" i="24"/>
  <c r="C45" i="24"/>
  <c r="C16" i="24"/>
  <c r="C46" i="24"/>
  <c r="C10" i="24"/>
  <c r="C24" i="24"/>
  <c r="C23" i="24"/>
  <c r="C17" i="24"/>
  <c r="C13" i="24"/>
  <c r="C48" i="24"/>
  <c r="C29" i="24"/>
  <c r="D46" i="15" l="1"/>
  <c r="D64" i="15"/>
  <c r="D47" i="15" l="1"/>
  <c r="D65" i="15"/>
  <c r="D48" i="15" l="1"/>
  <c r="D66" i="15"/>
  <c r="D49" i="15" l="1"/>
  <c r="D67" i="15"/>
  <c r="D50" i="15" l="1"/>
  <c r="D68" i="15"/>
  <c r="A54" i="24"/>
  <c r="A55" i="24"/>
  <c r="A56" i="24"/>
  <c r="B56" i="24"/>
  <c r="A57" i="24"/>
  <c r="B57" i="24"/>
  <c r="A58" i="24"/>
  <c r="B58" i="24"/>
  <c r="A60" i="24"/>
  <c r="B60" i="24"/>
  <c r="A61" i="24"/>
  <c r="B61" i="24"/>
  <c r="A62" i="24"/>
  <c r="B62" i="24"/>
  <c r="A63" i="24"/>
  <c r="B63" i="24"/>
  <c r="A64" i="24"/>
  <c r="B64" i="24"/>
  <c r="A65" i="24"/>
  <c r="B65" i="24"/>
  <c r="A66" i="24"/>
  <c r="B66" i="24"/>
  <c r="A67" i="24"/>
  <c r="B67" i="24"/>
  <c r="B5" i="24"/>
  <c r="B7" i="24"/>
  <c r="B32" i="24"/>
  <c r="B33" i="24"/>
  <c r="B34" i="24"/>
  <c r="A5" i="24"/>
  <c r="A7" i="24"/>
  <c r="A32" i="24"/>
  <c r="A33" i="24"/>
  <c r="A34" i="24"/>
  <c r="C81" i="24"/>
  <c r="C69" i="24"/>
  <c r="C8" i="24"/>
  <c r="C74" i="24"/>
  <c r="C56" i="24"/>
  <c r="C78" i="24"/>
  <c r="C82" i="24"/>
  <c r="C60" i="24"/>
  <c r="C80" i="24"/>
  <c r="C87" i="24"/>
  <c r="C35" i="24"/>
  <c r="C63" i="24"/>
  <c r="C84" i="24"/>
  <c r="C32" i="24"/>
  <c r="C75" i="24"/>
  <c r="C85" i="24"/>
  <c r="C44" i="24"/>
  <c r="C7" i="24"/>
  <c r="C83" i="24"/>
  <c r="C77" i="24"/>
  <c r="C55" i="24"/>
  <c r="C86" i="24"/>
  <c r="C5" i="24"/>
  <c r="C70" i="24"/>
  <c r="C72" i="24"/>
  <c r="C57" i="24"/>
  <c r="C73" i="24"/>
  <c r="C36" i="24"/>
  <c r="C62" i="24"/>
  <c r="C71" i="24"/>
  <c r="C58" i="24"/>
  <c r="C79" i="24"/>
  <c r="D51" i="15" l="1"/>
  <c r="D52" i="15" l="1"/>
  <c r="A4" i="24"/>
  <c r="D53" i="15" l="1"/>
  <c r="D54" i="15" l="1"/>
  <c r="D55" i="15" l="1"/>
  <c r="D56" i="15" l="1"/>
  <c r="D57" i="15" l="1"/>
  <c r="D58" i="15" l="1"/>
  <c r="A58" i="15" s="1"/>
  <c r="A57" i="15"/>
  <c r="A19" i="25" l="1"/>
  <c r="A20" i="25"/>
  <c r="A21" i="25"/>
  <c r="A22" i="25"/>
  <c r="A23" i="25"/>
  <c r="A24" i="25"/>
  <c r="A25" i="25"/>
  <c r="A26" i="25"/>
  <c r="A27" i="25"/>
  <c r="A28" i="25"/>
  <c r="G2" i="15" l="1"/>
  <c r="A2" i="15"/>
  <c r="B23" i="25" l="1"/>
  <c r="G23" i="25"/>
  <c r="B24" i="25"/>
  <c r="G24" i="25"/>
  <c r="B25" i="25"/>
  <c r="G25" i="25"/>
  <c r="A5" i="25" l="1"/>
  <c r="G5" i="25"/>
  <c r="B6" i="25"/>
  <c r="G6" i="25"/>
  <c r="G7" i="25"/>
  <c r="B9" i="25"/>
  <c r="G9" i="25"/>
  <c r="B10" i="25"/>
  <c r="G10" i="25"/>
  <c r="B11" i="25"/>
  <c r="G11" i="25"/>
  <c r="B13" i="25"/>
  <c r="G13" i="25"/>
  <c r="B15" i="25"/>
  <c r="G15" i="25"/>
  <c r="B16" i="25"/>
  <c r="G16" i="25"/>
  <c r="B17" i="25"/>
  <c r="G17" i="25"/>
  <c r="B18" i="25"/>
  <c r="G18" i="25"/>
  <c r="B19" i="25"/>
  <c r="G19" i="25"/>
  <c r="B20" i="25"/>
  <c r="G20" i="25"/>
  <c r="B21" i="25"/>
  <c r="G21" i="25"/>
  <c r="B22" i="25"/>
  <c r="G22" i="25"/>
  <c r="B27" i="25"/>
  <c r="G27" i="25"/>
  <c r="G30" i="25" l="1"/>
  <c r="B4" i="25" l="1"/>
  <c r="A4" i="25"/>
  <c r="G41" i="15" l="1"/>
  <c r="G40" i="15"/>
  <c r="G39" i="15"/>
  <c r="G38" i="15"/>
  <c r="G37" i="15"/>
  <c r="G36" i="15"/>
  <c r="G35" i="15"/>
  <c r="G34" i="15"/>
  <c r="G58" i="15"/>
  <c r="G57" i="15"/>
  <c r="G56" i="15"/>
  <c r="G55" i="15"/>
  <c r="G54" i="15"/>
  <c r="G53" i="15"/>
  <c r="G52" i="15"/>
  <c r="G51" i="15"/>
  <c r="G50" i="15"/>
  <c r="G49" i="15"/>
  <c r="G48" i="15"/>
  <c r="G47" i="15"/>
  <c r="G46" i="15"/>
  <c r="G45" i="15"/>
  <c r="G28" i="15"/>
  <c r="G27" i="15"/>
  <c r="G26" i="15"/>
  <c r="G25" i="15"/>
  <c r="G24" i="15"/>
  <c r="G23" i="15"/>
  <c r="G22" i="15"/>
  <c r="G21" i="15"/>
  <c r="G20" i="15"/>
  <c r="G19" i="15"/>
  <c r="G18" i="15"/>
  <c r="G17" i="15"/>
  <c r="G16" i="15"/>
  <c r="G15" i="15"/>
  <c r="G14" i="15"/>
  <c r="G13" i="15"/>
  <c r="G60" i="15"/>
  <c r="G43" i="15"/>
  <c r="G33" i="15"/>
  <c r="G32" i="15"/>
  <c r="G12" i="15"/>
  <c r="G11" i="15"/>
  <c r="G6" i="15"/>
  <c r="G5" i="15"/>
  <c r="G4" i="15"/>
  <c r="G3" i="15"/>
  <c r="G9" i="15"/>
  <c r="G10" i="15"/>
  <c r="G8" i="15"/>
  <c r="G7" i="15"/>
  <c r="A3" i="15" l="1"/>
  <c r="D25" i="25"/>
  <c r="C16" i="25"/>
  <c r="D18" i="25"/>
  <c r="D23" i="25"/>
  <c r="D19" i="25"/>
  <c r="C23" i="25"/>
  <c r="D22" i="25"/>
  <c r="C15" i="25"/>
  <c r="C64" i="24"/>
  <c r="C22" i="25"/>
  <c r="C20" i="25"/>
  <c r="D24" i="25"/>
  <c r="C61" i="24"/>
  <c r="C25" i="25"/>
  <c r="C24" i="25"/>
  <c r="D27" i="25"/>
  <c r="D17" i="25"/>
  <c r="D16" i="25"/>
  <c r="C18" i="25"/>
  <c r="D15" i="25"/>
  <c r="C67" i="24"/>
  <c r="C66" i="24"/>
  <c r="D20" i="25"/>
  <c r="C17" i="25"/>
  <c r="C19" i="25"/>
  <c r="C65" i="24"/>
  <c r="C27" i="25"/>
  <c r="D21" i="25"/>
  <c r="C21" i="25"/>
  <c r="D29" i="25" l="1"/>
  <c r="G4" i="25"/>
  <c r="G29" i="25"/>
  <c r="G32" i="25" l="1"/>
  <c r="G34" i="25" s="1"/>
  <c r="B4" i="24" l="1"/>
  <c r="C29" i="25" l="1"/>
  <c r="C9" i="25"/>
  <c r="C43" i="24"/>
  <c r="D11" i="25"/>
  <c r="C42" i="24"/>
  <c r="D10" i="25"/>
  <c r="C34" i="24"/>
  <c r="C33" i="24"/>
  <c r="C10" i="25"/>
  <c r="C38" i="24"/>
  <c r="C11" i="25"/>
  <c r="C13" i="25"/>
  <c r="C39" i="24"/>
  <c r="D9" i="25"/>
  <c r="D13" i="25"/>
  <c r="C37" i="24"/>
  <c r="C40" i="24"/>
  <c r="C41" i="24"/>
  <c r="B2" i="24" l="1"/>
  <c r="B1" i="24"/>
  <c r="D6" i="25"/>
  <c r="D7" i="25"/>
  <c r="C6" i="25"/>
  <c r="D5" i="25"/>
  <c r="C4" i="25"/>
  <c r="C4" i="24"/>
  <c r="C5" i="25"/>
  <c r="D4" i="25"/>
  <c r="C7" i="25"/>
</calcChain>
</file>

<file path=xl/sharedStrings.xml><?xml version="1.0" encoding="utf-8"?>
<sst xmlns="http://schemas.openxmlformats.org/spreadsheetml/2006/main" count="379" uniqueCount="151">
  <si>
    <t>L’UNITÉ :</t>
  </si>
  <si>
    <t>L’UNITE :</t>
  </si>
  <si>
    <t>a</t>
  </si>
  <si>
    <t>b</t>
  </si>
  <si>
    <t>c</t>
  </si>
  <si>
    <t>d</t>
  </si>
  <si>
    <t>e</t>
  </si>
  <si>
    <t>f</t>
  </si>
  <si>
    <t>N° DES PRIX</t>
  </si>
  <si>
    <t>DESIGNATION DES OUVRAGES ET PRIX H.T. EN TOUTES LETTRES</t>
  </si>
  <si>
    <t>PRIX H.T. EN CHIFFRES</t>
  </si>
  <si>
    <t>Ce prix comprend</t>
  </si>
  <si>
    <t>Ce prix s'applique</t>
  </si>
  <si>
    <t>UNITE</t>
  </si>
  <si>
    <t>LE METRE :</t>
  </si>
  <si>
    <t>intitulé du PRIX</t>
  </si>
  <si>
    <r>
      <t xml:space="preserve">Ce prix rémunère </t>
    </r>
    <r>
      <rPr>
        <sz val="10"/>
        <color indexed="10"/>
        <rFont val="Arial"/>
        <family val="2"/>
      </rPr>
      <t>(attention supprimer l'unité du prix dans le texte ex forfaitairement ….)</t>
    </r>
  </si>
  <si>
    <r>
      <t xml:space="preserve">Ce prix se règle </t>
    </r>
    <r>
      <rPr>
        <sz val="10"/>
        <color indexed="10"/>
        <rFont val="Arial"/>
        <family val="2"/>
      </rPr>
      <t>(dans le cas de fractionnement en %)</t>
    </r>
  </si>
  <si>
    <t>h</t>
  </si>
  <si>
    <t>i</t>
  </si>
  <si>
    <t>j</t>
  </si>
  <si>
    <t>CLOTURE CHATAIGNIER ALTERNEE HAUTEUR 1,2M TYPE LA FLOTILLE</t>
  </si>
  <si>
    <t>PORTILLON CHATAIGNIER ALTERNEE HAUTEUR 1,2M TYPE LA FLOTILLE</t>
  </si>
  <si>
    <t>PORTAIL CHATAIGNIER ALTERNEE HAUTEUR 1,2M TYPE LA FLOTILLE</t>
  </si>
  <si>
    <t>TABOURET TYPE ECOBAT</t>
  </si>
  <si>
    <t>CLOTURE NOISETIER TRESSE HAUTEUR 1,15M TYPE LOIRE 1</t>
  </si>
  <si>
    <t>g</t>
  </si>
  <si>
    <t>k</t>
  </si>
  <si>
    <t>l</t>
  </si>
  <si>
    <t>m</t>
  </si>
  <si>
    <t>n</t>
  </si>
  <si>
    <t>o</t>
  </si>
  <si>
    <t>p</t>
  </si>
  <si>
    <t>BANCS</t>
  </si>
  <si>
    <t>Banc "ANGLE DROIT" conformement aux pièces graphiques et CCTP</t>
  </si>
  <si>
    <t>Banc "ANGLE" conformement aux pièces graphiques et CCTP</t>
  </si>
  <si>
    <t xml:space="preserve">N° </t>
  </si>
  <si>
    <t>Désignation des ouvrages</t>
  </si>
  <si>
    <t>U</t>
  </si>
  <si>
    <t>Q</t>
  </si>
  <si>
    <t>TOTAL H.T</t>
  </si>
  <si>
    <t>TOTAL T.T.C</t>
  </si>
  <si>
    <t>Liste feuilles</t>
  </si>
  <si>
    <t>Choix bordereau</t>
  </si>
  <si>
    <t>M</t>
  </si>
  <si>
    <t>Désignation des ouvrages et prix H.T. en toutes lettres</t>
  </si>
  <si>
    <t>N° des prix</t>
  </si>
  <si>
    <t>prix H.T. en chiffres</t>
  </si>
  <si>
    <t>Description des ouvrages</t>
  </si>
  <si>
    <t>Désignation et description des ouvrages</t>
  </si>
  <si>
    <t>A_PRIX_GENERAUX</t>
  </si>
  <si>
    <t>B_TRAVAUX_PREPARATOIRES</t>
  </si>
  <si>
    <t>C_TERRASSEMENTS</t>
  </si>
  <si>
    <t>D_ASSAINISSEMENT</t>
  </si>
  <si>
    <t>E_AEP</t>
  </si>
  <si>
    <t>F_GC_RESEAUX</t>
  </si>
  <si>
    <t>G_ELECTRICITE</t>
  </si>
  <si>
    <t>I_VIDEO</t>
  </si>
  <si>
    <t>J_MACONNERIE</t>
  </si>
  <si>
    <t>L_SIGNALISATION</t>
  </si>
  <si>
    <t>M_JEUX</t>
  </si>
  <si>
    <t>N_MOBILIER</t>
  </si>
  <si>
    <t>O_SERRURERIE</t>
  </si>
  <si>
    <t>Unité
en texte</t>
  </si>
  <si>
    <t>Unité</t>
  </si>
  <si>
    <t>H_ECLAIRAGE_SLT</t>
  </si>
  <si>
    <t>K_SOLS_ET_VOIRIE</t>
  </si>
  <si>
    <t>N</t>
  </si>
  <si>
    <t>Ce prix rémunère au mètre la pose de clôture châtaignier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t>
  </si>
  <si>
    <t>Ce prix rémunère à l’unité la pose de portillons en clôture châtaignier.
Ce prix comprend :
La fourniture, le chargement, le transport et le déchargement des éléments constituant les portillons,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des portillons,
Le nettoyage général des zones de travaux et l’évacuation des matériaux ou produits de mise en œuvre.
Y compris toutes sujétions de mise en œuvre, liées à la topographie du terrain.</t>
  </si>
  <si>
    <t>Ce prix rémunère à l’unité la pose de portail en clôture châtaignier.
Ce prix comprend :
La fourniture, le chargement, le transport et le déchargement des éléments constituant le portail,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du portail,
Le nettoyage général des zones de travaux et l’évacuation des matériaux ou produits de mise en œuvre.
Y compris toutes sujétions de mise en œuvre, liées à la topographie du terrain.</t>
  </si>
  <si>
    <t>Ce prix rémunère au mètre la pose de clôture noisetier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t>
  </si>
  <si>
    <t>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t>
  </si>
  <si>
    <t>Ce prix rémunère à l’unité, la fourniture et pose de mobilier urbain tel que décris dans le CCTP.
Ce prix comprend :
- la découpe du revêtement de surface et de la couche de fondation à la carotteuse,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</si>
  <si>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SERI potelet à boule Ø114 à sceller 800mm hors sol</t>
  </si>
  <si>
    <t>SERI potelet à boule Ø114 à sceller 1200mm hors sol</t>
  </si>
  <si>
    <t>SERI potelet à boule Ø114 amovible 800mm hors sol y compris boitier de sol</t>
  </si>
  <si>
    <t>SERI potelet à boule Ø114 amovible 1200mm hors sol y compris boitier de sol</t>
  </si>
  <si>
    <t>SERI potelet à boule Ø76 à sceller 1000mm hors sol</t>
  </si>
  <si>
    <t>SERI potelet à boule Ø76 à sceller 1200mm hors sol</t>
  </si>
  <si>
    <t>SERI potelet à boule Ø76 amovible 1000mm hors sol y compris boitier de sol</t>
  </si>
  <si>
    <t>SERI potelet LIBER amovible 1000mm hors sol y compris boitier de sol</t>
  </si>
  <si>
    <t>SERI potelet LIBER à sceller 1000mm hors sol</t>
  </si>
  <si>
    <t>SERI potelet à boule Ø76 amovible 1200mm hors sol y compris boitier de sol</t>
  </si>
  <si>
    <t>SERI potelet NEPTUNE à sceller 1000mm hors sol</t>
  </si>
  <si>
    <t>URBACO potelet DEMOISELLE à sceller 900mm hors sol</t>
  </si>
  <si>
    <t>SERI potelet NEPTUNE amovible 1000mm hors sol y compris boitier de sol</t>
  </si>
  <si>
    <t>bois de pin traité classe IV, section 14cmx14cm longueur 1m, bords verticaux et horizontaux chanfreinés y compris  protection de la partie enterrée au moyen d’une imprégnation protectrice imperméabilisante et antihumidité</t>
  </si>
  <si>
    <t>bois de pin traité classe IV, section 12cmx20cm longueur 1m, bords verticaux et horizontaux chanfreinés y compris  protection de la partie enterrée au moyen d’une imprégnation protectrice imperméabilisante et antihumidité</t>
  </si>
  <si>
    <t>bois de pin chêne classe III, section 12cmx20cm longueur 1m, bords verticaux et horizontaux chanfreinés y compris  protection de la partie enterrée au moyen d’une imprégnation protectrice imperméabilisante et antihumidité</t>
  </si>
  <si>
    <t>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</si>
  <si>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Ce prix rémunère à l’unité, la fourniture et pose de mobilier urbain tel que décris dans le CCTP.
Ce prix comprend :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</si>
  <si>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GIRPAV borne GBNA</t>
  </si>
  <si>
    <t>GIRPAV borne GBVA</t>
  </si>
  <si>
    <t>GIRPAV borne GBAG</t>
  </si>
  <si>
    <t>GIRPAV borne GBCH</t>
  </si>
  <si>
    <t>LEBEAU borne rustique</t>
  </si>
  <si>
    <t>JONCHERE REPLIK borne tronc conique 1</t>
  </si>
  <si>
    <t>JONCHERE REPLIK borne tronc conique 2</t>
  </si>
  <si>
    <t>SERI type "Croix St André" 1630mm</t>
  </si>
  <si>
    <t>SERI type "Croix St André" 830mm</t>
  </si>
  <si>
    <t>SERI type "double croix de St André" 1940mm</t>
  </si>
  <si>
    <t>SERI type "losange" 1550mm</t>
  </si>
  <si>
    <t>SERI type "losange" 1000mm</t>
  </si>
  <si>
    <t>Plus value au prix H3a des barrières pour grillage</t>
  </si>
  <si>
    <t>Plus value au prix H3b des barrières pour grillage</t>
  </si>
  <si>
    <t>Plus value au prix H3c des barrières pour grillage</t>
  </si>
  <si>
    <t>Plus value au prix H3d des barrières pour grillage</t>
  </si>
  <si>
    <t>Plus value au prix H3e des barrières pour grillage</t>
  </si>
  <si>
    <t>Plus value au prix H3a des barrières pour main courante</t>
  </si>
  <si>
    <t>Plus value au prix H3b des barrières pour main courante</t>
  </si>
  <si>
    <t>Plus value au prix H3c des barrières pour main courante</t>
  </si>
  <si>
    <t>Plus value au prix H3d des barrières pour main courante</t>
  </si>
  <si>
    <t>Plus value au prix H3e des barrières pour main courante</t>
  </si>
  <si>
    <t>POSE DE MOBILIERS FOURNIS</t>
  </si>
  <si>
    <t>Ce prix rémunère à l’unité, la fourniture et pose de mobilier urbain fournis par la collectivité.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Le chargement depuis le dépôt de la collectivité, le transport et le déchargement à pied d'œuvre la mise en place et la fixation du mobilier.</t>
  </si>
  <si>
    <t>PU</t>
  </si>
  <si>
    <t>PT</t>
  </si>
  <si>
    <t>TVA 20,00 %</t>
  </si>
  <si>
    <t>N - MOBILIER</t>
  </si>
  <si>
    <t>P_ESPACES_VERTS</t>
  </si>
  <si>
    <t xml:space="preserve">CONTRÔLE DE PERMEABILITE DE COUCHE DRAINANTE
Ce prix rémunère au forfait, les contrôles de perméabilité de la couche drainante conformément aux prescriptions énoncées dans le C.C.T.P et comprend notamment :
• La réalisation des essais par un laboratoire agrée indépendant. Le laboratoire devra être agrée par le maître d'œuvre,
• Les essais devront être réalisés tous les 200 m². L'entrepreneur proposera au maître d'œuvre la position des essais sur un plan pour agrément du maître d'œuvre,
• Les essais seront transmis directement au maître d'œuvre en 3 exemplaires papiers 
• Toutes sujétions et aléas
LE FORFAIT :
</t>
  </si>
  <si>
    <t>B 2</t>
  </si>
  <si>
    <t>mobilier scellé avec 1 point de scellement diametre ou arête &lt;  à 150mm</t>
  </si>
  <si>
    <t>mobilier scellé avec 2 points de scellement diametre ou arête &lt; à 150mm</t>
  </si>
  <si>
    <t>plus value au prix N 12 b par point de scellement supplémentaire</t>
  </si>
  <si>
    <t>mobilier scellé avec 1 point de scellement diametre ou arête &gt; à 150mm</t>
  </si>
  <si>
    <t>mobilier scellé avec 2 points de scellement diametre ou arête &gt; à 150mm</t>
  </si>
  <si>
    <t>plus value au prix N 12 e par point de scellement supplémentaire</t>
  </si>
  <si>
    <t>mobilier fixé (par platine…) avec 4 points de fixation maximum</t>
  </si>
  <si>
    <t>mobilier ancré (par tiges filetées…) avec 4 points d'ancrages maximum</t>
  </si>
  <si>
    <t>A 1</t>
  </si>
  <si>
    <t>Banc "DROIT" conforme aux pièces graphiques et CCTP</t>
  </si>
  <si>
    <t>N 5</t>
  </si>
  <si>
    <t>N 9</t>
  </si>
  <si>
    <t>N 5 a</t>
  </si>
  <si>
    <t>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t>
  </si>
  <si>
    <t>Clous carrés inox brossé 80*80, Fusion de chez UNIVERS &amp; CITE</t>
  </si>
  <si>
    <t>Clous carrés inox brossé 120*120, Fusion de chez UNIVERS &amp; CITE</t>
  </si>
  <si>
    <t>N 8</t>
  </si>
  <si>
    <t>N 8 a</t>
  </si>
  <si>
    <t>CORBEILLE</t>
  </si>
  <si>
    <t>BORNE</t>
  </si>
  <si>
    <t xml:space="preserve">CLOU DE CHAUSSEE </t>
  </si>
  <si>
    <t>POTELET</t>
  </si>
  <si>
    <t>BARRIERE DE VILLE</t>
  </si>
  <si>
    <t>BORNE ESCAMOTABLE</t>
  </si>
  <si>
    <t>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t>
  </si>
  <si>
    <t>N 13</t>
  </si>
  <si>
    <t xml:space="preserve">LISSE BOIS </t>
  </si>
  <si>
    <t>N 12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</si>
</sst>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 _€_-;\-* #,##0.00\ _€_-;_-* &quot;-&quot;??\ _€_-;_-@_-"/>
    <numFmt numFmtId="165" formatCode="#,##0.00&quot; &quot;[$€]"/>
    <numFmt numFmtId="166" formatCode="#,##0.00\ [$€-803]"/>
    <numFmt numFmtId="167" formatCode="#,##0.00&quot;    &quot;;&quot;-&quot;#,##0.00&quot;    &quot;;&quot; -&quot;#&quot;    &quot;;@&quot; &quot;"/>
    <numFmt numFmtId="168" formatCode="#,##0.00&quot; &quot;[$€-40C];[Red]&quot;-&quot;#,##0.00&quot; &quot;[$€-40C]"/>
    <numFmt numFmtId="169" formatCode="#,##0.00&quot; &quot;[$€-40C]&quot; &quot;;&quot;-&quot;#,##0.00&quot; &quot;[$€-40C]&quot; &quot;;&quot; -&quot;#&quot; &quot;[$€-40C]&quot; &quot;;@&quot; &quot;"/>
    <numFmt numFmtId="170" formatCode="#,##0.00&quot; € &quot;;&quot;-&quot;#,##0.00&quot; € &quot;;&quot; -&quot;#&quot; € &quot;;@&quot; &quot;"/>
  </numFmts>
  <fonts count="35">
    <font>
      <sz val="11"/>
      <color theme="1"/>
      <name val="Calibri"/>
      <family val="2"/>
      <scheme val="minor"/>
    </font>
    <font>
      <sz val="10"/>
      <color indexed="8"/>
      <name val="Calibri"/>
      <family val="2"/>
    </font>
    <font>
      <b/>
      <sz val="10"/>
      <color indexed="8"/>
      <name val="Calibri"/>
      <family val="2"/>
    </font>
    <font>
      <sz val="10"/>
      <color indexed="8"/>
      <name val="Arial"/>
      <family val="2"/>
    </font>
    <font>
      <sz val="10"/>
      <color indexed="10"/>
      <name val="Arial"/>
      <family val="2"/>
    </font>
    <font>
      <sz val="11"/>
      <color indexed="8"/>
      <name val="Calibri"/>
      <family val="2"/>
    </font>
    <font>
      <sz val="8"/>
      <name val="Calibri"/>
      <family val="2"/>
    </font>
    <font>
      <sz val="10"/>
      <color rgb="FF002060"/>
      <name val="Calibri"/>
      <family val="2"/>
    </font>
    <font>
      <b/>
      <sz val="10"/>
      <color rgb="FF002060"/>
      <name val="Calibri"/>
      <family val="2"/>
    </font>
    <font>
      <b/>
      <sz val="20"/>
      <color rgb="FF000000"/>
      <name val="Arial2"/>
    </font>
    <font>
      <b/>
      <sz val="20"/>
      <color rgb="FF000000"/>
      <name val="Calibri"/>
      <family val="2"/>
    </font>
    <font>
      <sz val="10"/>
      <color rgb="FF000000"/>
      <name val="Arial2"/>
    </font>
    <font>
      <b/>
      <sz val="10"/>
      <color rgb="FF000000"/>
      <name val="Arial1"/>
    </font>
    <font>
      <b/>
      <sz val="10"/>
      <color rgb="FF000000"/>
      <name val="Arial2"/>
    </font>
    <font>
      <sz val="11"/>
      <color rgb="FF000000"/>
      <name val="Calibri"/>
      <family val="2"/>
    </font>
    <font>
      <b/>
      <sz val="11"/>
      <color rgb="FF000000"/>
      <name val="Calibri"/>
      <family val="2"/>
    </font>
    <font>
      <sz val="10"/>
      <color rgb="FF000000"/>
      <name val="Times New Roman"/>
      <family val="1"/>
    </font>
    <font>
      <b/>
      <u/>
      <sz val="11"/>
      <color rgb="FF000000"/>
      <name val="Calibri"/>
      <family val="2"/>
    </font>
    <font>
      <b/>
      <u/>
      <sz val="9"/>
      <color rgb="FF000000"/>
      <name val="Comic Sans MS"/>
      <family val="4"/>
    </font>
    <font>
      <b/>
      <sz val="9"/>
      <color rgb="FF000000"/>
      <name val="Book Antiqua"/>
      <family val="1"/>
    </font>
    <font>
      <b/>
      <sz val="10"/>
      <color rgb="FF000000"/>
      <name val="Arial"/>
      <family val="2"/>
    </font>
    <font>
      <sz val="8"/>
      <color rgb="FF000000"/>
      <name val="Arial2"/>
    </font>
    <font>
      <b/>
      <sz val="20"/>
      <color rgb="FF000000"/>
      <name val="Calibri"/>
      <family val="2"/>
      <scheme val="minor"/>
    </font>
    <font>
      <b/>
      <sz val="10"/>
      <name val="Calibri"/>
      <family val="2"/>
    </font>
    <font>
      <sz val="11"/>
      <name val="Calibri"/>
      <family val="2"/>
      <scheme val="minor"/>
    </font>
    <font>
      <sz val="10"/>
      <color rgb="FFFF0000"/>
      <name val="Arial2"/>
    </font>
    <font>
      <sz val="10"/>
      <color rgb="FFFF0000"/>
      <name val="Calibri"/>
      <family val="2"/>
    </font>
    <font>
      <b/>
      <sz val="10"/>
      <color rgb="FFFF0000"/>
      <name val="Calibri"/>
      <family val="2"/>
    </font>
    <font>
      <sz val="11"/>
      <color rgb="FFFF0000"/>
      <name val="Calibri"/>
      <family val="2"/>
      <scheme val="minor"/>
    </font>
    <font>
      <sz val="10"/>
      <name val="Arial2"/>
    </font>
    <font>
      <b/>
      <sz val="10"/>
      <name val="Arial2"/>
    </font>
    <font>
      <b/>
      <sz val="10"/>
      <name val="Arial1"/>
    </font>
    <font>
      <sz val="8"/>
      <name val="Calibri"/>
      <family val="2"/>
      <scheme val="minor"/>
    </font>
    <font>
      <b/>
      <sz val="11"/>
      <color theme="1"/>
      <name val="Calibri"/>
      <family val="2"/>
      <scheme val="minor"/>
    </font>
    <font>
      <b/>
      <sz val="20"/>
      <name val="Calibri"/>
      <family val="2"/>
    </font>
  </fonts>
  <fills count="4">
    <fill>
      <patternFill patternType="none"/>
    </fill>
    <fill>
      <patternFill patternType="gray125"/>
    </fill>
    <fill>
      <patternFill patternType="solid">
        <fgColor rgb="FFE3E3E3"/>
        <bgColor rgb="FFE3E3E3"/>
      </patternFill>
    </fill>
    <fill>
      <patternFill patternType="solid">
        <fgColor rgb="FFFFFFFF"/>
        <bgColor rgb="FFFFFFFF"/>
      </patternFill>
    </fill>
  </fills>
  <borders count="27">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rgb="FF000000"/>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thin">
        <color rgb="FF000000"/>
      </right>
      <top/>
      <bottom/>
      <diagonal/>
    </border>
    <border>
      <left style="thin">
        <color rgb="FF000000"/>
      </left>
      <right style="thin">
        <color rgb="FF000000"/>
      </right>
      <top/>
      <bottom/>
      <diagonal/>
    </border>
    <border>
      <left style="thin">
        <color rgb="FF000000"/>
      </left>
      <right style="double">
        <color rgb="FF000000"/>
      </right>
      <top/>
      <bottom/>
      <diagonal/>
    </border>
    <border>
      <left style="thin">
        <color rgb="FF000000"/>
      </left>
      <right style="double">
        <color rgb="FF000000"/>
      </right>
      <top style="medium">
        <color rgb="FF000000"/>
      </top>
      <bottom/>
      <diagonal/>
    </border>
    <border>
      <left style="thin">
        <color rgb="FF000000"/>
      </left>
      <right style="medium">
        <color rgb="FF000000"/>
      </right>
      <top/>
      <bottom/>
      <diagonal/>
    </border>
    <border>
      <left style="thin">
        <color rgb="FF000000"/>
      </left>
      <right style="double">
        <color rgb="FF000000"/>
      </right>
      <top/>
      <bottom style="medium">
        <color rgb="FF000000"/>
      </bottom>
      <diagonal/>
    </border>
    <border>
      <left/>
      <right style="thin">
        <color rgb="FF000000"/>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medium">
        <color rgb="FF000000"/>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s>
  <cellStyleXfs count="6">
    <xf numFmtId="0" fontId="0" fillId="0" borderId="0"/>
    <xf numFmtId="164" fontId="5" fillId="0" borderId="0" applyFont="0" applyFill="0" applyBorder="0" applyAlignment="0" applyProtection="0"/>
    <xf numFmtId="44" fontId="5" fillId="0" borderId="0" applyFont="0" applyFill="0" applyBorder="0" applyAlignment="0" applyProtection="0"/>
    <xf numFmtId="167" fontId="11" fillId="0" borderId="0" applyBorder="0" applyProtection="0"/>
    <xf numFmtId="169" fontId="11" fillId="0" borderId="0" applyBorder="0" applyProtection="0"/>
    <xf numFmtId="170" fontId="11" fillId="0" borderId="0" applyBorder="0" applyProtection="0"/>
  </cellStyleXfs>
  <cellXfs count="170">
    <xf numFmtId="0" fontId="0" fillId="0" borderId="0" xfId="0"/>
    <xf numFmtId="4" fontId="1" fillId="0" borderId="0" xfId="0" applyNumberFormat="1" applyFont="1" applyBorder="1" applyAlignment="1">
      <alignment vertical="center" wrapText="1"/>
    </xf>
    <xf numFmtId="4" fontId="1" fillId="0" borderId="0" xfId="0" applyNumberFormat="1" applyFont="1" applyBorder="1" applyAlignment="1">
      <alignment horizontal="center" vertical="center" wrapText="1"/>
    </xf>
    <xf numFmtId="0" fontId="3" fillId="0" borderId="0" xfId="0" applyFont="1" applyAlignment="1">
      <alignment vertical="top" wrapText="1"/>
    </xf>
    <xf numFmtId="0" fontId="1" fillId="0" borderId="0" xfId="0" applyFont="1" applyBorder="1"/>
    <xf numFmtId="4" fontId="2" fillId="0" borderId="0" xfId="0" applyNumberFormat="1" applyFont="1" applyBorder="1" applyAlignment="1">
      <alignment vertical="center" wrapText="1"/>
    </xf>
    <xf numFmtId="0" fontId="7" fillId="0" borderId="3" xfId="0" applyFont="1" applyBorder="1" applyAlignment="1">
      <alignment vertical="top" wrapText="1"/>
    </xf>
    <xf numFmtId="0" fontId="7" fillId="0" borderId="0" xfId="0" applyFont="1" applyAlignment="1">
      <alignment vertical="top" wrapText="1"/>
    </xf>
    <xf numFmtId="4" fontId="7" fillId="0" borderId="0" xfId="0" applyNumberFormat="1" applyFont="1" applyAlignment="1">
      <alignment vertical="top" wrapText="1"/>
    </xf>
    <xf numFmtId="0" fontId="7" fillId="0" borderId="7" xfId="0" applyFont="1" applyBorder="1" applyAlignment="1">
      <alignment vertical="top" wrapText="1"/>
    </xf>
    <xf numFmtId="165" fontId="11" fillId="0" borderId="0" xfId="0" applyNumberFormat="1" applyFont="1"/>
    <xf numFmtId="166" fontId="11" fillId="0" borderId="0" xfId="0" applyNumberFormat="1" applyFont="1"/>
    <xf numFmtId="0" fontId="11" fillId="0" borderId="0" xfId="0" applyFont="1"/>
    <xf numFmtId="49" fontId="13" fillId="0" borderId="12" xfId="0" applyNumberFormat="1" applyFont="1" applyFill="1" applyBorder="1" applyAlignment="1">
      <alignment horizontal="left" vertical="top"/>
    </xf>
    <xf numFmtId="0" fontId="11" fillId="0" borderId="13" xfId="0" applyFont="1" applyFill="1" applyBorder="1" applyAlignment="1">
      <alignment vertical="top" wrapText="1"/>
    </xf>
    <xf numFmtId="0" fontId="11" fillId="0" borderId="0" xfId="0" applyFont="1" applyAlignment="1">
      <alignment horizontal="center"/>
    </xf>
    <xf numFmtId="2" fontId="11" fillId="0" borderId="0" xfId="0" applyNumberFormat="1" applyFont="1" applyAlignment="1">
      <alignment horizontal="right"/>
    </xf>
    <xf numFmtId="167" fontId="11" fillId="0" borderId="0" xfId="3" applyFont="1" applyFill="1" applyAlignment="1">
      <alignment horizontal="right"/>
    </xf>
    <xf numFmtId="10" fontId="11" fillId="0" borderId="0" xfId="3" applyNumberFormat="1" applyFont="1" applyFill="1" applyAlignment="1">
      <alignment horizontal="right"/>
    </xf>
    <xf numFmtId="169" fontId="11" fillId="0" borderId="0" xfId="4" applyFont="1" applyFill="1" applyAlignment="1">
      <alignment horizontal="right"/>
    </xf>
    <xf numFmtId="0" fontId="14" fillId="0" borderId="12" xfId="0" applyFont="1" applyBorder="1" applyAlignment="1">
      <alignment horizontal="center" vertical="top"/>
    </xf>
    <xf numFmtId="0" fontId="15" fillId="0" borderId="0" xfId="0" applyFont="1" applyAlignment="1">
      <alignment horizontal="center" vertical="center"/>
    </xf>
    <xf numFmtId="165" fontId="15" fillId="0" borderId="15" xfId="1" applyNumberFormat="1" applyFont="1" applyBorder="1" applyAlignment="1">
      <alignment horizontal="center"/>
    </xf>
    <xf numFmtId="44" fontId="11" fillId="0" borderId="0" xfId="2" applyFont="1"/>
    <xf numFmtId="0" fontId="15" fillId="0" borderId="0" xfId="0" applyFont="1" applyAlignment="1">
      <alignment horizontal="center"/>
    </xf>
    <xf numFmtId="165" fontId="15" fillId="0" borderId="14" xfId="1" applyNumberFormat="1" applyFont="1" applyBorder="1" applyAlignment="1">
      <alignment horizontal="center"/>
    </xf>
    <xf numFmtId="0" fontId="16" fillId="0" borderId="0" xfId="0" applyFont="1"/>
    <xf numFmtId="0" fontId="17" fillId="0" borderId="0" xfId="0" applyFont="1" applyAlignment="1">
      <alignment horizontal="left"/>
    </xf>
    <xf numFmtId="165" fontId="14" fillId="0" borderId="17" xfId="1" applyNumberFormat="1" applyFont="1" applyBorder="1" applyAlignment="1"/>
    <xf numFmtId="0" fontId="11" fillId="0" borderId="0" xfId="0" applyFont="1" applyFill="1" applyAlignment="1">
      <alignment horizontal="left" vertical="top" wrapText="1"/>
    </xf>
    <xf numFmtId="168" fontId="20" fillId="0" borderId="0" xfId="4" applyNumberFormat="1" applyFont="1" applyFill="1" applyAlignment="1">
      <alignment horizontal="right" vertical="center"/>
    </xf>
    <xf numFmtId="0" fontId="11" fillId="0" borderId="0" xfId="0" applyFont="1" applyFill="1" applyAlignment="1">
      <alignment vertical="top"/>
    </xf>
    <xf numFmtId="0" fontId="11" fillId="0" borderId="0" xfId="0" applyFont="1" applyFill="1"/>
    <xf numFmtId="0" fontId="11" fillId="0" borderId="0" xfId="0" applyFont="1" applyAlignment="1">
      <alignment vertical="top"/>
    </xf>
    <xf numFmtId="0" fontId="13" fillId="3" borderId="0" xfId="0" applyFont="1" applyFill="1" applyAlignment="1">
      <alignment horizontal="center" vertical="top"/>
    </xf>
    <xf numFmtId="0" fontId="11" fillId="3" borderId="0" xfId="0" applyFont="1" applyFill="1"/>
    <xf numFmtId="2" fontId="11" fillId="3" borderId="0" xfId="0" applyNumberFormat="1" applyFont="1" applyFill="1" applyAlignment="1">
      <alignment horizontal="center"/>
    </xf>
    <xf numFmtId="167" fontId="21" fillId="3" borderId="0" xfId="0" applyNumberFormat="1" applyFont="1" applyFill="1"/>
    <xf numFmtId="170" fontId="11" fillId="3" borderId="0" xfId="5" applyFont="1" applyFill="1" applyAlignment="1"/>
    <xf numFmtId="2" fontId="11" fillId="3" borderId="0" xfId="0" applyNumberFormat="1" applyFont="1" applyFill="1"/>
    <xf numFmtId="0" fontId="0" fillId="0" borderId="0" xfId="0" applyAlignment="1">
      <alignment horizontal="center" vertical="top"/>
    </xf>
    <xf numFmtId="2" fontId="11" fillId="0" borderId="13" xfId="0" applyNumberFormat="1" applyFont="1" applyFill="1" applyBorder="1" applyAlignment="1">
      <alignment horizontal="center" vertical="top" wrapText="1"/>
    </xf>
    <xf numFmtId="0" fontId="11" fillId="0" borderId="13" xfId="0" applyFont="1" applyFill="1" applyBorder="1" applyAlignment="1">
      <alignment horizontal="center" vertical="top" wrapText="1"/>
    </xf>
    <xf numFmtId="2" fontId="13" fillId="0" borderId="14" xfId="0" applyNumberFormat="1" applyFont="1" applyFill="1" applyBorder="1" applyAlignment="1">
      <alignment horizontal="center" vertical="top" wrapText="1"/>
    </xf>
    <xf numFmtId="0" fontId="13" fillId="0" borderId="0" xfId="0" applyFont="1" applyAlignment="1">
      <alignment horizontal="center" vertical="center"/>
    </xf>
    <xf numFmtId="4" fontId="23" fillId="0" borderId="5" xfId="0" applyNumberFormat="1" applyFont="1" applyBorder="1" applyAlignment="1">
      <alignment horizontal="center" vertical="top" wrapText="1"/>
    </xf>
    <xf numFmtId="4" fontId="23" fillId="0" borderId="6" xfId="0" applyNumberFormat="1" applyFont="1" applyBorder="1" applyAlignment="1">
      <alignment horizontal="center" vertical="top" wrapText="1"/>
    </xf>
    <xf numFmtId="4" fontId="23" fillId="0" borderId="7" xfId="0" applyNumberFormat="1" applyFont="1" applyBorder="1" applyAlignment="1">
      <alignment horizontal="center" vertical="top" wrapText="1"/>
    </xf>
    <xf numFmtId="4" fontId="23" fillId="0" borderId="4" xfId="0" applyNumberFormat="1" applyFont="1" applyBorder="1" applyAlignment="1">
      <alignment horizontal="center" vertical="top"/>
    </xf>
    <xf numFmtId="4" fontId="7" fillId="0" borderId="7" xfId="0" applyNumberFormat="1" applyFont="1" applyBorder="1" applyAlignment="1">
      <alignment horizontal="left" vertical="top" wrapText="1"/>
    </xf>
    <xf numFmtId="0" fontId="7" fillId="0" borderId="7" xfId="0" applyFont="1" applyBorder="1" applyAlignment="1">
      <alignment horizontal="center" vertical="top" wrapText="1"/>
    </xf>
    <xf numFmtId="0" fontId="8" fillId="0" borderId="7" xfId="0" applyFont="1" applyBorder="1" applyAlignment="1">
      <alignment vertical="top" wrapText="1"/>
    </xf>
    <xf numFmtId="4" fontId="7" fillId="0" borderId="7" xfId="0" applyNumberFormat="1" applyFont="1" applyBorder="1" applyAlignment="1">
      <alignment vertical="top" wrapText="1"/>
    </xf>
    <xf numFmtId="1" fontId="8" fillId="0" borderId="4" xfId="0" applyNumberFormat="1" applyFont="1" applyBorder="1" applyAlignment="1">
      <alignment horizontal="center" vertical="top" wrapText="1"/>
    </xf>
    <xf numFmtId="1" fontId="8" fillId="0" borderId="5" xfId="0" applyNumberFormat="1" applyFont="1" applyBorder="1" applyAlignment="1">
      <alignment horizontal="center" vertical="top" wrapText="1"/>
    </xf>
    <xf numFmtId="1" fontId="7" fillId="0" borderId="6" xfId="0" applyNumberFormat="1" applyFont="1" applyBorder="1" applyAlignment="1">
      <alignment horizontal="center" vertical="top" wrapText="1"/>
    </xf>
    <xf numFmtId="1" fontId="7" fillId="0" borderId="4" xfId="0" applyNumberFormat="1" applyFont="1" applyBorder="1" applyAlignment="1">
      <alignment horizontal="center" vertical="top" wrapText="1"/>
    </xf>
    <xf numFmtId="1" fontId="7" fillId="0" borderId="5" xfId="0" applyNumberFormat="1" applyFont="1" applyBorder="1" applyAlignment="1">
      <alignment horizontal="center" vertical="top" wrapText="1"/>
    </xf>
    <xf numFmtId="4" fontId="7" fillId="0" borderId="7" xfId="0" applyNumberFormat="1" applyFont="1" applyBorder="1" applyAlignment="1">
      <alignment horizontal="center" vertical="top" wrapText="1"/>
    </xf>
    <xf numFmtId="1" fontId="7" fillId="0" borderId="0" xfId="0" applyNumberFormat="1" applyFont="1" applyBorder="1" applyAlignment="1">
      <alignment horizontal="center" vertical="top" wrapText="1"/>
    </xf>
    <xf numFmtId="1" fontId="7" fillId="0" borderId="2" xfId="0" applyNumberFormat="1" applyFont="1" applyBorder="1" applyAlignment="1">
      <alignment horizontal="center" vertical="top" wrapText="1"/>
    </xf>
    <xf numFmtId="1" fontId="7" fillId="0" borderId="1" xfId="0" applyNumberFormat="1" applyFont="1" applyBorder="1" applyAlignment="1">
      <alignment horizontal="center" vertical="top" wrapText="1"/>
    </xf>
    <xf numFmtId="1" fontId="8" fillId="0" borderId="6" xfId="0" applyNumberFormat="1" applyFont="1" applyBorder="1" applyAlignment="1">
      <alignment horizontal="center" vertical="top" wrapText="1"/>
    </xf>
    <xf numFmtId="0" fontId="7" fillId="0" borderId="0" xfId="0" applyFont="1" applyAlignment="1">
      <alignment horizontal="center" vertical="top" wrapText="1"/>
    </xf>
    <xf numFmtId="4" fontId="26" fillId="0" borderId="7" xfId="0" applyNumberFormat="1" applyFont="1" applyBorder="1" applyAlignment="1">
      <alignment vertical="top" wrapText="1"/>
    </xf>
    <xf numFmtId="0" fontId="26" fillId="0" borderId="7" xfId="0" applyFont="1" applyBorder="1" applyAlignment="1">
      <alignment vertical="top" wrapText="1"/>
    </xf>
    <xf numFmtId="0" fontId="26" fillId="0" borderId="0" xfId="0" applyFont="1" applyAlignment="1">
      <alignment vertical="top" wrapText="1"/>
    </xf>
    <xf numFmtId="4" fontId="27" fillId="0" borderId="7" xfId="0" applyNumberFormat="1" applyFont="1" applyBorder="1" applyAlignment="1">
      <alignment horizontal="center" vertical="top" wrapText="1"/>
    </xf>
    <xf numFmtId="0" fontId="0" fillId="0" borderId="0" xfId="0" applyBorder="1"/>
    <xf numFmtId="0" fontId="11" fillId="0" borderId="0" xfId="0" applyFont="1" applyBorder="1" applyAlignment="1">
      <alignment vertical="top"/>
    </xf>
    <xf numFmtId="0" fontId="12" fillId="2" borderId="7" xfId="0" applyFont="1" applyFill="1" applyBorder="1" applyAlignment="1">
      <alignment horizontal="center" vertical="center" wrapText="1"/>
    </xf>
    <xf numFmtId="0" fontId="11" fillId="0" borderId="7" xfId="0" applyFont="1" applyFill="1" applyBorder="1" applyAlignment="1">
      <alignment vertical="top" wrapText="1"/>
    </xf>
    <xf numFmtId="0" fontId="11" fillId="0" borderId="7" xfId="0" applyFont="1" applyBorder="1" applyAlignment="1">
      <alignment vertical="top"/>
    </xf>
    <xf numFmtId="0" fontId="11" fillId="0" borderId="7" xfId="0" applyFont="1" applyFill="1" applyBorder="1" applyAlignment="1">
      <alignment horizontal="center" vertical="top" wrapText="1"/>
    </xf>
    <xf numFmtId="0" fontId="0" fillId="0" borderId="0" xfId="0" applyBorder="1" applyAlignment="1">
      <alignment horizontal="center"/>
    </xf>
    <xf numFmtId="0" fontId="15" fillId="0" borderId="16" xfId="0" applyFont="1" applyFill="1" applyBorder="1" applyAlignment="1">
      <alignment horizontal="left" wrapText="1"/>
    </xf>
    <xf numFmtId="0" fontId="0" fillId="0" borderId="23" xfId="0" applyFill="1" applyBorder="1"/>
    <xf numFmtId="0" fontId="0" fillId="0" borderId="0" xfId="0" applyFill="1" applyBorder="1"/>
    <xf numFmtId="0" fontId="0" fillId="0" borderId="18" xfId="0" applyFill="1" applyBorder="1"/>
    <xf numFmtId="0" fontId="0" fillId="0" borderId="20" xfId="0" applyFill="1" applyBorder="1"/>
    <xf numFmtId="0" fontId="0" fillId="0" borderId="21" xfId="0" applyFill="1" applyBorder="1"/>
    <xf numFmtId="0" fontId="0" fillId="0" borderId="22" xfId="0" applyFill="1" applyBorder="1"/>
    <xf numFmtId="0" fontId="11" fillId="0" borderId="0" xfId="0" applyFont="1" applyBorder="1"/>
    <xf numFmtId="2" fontId="12" fillId="2" borderId="7" xfId="0" applyNumberFormat="1" applyFont="1" applyFill="1" applyBorder="1" applyAlignment="1">
      <alignment horizontal="center" vertical="center" wrapText="1"/>
    </xf>
    <xf numFmtId="168" fontId="12" fillId="2" borderId="7" xfId="3" applyNumberFormat="1" applyFont="1" applyFill="1" applyBorder="1" applyAlignment="1">
      <alignment horizontal="center" vertical="center" wrapText="1"/>
    </xf>
    <xf numFmtId="168" fontId="12" fillId="2" borderId="7" xfId="4" applyNumberFormat="1" applyFont="1" applyFill="1" applyBorder="1" applyAlignment="1">
      <alignment horizontal="center" vertical="center" wrapText="1"/>
    </xf>
    <xf numFmtId="2" fontId="11" fillId="0" borderId="7" xfId="0" applyNumberFormat="1" applyFont="1" applyFill="1" applyBorder="1" applyAlignment="1">
      <alignment horizontal="center" vertical="top" wrapText="1"/>
    </xf>
    <xf numFmtId="2" fontId="13" fillId="0" borderId="7" xfId="0" applyNumberFormat="1" applyFont="1" applyFill="1" applyBorder="1" applyAlignment="1">
      <alignment horizontal="center" vertical="top" wrapText="1"/>
    </xf>
    <xf numFmtId="0" fontId="29" fillId="0" borderId="0" xfId="0" applyFont="1" applyAlignment="1">
      <alignment vertical="top"/>
    </xf>
    <xf numFmtId="0" fontId="29" fillId="0" borderId="0" xfId="0" applyFont="1"/>
    <xf numFmtId="0" fontId="24" fillId="0" borderId="0" xfId="0" applyFont="1"/>
    <xf numFmtId="0" fontId="30" fillId="0" borderId="0" xfId="0" applyFont="1" applyAlignment="1">
      <alignment horizontal="center" vertical="center"/>
    </xf>
    <xf numFmtId="0" fontId="31" fillId="2" borderId="9"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15" fillId="0" borderId="0" xfId="0" applyFont="1" applyBorder="1" applyAlignment="1">
      <alignment horizontal="left"/>
    </xf>
    <xf numFmtId="0" fontId="14" fillId="0" borderId="0" xfId="0" applyFont="1" applyBorder="1" applyAlignment="1">
      <alignment horizontal="center"/>
    </xf>
    <xf numFmtId="4" fontId="14" fillId="0" borderId="0" xfId="0" applyNumberFormat="1" applyFont="1" applyBorder="1" applyAlignment="1">
      <alignment horizontal="right"/>
    </xf>
    <xf numFmtId="165" fontId="14" fillId="0" borderId="19" xfId="1" applyNumberFormat="1" applyFont="1" applyBorder="1" applyAlignment="1"/>
    <xf numFmtId="0" fontId="16" fillId="0" borderId="0" xfId="0" applyFont="1" applyBorder="1" applyAlignment="1">
      <alignment horizontal="center" vertical="top"/>
    </xf>
    <xf numFmtId="0" fontId="18" fillId="0" borderId="0" xfId="0" applyFont="1" applyBorder="1" applyAlignment="1">
      <alignment horizontal="left"/>
    </xf>
    <xf numFmtId="0" fontId="16" fillId="0" borderId="0" xfId="0" applyFont="1" applyBorder="1" applyAlignment="1">
      <alignment horizontal="left"/>
    </xf>
    <xf numFmtId="4" fontId="16" fillId="0" borderId="0" xfId="0" applyNumberFormat="1" applyFont="1" applyBorder="1" applyAlignment="1">
      <alignment horizontal="right"/>
    </xf>
    <xf numFmtId="0" fontId="16" fillId="0" borderId="0" xfId="1" applyNumberFormat="1" applyFont="1" applyBorder="1" applyAlignment="1">
      <alignment horizontal="left"/>
    </xf>
    <xf numFmtId="0" fontId="12" fillId="2" borderId="7" xfId="0" applyFont="1" applyFill="1" applyBorder="1" applyAlignment="1">
      <alignment horizontal="center" vertical="top" wrapText="1"/>
    </xf>
    <xf numFmtId="0" fontId="11" fillId="0" borderId="0" xfId="0" applyFont="1" applyFill="1" applyBorder="1" applyAlignment="1">
      <alignment vertical="top" wrapText="1"/>
    </xf>
    <xf numFmtId="0" fontId="9" fillId="0" borderId="0" xfId="0" applyFont="1" applyBorder="1" applyAlignment="1">
      <alignment vertical="center"/>
    </xf>
    <xf numFmtId="0" fontId="22" fillId="0" borderId="0" xfId="0" applyFont="1" applyBorder="1" applyAlignment="1">
      <alignment vertical="center"/>
    </xf>
    <xf numFmtId="0" fontId="11" fillId="0" borderId="0" xfId="0" applyFont="1" applyFill="1" applyBorder="1" applyAlignment="1">
      <alignment horizontal="center" vertical="top" wrapText="1"/>
    </xf>
    <xf numFmtId="0" fontId="9" fillId="0" borderId="0" xfId="0" applyFont="1" applyFill="1" applyBorder="1" applyAlignment="1">
      <alignment vertical="center"/>
    </xf>
    <xf numFmtId="0" fontId="22" fillId="0" borderId="0" xfId="0" applyFont="1" applyFill="1" applyBorder="1" applyAlignment="1">
      <alignment vertical="center"/>
    </xf>
    <xf numFmtId="0" fontId="0" fillId="0" borderId="0" xfId="0" applyFill="1" applyBorder="1" applyAlignment="1">
      <alignment horizontal="center"/>
    </xf>
    <xf numFmtId="0" fontId="11" fillId="0" borderId="0" xfId="0" applyFont="1" applyFill="1" applyBorder="1" applyAlignment="1">
      <alignment vertical="top"/>
    </xf>
    <xf numFmtId="0" fontId="13" fillId="0" borderId="0" xfId="0" applyFont="1" applyBorder="1" applyAlignment="1">
      <alignment vertical="top"/>
    </xf>
    <xf numFmtId="0" fontId="33" fillId="0" borderId="0" xfId="0" applyFont="1" applyBorder="1"/>
    <xf numFmtId="0" fontId="13" fillId="0" borderId="7" xfId="0" applyFont="1" applyFill="1" applyBorder="1" applyAlignment="1">
      <alignment vertical="top" wrapText="1"/>
    </xf>
    <xf numFmtId="0" fontId="13" fillId="0" borderId="7" xfId="0" applyFont="1" applyFill="1" applyBorder="1" applyAlignment="1">
      <alignment horizontal="center" vertical="top" wrapText="1"/>
    </xf>
    <xf numFmtId="0" fontId="33" fillId="0" borderId="7" xfId="0" applyFont="1" applyFill="1" applyBorder="1" applyAlignment="1">
      <alignment horizontal="center"/>
    </xf>
    <xf numFmtId="0" fontId="9" fillId="0" borderId="0" xfId="0" applyFont="1" applyBorder="1" applyAlignment="1">
      <alignment horizontal="center" vertical="center"/>
    </xf>
    <xf numFmtId="0" fontId="22" fillId="0" borderId="0" xfId="0" applyFont="1" applyBorder="1" applyAlignment="1">
      <alignment horizontal="center" vertical="center"/>
    </xf>
    <xf numFmtId="0" fontId="13" fillId="0" borderId="7" xfId="0" applyFont="1" applyBorder="1" applyAlignment="1">
      <alignment horizontal="center" vertical="top"/>
    </xf>
    <xf numFmtId="0" fontId="11" fillId="0" borderId="0" xfId="0" applyFont="1" applyBorder="1" applyAlignment="1">
      <alignment horizontal="center" vertical="top"/>
    </xf>
    <xf numFmtId="1" fontId="10" fillId="0" borderId="8" xfId="0" applyNumberFormat="1" applyFont="1" applyBorder="1" applyAlignment="1">
      <alignment horizontal="center" vertical="center" wrapText="1"/>
    </xf>
    <xf numFmtId="1" fontId="31" fillId="2" borderId="10" xfId="0" applyNumberFormat="1" applyFont="1" applyFill="1" applyBorder="1" applyAlignment="1">
      <alignment horizontal="center" vertical="center" wrapText="1"/>
    </xf>
    <xf numFmtId="1" fontId="11" fillId="0" borderId="0" xfId="0" applyNumberFormat="1" applyFont="1"/>
    <xf numFmtId="1" fontId="11" fillId="3" borderId="0" xfId="0" applyNumberFormat="1" applyFont="1" applyFill="1"/>
    <xf numFmtId="1" fontId="0" fillId="0" borderId="0" xfId="0" applyNumberFormat="1"/>
    <xf numFmtId="4" fontId="10" fillId="0" borderId="8" xfId="0" applyNumberFormat="1" applyFont="1" applyBorder="1" applyAlignment="1">
      <alignment horizontal="center" vertical="center" wrapText="1"/>
    </xf>
    <xf numFmtId="4" fontId="31" fillId="2" borderId="10" xfId="3" applyNumberFormat="1" applyFont="1" applyFill="1" applyBorder="1" applyAlignment="1">
      <alignment horizontal="center" vertical="center" wrapText="1"/>
    </xf>
    <xf numFmtId="4" fontId="11" fillId="0" borderId="0" xfId="0" applyNumberFormat="1" applyFont="1"/>
    <xf numFmtId="4" fontId="21" fillId="3" borderId="0" xfId="0" applyNumberFormat="1" applyFont="1" applyFill="1"/>
    <xf numFmtId="4" fontId="0" fillId="0" borderId="0" xfId="0" applyNumberFormat="1"/>
    <xf numFmtId="4" fontId="10" fillId="0" borderId="8" xfId="0" applyNumberFormat="1" applyFont="1" applyBorder="1" applyAlignment="1">
      <alignment horizontal="right" vertical="center" wrapText="1"/>
    </xf>
    <xf numFmtId="4" fontId="31" fillId="2" borderId="11" xfId="4" applyNumberFormat="1" applyFont="1" applyFill="1" applyBorder="1" applyAlignment="1">
      <alignment horizontal="right" vertical="center" wrapText="1"/>
    </xf>
    <xf numFmtId="4" fontId="11" fillId="0" borderId="0" xfId="0" applyNumberFormat="1" applyFont="1" applyAlignment="1">
      <alignment horizontal="right"/>
    </xf>
    <xf numFmtId="4" fontId="11" fillId="3" borderId="0" xfId="5" applyNumberFormat="1" applyFont="1" applyFill="1" applyAlignment="1">
      <alignment horizontal="right"/>
    </xf>
    <xf numFmtId="4" fontId="0" fillId="0" borderId="0" xfId="0" applyNumberFormat="1" applyAlignment="1">
      <alignment horizontal="right"/>
    </xf>
    <xf numFmtId="4" fontId="8" fillId="0" borderId="4" xfId="0" applyNumberFormat="1" applyFont="1" applyBorder="1" applyAlignment="1">
      <alignment horizontal="center" vertical="top"/>
    </xf>
    <xf numFmtId="4" fontId="8" fillId="0" borderId="5" xfId="0" applyNumberFormat="1" applyFont="1" applyBorder="1" applyAlignment="1">
      <alignment horizontal="center" vertical="top" wrapText="1"/>
    </xf>
    <xf numFmtId="4" fontId="8" fillId="0" borderId="6" xfId="0" applyNumberFormat="1" applyFont="1" applyBorder="1" applyAlignment="1">
      <alignment horizontal="center" vertical="top" wrapText="1"/>
    </xf>
    <xf numFmtId="4" fontId="8" fillId="0" borderId="7" xfId="0" applyNumberFormat="1" applyFont="1" applyBorder="1" applyAlignment="1">
      <alignment horizontal="center" vertical="top" wrapText="1"/>
    </xf>
    <xf numFmtId="4" fontId="26" fillId="0" borderId="7" xfId="0" applyNumberFormat="1" applyFont="1" applyBorder="1" applyAlignment="1">
      <alignment horizontal="center" vertical="top" wrapText="1"/>
    </xf>
    <xf numFmtId="4" fontId="8" fillId="0" borderId="7" xfId="0" applyNumberFormat="1" applyFont="1" applyBorder="1" applyAlignment="1">
      <alignment vertical="top" wrapText="1"/>
    </xf>
    <xf numFmtId="0" fontId="13" fillId="0" borderId="0" xfId="0" applyFont="1" applyBorder="1" applyAlignment="1">
      <alignment horizontal="center" vertical="top"/>
    </xf>
    <xf numFmtId="0" fontId="13" fillId="0" borderId="0" xfId="0" applyFont="1" applyFill="1" applyBorder="1" applyAlignment="1">
      <alignment vertical="top" wrapText="1"/>
    </xf>
    <xf numFmtId="0" fontId="33" fillId="0" borderId="0" xfId="0" applyFont="1" applyFill="1" applyBorder="1" applyAlignment="1">
      <alignment horizontal="center"/>
    </xf>
    <xf numFmtId="0" fontId="34" fillId="0" borderId="8" xfId="0" applyFont="1" applyBorder="1" applyAlignment="1">
      <alignment horizontal="center" vertical="center" wrapText="1"/>
    </xf>
    <xf numFmtId="0" fontId="30" fillId="3" borderId="0" xfId="0" applyFont="1" applyFill="1" applyAlignment="1">
      <alignment horizontal="center" vertical="top"/>
    </xf>
    <xf numFmtId="0" fontId="24" fillId="0" borderId="0" xfId="0" applyFont="1" applyAlignment="1">
      <alignment horizontal="center" vertical="top"/>
    </xf>
    <xf numFmtId="0" fontId="29" fillId="0" borderId="0" xfId="0" applyFont="1" applyAlignment="1">
      <alignment wrapText="1"/>
    </xf>
    <xf numFmtId="0" fontId="29" fillId="3" borderId="0" xfId="0" applyFont="1" applyFill="1" applyAlignment="1">
      <alignment wrapText="1"/>
    </xf>
    <xf numFmtId="0" fontId="24" fillId="0" borderId="0" xfId="0" applyFont="1" applyAlignment="1">
      <alignment wrapText="1"/>
    </xf>
    <xf numFmtId="0" fontId="29" fillId="0" borderId="0" xfId="0" applyFont="1" applyAlignment="1">
      <alignment vertical="top" wrapText="1"/>
    </xf>
    <xf numFmtId="0" fontId="10" fillId="0" borderId="8" xfId="0" applyFont="1" applyBorder="1" applyAlignment="1">
      <alignment horizontal="center" wrapText="1"/>
    </xf>
    <xf numFmtId="0" fontId="31" fillId="2" borderId="10" xfId="0" applyFont="1" applyFill="1" applyBorder="1" applyAlignment="1">
      <alignment horizontal="center" wrapText="1"/>
    </xf>
    <xf numFmtId="0" fontId="25" fillId="0" borderId="0" xfId="0" applyFont="1" applyAlignment="1">
      <alignment horizontal="center"/>
    </xf>
    <xf numFmtId="0" fontId="25" fillId="3" borderId="0" xfId="0" applyFont="1" applyFill="1" applyAlignment="1">
      <alignment horizontal="center"/>
    </xf>
    <xf numFmtId="0" fontId="28" fillId="0" borderId="0" xfId="0" applyFont="1" applyAlignment="1">
      <alignment horizontal="center"/>
    </xf>
    <xf numFmtId="0" fontId="9" fillId="0" borderId="0" xfId="0" applyFont="1" applyAlignment="1">
      <alignment horizontal="center" vertical="center"/>
    </xf>
    <xf numFmtId="0" fontId="10" fillId="0" borderId="0" xfId="0" applyFont="1" applyBorder="1" applyAlignment="1">
      <alignment horizontal="center" vertical="center" wrapText="1"/>
    </xf>
    <xf numFmtId="0" fontId="0" fillId="0" borderId="0" xfId="0" applyFill="1"/>
    <xf numFmtId="0" fontId="19" fillId="0" borderId="0" xfId="0" applyFont="1" applyFill="1" applyBorder="1" applyAlignment="1">
      <alignment horizontal="center"/>
    </xf>
    <xf numFmtId="0" fontId="19" fillId="0" borderId="0" xfId="0" applyFont="1" applyBorder="1" applyAlignment="1">
      <alignment horizontal="center"/>
    </xf>
    <xf numFmtId="0" fontId="19" fillId="0" borderId="0" xfId="0" applyFont="1" applyAlignment="1">
      <alignment horizontal="center"/>
    </xf>
    <xf numFmtId="0" fontId="14" fillId="0" borderId="24"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8" xfId="0" applyFont="1" applyFill="1" applyBorder="1" applyAlignment="1">
      <alignment horizontal="center" vertical="center"/>
    </xf>
    <xf numFmtId="4" fontId="1" fillId="0" borderId="0" xfId="0" applyNumberFormat="1" applyFont="1" applyBorder="1" applyAlignment="1">
      <alignment horizontal="center" vertical="center" wrapText="1"/>
    </xf>
  </cellXfs>
  <cellStyles count="6">
    <cellStyle name="Euro" xfId="4" xr:uid="{00000000-0005-0000-0000-000000000000}"/>
    <cellStyle name="Excel_BuiltIn_Comma" xfId="3" xr:uid="{00000000-0005-0000-0000-000001000000}"/>
    <cellStyle name="Excel_BuiltIn_Currency" xfId="5" xr:uid="{00000000-0005-0000-0000-000002000000}"/>
    <cellStyle name="Milliers" xfId="1" builtinId="3"/>
    <cellStyle name="Monétaire" xfId="2" builtinId="4"/>
    <cellStyle name="Normal" xfId="0" builtinId="0"/>
  </cellStyles>
  <dxfs count="1">
    <dxf>
      <font>
        <b/>
        <color rgb="FFFF0000"/>
      </font>
    </dxf>
  </dxfs>
  <tableStyles count="0" defaultTableStyle="TableStyleMedium9" defaultPivotStyle="PivotStyleLight16"/>
  <colors>
    <mruColors>
      <color rgb="FFFF00FF"/>
      <color rgb="FF3FFF96"/>
      <color rgb="FFFFFFA3"/>
      <color rgb="FFFF8B8B"/>
      <color rgb="FFFFDA65"/>
      <color rgb="FFFF2F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8"/>
  <sheetViews>
    <sheetView tabSelected="1" workbookViewId="0">
      <pane ySplit="4" topLeftCell="A5" activePane="bottomLeft" state="frozen"/>
      <selection pane="bottomLeft" activeCell="D12" sqref="D12"/>
    </sheetView>
  </sheetViews>
  <sheetFormatPr baseColWidth="10" defaultRowHeight="15"/>
  <cols>
    <col min="1" max="1" width="32.42578125" customWidth="1"/>
    <col min="2" max="2" width="11" style="147" customWidth="1"/>
    <col min="3" max="3" width="85.7109375" style="150" customWidth="1"/>
    <col min="4" max="4" width="6.42578125" style="156" customWidth="1"/>
    <col min="5" max="5" width="11" style="125" customWidth="1"/>
    <col min="6" max="6" width="11" style="130" customWidth="1"/>
    <col min="7" max="7" width="14.7109375" style="135" customWidth="1"/>
    <col min="8" max="8" width="11.5703125" customWidth="1"/>
    <col min="9" max="9" width="12.85546875" bestFit="1" customWidth="1"/>
    <col min="10" max="10" width="12.28515625" bestFit="1" customWidth="1"/>
    <col min="11" max="253" width="11.5703125" customWidth="1"/>
    <col min="254" max="254" width="12.5703125" customWidth="1"/>
  </cols>
  <sheetData>
    <row r="1" spans="1:10" ht="26.25">
      <c r="B1" s="157"/>
      <c r="C1" s="157"/>
      <c r="D1" s="157"/>
      <c r="E1" s="157"/>
      <c r="F1" s="157"/>
      <c r="G1" s="157"/>
    </row>
    <row r="2" spans="1:10" s="12" customFormat="1" ht="26.25">
      <c r="B2" s="158"/>
      <c r="C2" s="158"/>
      <c r="D2" s="158"/>
      <c r="E2" s="158"/>
      <c r="F2" s="158"/>
      <c r="G2" s="158"/>
      <c r="H2" s="10"/>
      <c r="I2" s="11"/>
      <c r="J2" s="11"/>
    </row>
    <row r="3" spans="1:10" s="12" customFormat="1" ht="5.0999999999999996" customHeight="1" thickBot="1">
      <c r="B3" s="145"/>
      <c r="C3" s="145"/>
      <c r="D3" s="152"/>
      <c r="E3" s="121"/>
      <c r="F3" s="126"/>
      <c r="G3" s="131"/>
      <c r="H3" s="10"/>
      <c r="I3" s="11"/>
      <c r="J3" s="11"/>
    </row>
    <row r="4" spans="1:10" s="89" customFormat="1" ht="20.100000000000001" customHeight="1" thickTop="1">
      <c r="A4" s="91" t="s">
        <v>43</v>
      </c>
      <c r="B4" s="92" t="s">
        <v>36</v>
      </c>
      <c r="C4" s="93" t="s">
        <v>37</v>
      </c>
      <c r="D4" s="153" t="s">
        <v>38</v>
      </c>
      <c r="E4" s="122" t="s">
        <v>39</v>
      </c>
      <c r="F4" s="127" t="s">
        <v>116</v>
      </c>
      <c r="G4" s="132" t="s">
        <v>117</v>
      </c>
      <c r="H4" s="90"/>
      <c r="I4" s="90"/>
    </row>
    <row r="5" spans="1:10" s="12" customFormat="1" ht="12.75">
      <c r="B5" s="88"/>
      <c r="C5" s="148" t="str">
        <f t="shared" ref="C5:C29" ca="1" si="0">IF(ISBLANK(B5)," ",IF(ISNA(VLOOKUP(B5,INDIRECT(A5),1,0))," -- Code incorrect --",VLOOKUP(B5,INDIRECT(A5),7,0)))</f>
        <v xml:space="preserve"> </v>
      </c>
      <c r="D5" s="154" t="str">
        <f t="shared" ref="D5:D23" ca="1" si="1">IF(ISBLANK(B5)," ",IF(ISNA(VLOOKUP(B5,INDIRECT(A5),1,0))," -- Code incorrect --",VLOOKUP(B5,INDIRECT(A5),9,0)))</f>
        <v xml:space="preserve"> </v>
      </c>
      <c r="E5" s="123"/>
      <c r="F5" s="128"/>
      <c r="G5" s="133"/>
    </row>
    <row r="6" spans="1:10" s="12" customFormat="1" ht="12.75">
      <c r="A6" s="12" t="s">
        <v>61</v>
      </c>
      <c r="B6" s="88" t="s">
        <v>67</v>
      </c>
      <c r="C6" s="151" t="str">
        <f t="shared" ref="C6:C14" ca="1" si="2">IF(ISBLANK(B6)," ",IF(ISNA(VLOOKUP(B6,INDIRECT(A6 &amp;"!A:I"),5,0))," -- Code incorrect --",VLOOKUP(B6,INDIRECT(A6 &amp;"!A:I"),5,0)))</f>
        <v>N - MOBILIER</v>
      </c>
      <c r="D6" s="154">
        <f t="shared" ref="D6:D13" ca="1" si="3">IF(ISBLANK(B6)," ",IF(ISNA(VLOOKUP(B6,INDIRECT(A6 &amp;"!A:I"),9,0))," -- Code incorrect --",VLOOKUP(B6,INDIRECT(A6 &amp;"!A:I"),9,0)))</f>
        <v>0</v>
      </c>
      <c r="E6" s="123"/>
      <c r="F6" s="128"/>
      <c r="G6" s="133"/>
    </row>
    <row r="7" spans="1:10" s="12" customFormat="1" ht="13.5" customHeight="1">
      <c r="A7" s="12" t="s">
        <v>61</v>
      </c>
      <c r="B7" s="88" t="s">
        <v>133</v>
      </c>
      <c r="C7" s="151" t="str">
        <f t="shared" ca="1" si="2"/>
        <v>BANCS</v>
      </c>
      <c r="D7" s="154">
        <f t="shared" ca="1" si="3"/>
        <v>0</v>
      </c>
      <c r="E7" s="123"/>
      <c r="F7" s="128"/>
      <c r="G7" s="133"/>
    </row>
    <row r="8" spans="1:10" s="12" customFormat="1" ht="13.5" customHeight="1">
      <c r="A8" s="12" t="s">
        <v>61</v>
      </c>
      <c r="B8" s="88" t="s">
        <v>135</v>
      </c>
      <c r="C8" s="151" t="str">
        <f t="shared" ca="1" si="2"/>
        <v>Banc "DROIT" conforme aux pièces graphiques et CCTP</v>
      </c>
      <c r="D8" s="154" t="str">
        <f t="shared" ca="1" si="3"/>
        <v>U</v>
      </c>
      <c r="E8" s="123"/>
      <c r="F8" s="128"/>
      <c r="G8" s="133"/>
    </row>
    <row r="9" spans="1:10" s="12" customFormat="1" ht="13.5" customHeight="1">
      <c r="A9" s="12" t="s">
        <v>61</v>
      </c>
      <c r="B9" s="88" t="s">
        <v>139</v>
      </c>
      <c r="C9" s="151" t="str">
        <f t="shared" ca="1" si="2"/>
        <v xml:space="preserve">CLOU DE CHAUSSEE </v>
      </c>
      <c r="D9" s="154">
        <f t="shared" ca="1" si="3"/>
        <v>0</v>
      </c>
      <c r="E9" s="123"/>
      <c r="F9" s="128"/>
      <c r="G9" s="133"/>
    </row>
    <row r="10" spans="1:10" s="12" customFormat="1" ht="13.5" customHeight="1">
      <c r="A10" s="12" t="s">
        <v>61</v>
      </c>
      <c r="B10" s="88" t="s">
        <v>140</v>
      </c>
      <c r="C10" s="151" t="str">
        <f t="shared" ca="1" si="2"/>
        <v>Clous carrés inox brossé 120*120, Fusion de chez UNIVERS &amp; CITE</v>
      </c>
      <c r="D10" s="154" t="str">
        <f t="shared" ca="1" si="3"/>
        <v>U</v>
      </c>
      <c r="E10" s="123"/>
      <c r="F10" s="128"/>
      <c r="G10" s="133"/>
    </row>
    <row r="11" spans="1:10" s="12" customFormat="1" ht="14.25" customHeight="1">
      <c r="A11" s="12" t="s">
        <v>61</v>
      </c>
      <c r="B11" s="88" t="s">
        <v>134</v>
      </c>
      <c r="C11" s="151" t="str">
        <f t="shared" ca="1" si="2"/>
        <v>CORBEILLE</v>
      </c>
      <c r="D11" s="154" t="str">
        <f t="shared" ca="1" si="3"/>
        <v>U</v>
      </c>
      <c r="E11" s="123"/>
      <c r="F11" s="128"/>
      <c r="G11" s="133"/>
    </row>
    <row r="12" spans="1:10" s="12" customFormat="1" ht="12.75">
      <c r="A12" s="12" t="s">
        <v>61</v>
      </c>
      <c r="B12" s="88" t="s">
        <v>148</v>
      </c>
      <c r="C12" s="151" t="str">
        <f ca="1">IF(ISBLANK(B12)," ",IF(ISNA(VLOOKUP(B12,INDIRECT(A12 &amp;"!A:I"),5,0))," -- Code incorrect --",VLOOKUP(B12,INDIRECT(A12 &amp;"!A:I"),5,0)))</f>
        <v xml:space="preserve">LISSE BOIS </v>
      </c>
      <c r="D12" s="154" t="str">
        <f t="shared" ca="1" si="3"/>
        <v>M</v>
      </c>
      <c r="E12" s="123"/>
      <c r="F12" s="128"/>
      <c r="G12" s="133"/>
    </row>
    <row r="13" spans="1:10" s="12" customFormat="1" ht="12.75">
      <c r="A13" s="12" t="s">
        <v>61</v>
      </c>
      <c r="B13" s="88" t="s">
        <v>150</v>
      </c>
      <c r="C13" s="151" t="str">
        <f t="shared" ca="1" si="2"/>
        <v>SERI type "Croix St André" 1630mm</v>
      </c>
      <c r="D13" s="154" t="str">
        <f t="shared" ca="1" si="3"/>
        <v>U</v>
      </c>
      <c r="E13" s="123"/>
      <c r="F13" s="128"/>
      <c r="G13" s="133"/>
    </row>
    <row r="14" spans="1:10" s="12" customFormat="1" ht="12.75">
      <c r="A14" s="12" t="s">
        <v>61</v>
      </c>
      <c r="B14" s="88"/>
      <c r="C14" s="151" t="str">
        <f t="shared" ca="1" si="2"/>
        <v xml:space="preserve"> </v>
      </c>
      <c r="D14" s="154" t="str">
        <f t="shared" ref="D13:D14" ca="1" si="4">IF(ISBLANK(B14)," ",IF(ISNA(VLOOKUP(B14,INDIRECT(A14 &amp;"!A:I"),9,0))," -- Code incorrect --",VLOOKUP(B14,INDIRECT(A14 &amp;"!A:I"),9,0)))</f>
        <v xml:space="preserve"> </v>
      </c>
      <c r="E14" s="123"/>
      <c r="F14" s="128"/>
      <c r="G14" s="133"/>
    </row>
    <row r="15" spans="1:10" s="12" customFormat="1" ht="12.75">
      <c r="B15" s="146"/>
      <c r="C15" s="148" t="str">
        <f t="shared" ca="1" si="0"/>
        <v xml:space="preserve"> </v>
      </c>
      <c r="D15" s="154" t="str">
        <f t="shared" ca="1" si="1"/>
        <v xml:space="preserve"> </v>
      </c>
      <c r="E15" s="123"/>
      <c r="F15" s="128"/>
      <c r="G15" s="133"/>
    </row>
    <row r="16" spans="1:10" s="12" customFormat="1" ht="12.75">
      <c r="B16" s="146"/>
      <c r="C16" s="148" t="str">
        <f t="shared" ca="1" si="0"/>
        <v xml:space="preserve"> </v>
      </c>
      <c r="D16" s="154" t="str">
        <f t="shared" ca="1" si="1"/>
        <v xml:space="preserve"> </v>
      </c>
      <c r="E16" s="123"/>
      <c r="F16" s="128"/>
      <c r="G16" s="133"/>
    </row>
    <row r="17" spans="2:7" s="12" customFormat="1" ht="12.75">
      <c r="B17" s="146"/>
      <c r="C17" s="148" t="str">
        <f t="shared" ca="1" si="0"/>
        <v xml:space="preserve"> </v>
      </c>
      <c r="D17" s="154" t="str">
        <f t="shared" ca="1" si="1"/>
        <v xml:space="preserve"> </v>
      </c>
      <c r="E17" s="123"/>
      <c r="F17" s="128"/>
      <c r="G17" s="133"/>
    </row>
    <row r="18" spans="2:7" s="12" customFormat="1" ht="12.75">
      <c r="B18" s="146"/>
      <c r="C18" s="148" t="str">
        <f t="shared" ca="1" si="0"/>
        <v xml:space="preserve"> </v>
      </c>
      <c r="D18" s="154" t="str">
        <f t="shared" ca="1" si="1"/>
        <v xml:space="preserve"> </v>
      </c>
      <c r="E18" s="123"/>
      <c r="F18" s="128"/>
      <c r="G18" s="133"/>
    </row>
    <row r="19" spans="2:7" s="12" customFormat="1" ht="12.75">
      <c r="B19" s="146"/>
      <c r="C19" s="148" t="str">
        <f t="shared" ca="1" si="0"/>
        <v xml:space="preserve"> </v>
      </c>
      <c r="D19" s="154" t="str">
        <f t="shared" ca="1" si="1"/>
        <v xml:space="preserve"> </v>
      </c>
      <c r="E19" s="123"/>
      <c r="F19" s="128"/>
      <c r="G19" s="133"/>
    </row>
    <row r="20" spans="2:7" s="12" customFormat="1" ht="12.75">
      <c r="B20" s="146"/>
      <c r="C20" s="148" t="str">
        <f t="shared" ca="1" si="0"/>
        <v xml:space="preserve"> </v>
      </c>
      <c r="D20" s="154" t="str">
        <f t="shared" ca="1" si="1"/>
        <v xml:space="preserve"> </v>
      </c>
      <c r="E20" s="123"/>
      <c r="F20" s="128"/>
      <c r="G20" s="133"/>
    </row>
    <row r="21" spans="2:7" s="12" customFormat="1" ht="12.75">
      <c r="B21" s="146"/>
      <c r="C21" s="148" t="str">
        <f t="shared" ca="1" si="0"/>
        <v xml:space="preserve"> </v>
      </c>
      <c r="D21" s="154" t="str">
        <f t="shared" ca="1" si="1"/>
        <v xml:space="preserve"> </v>
      </c>
      <c r="E21" s="123"/>
      <c r="F21" s="128"/>
      <c r="G21" s="133"/>
    </row>
    <row r="22" spans="2:7" s="12" customFormat="1" ht="12.75">
      <c r="B22" s="146"/>
      <c r="C22" s="148" t="str">
        <f t="shared" ca="1" si="0"/>
        <v xml:space="preserve"> </v>
      </c>
      <c r="D22" s="154" t="str">
        <f t="shared" ca="1" si="1"/>
        <v xml:space="preserve"> </v>
      </c>
      <c r="E22" s="123"/>
      <c r="F22" s="128"/>
      <c r="G22" s="133"/>
    </row>
    <row r="23" spans="2:7" s="12" customFormat="1" ht="12.75">
      <c r="B23" s="146"/>
      <c r="C23" s="148" t="str">
        <f t="shared" ca="1" si="0"/>
        <v xml:space="preserve"> </v>
      </c>
      <c r="D23" s="154" t="str">
        <f t="shared" ca="1" si="1"/>
        <v xml:space="preserve"> </v>
      </c>
      <c r="E23" s="123"/>
      <c r="F23" s="128"/>
      <c r="G23" s="133"/>
    </row>
    <row r="24" spans="2:7" s="12" customFormat="1" ht="12.75">
      <c r="B24" s="146"/>
      <c r="C24" s="148" t="str">
        <f t="shared" ca="1" si="0"/>
        <v xml:space="preserve"> </v>
      </c>
      <c r="D24" s="155"/>
      <c r="E24" s="124"/>
      <c r="F24" s="129"/>
      <c r="G24" s="134"/>
    </row>
    <row r="25" spans="2:7" s="12" customFormat="1" ht="12.75">
      <c r="B25" s="146"/>
      <c r="C25" s="148" t="str">
        <f t="shared" ca="1" si="0"/>
        <v xml:space="preserve"> </v>
      </c>
      <c r="D25" s="155"/>
      <c r="E25" s="124"/>
      <c r="F25" s="129"/>
      <c r="G25" s="134"/>
    </row>
    <row r="26" spans="2:7" s="12" customFormat="1" ht="12.75">
      <c r="B26" s="146"/>
      <c r="C26" s="148" t="str">
        <f t="shared" ca="1" si="0"/>
        <v xml:space="preserve"> </v>
      </c>
      <c r="D26" s="155"/>
      <c r="E26" s="124"/>
      <c r="F26" s="129"/>
      <c r="G26" s="134"/>
    </row>
    <row r="27" spans="2:7" s="12" customFormat="1" ht="12.75">
      <c r="B27" s="146"/>
      <c r="C27" s="148" t="str">
        <f t="shared" ca="1" si="0"/>
        <v xml:space="preserve"> </v>
      </c>
      <c r="D27" s="155"/>
      <c r="E27" s="124"/>
      <c r="F27" s="129"/>
      <c r="G27" s="134"/>
    </row>
    <row r="28" spans="2:7" s="12" customFormat="1" ht="12.75">
      <c r="B28" s="146"/>
      <c r="C28" s="148" t="str">
        <f t="shared" ca="1" si="0"/>
        <v xml:space="preserve"> </v>
      </c>
      <c r="D28" s="155"/>
      <c r="E28" s="124"/>
      <c r="F28" s="129"/>
      <c r="G28" s="134"/>
    </row>
    <row r="29" spans="2:7" s="12" customFormat="1" ht="12.75">
      <c r="B29" s="146"/>
      <c r="C29" s="148" t="str">
        <f t="shared" ca="1" si="0"/>
        <v xml:space="preserve"> </v>
      </c>
      <c r="D29" s="155"/>
      <c r="E29" s="124"/>
      <c r="F29" s="129"/>
      <c r="G29" s="134"/>
    </row>
    <row r="30" spans="2:7" s="12" customFormat="1" ht="12.75">
      <c r="B30" s="146"/>
      <c r="C30" s="149"/>
      <c r="D30" s="155"/>
      <c r="E30" s="124"/>
      <c r="F30" s="129"/>
      <c r="G30" s="134"/>
    </row>
    <row r="31" spans="2:7" s="12" customFormat="1" ht="12.75">
      <c r="B31" s="146"/>
      <c r="C31" s="149"/>
      <c r="D31" s="155"/>
      <c r="E31" s="124"/>
      <c r="F31" s="129"/>
      <c r="G31" s="134"/>
    </row>
    <row r="32" spans="2:7" s="12" customFormat="1" ht="12.75">
      <c r="B32" s="146"/>
      <c r="C32" s="149"/>
      <c r="D32" s="155"/>
      <c r="E32" s="124"/>
      <c r="F32" s="129"/>
      <c r="G32" s="134"/>
    </row>
    <row r="33" spans="2:7" s="12" customFormat="1" ht="12.75">
      <c r="B33" s="146"/>
      <c r="C33" s="149"/>
      <c r="D33" s="155"/>
      <c r="E33" s="124"/>
      <c r="F33" s="129"/>
      <c r="G33" s="134"/>
    </row>
    <row r="34" spans="2:7" s="12" customFormat="1" ht="12.75">
      <c r="B34" s="146"/>
      <c r="C34" s="149"/>
      <c r="D34" s="155"/>
      <c r="E34" s="124"/>
      <c r="F34" s="129"/>
      <c r="G34" s="134"/>
    </row>
    <row r="35" spans="2:7" s="12" customFormat="1" ht="12.75">
      <c r="B35" s="146"/>
      <c r="C35" s="149"/>
      <c r="D35" s="155"/>
      <c r="E35" s="124"/>
      <c r="F35" s="129"/>
      <c r="G35" s="134"/>
    </row>
    <row r="36" spans="2:7" s="12" customFormat="1" ht="12.75">
      <c r="B36" s="146"/>
      <c r="C36" s="149"/>
      <c r="D36" s="155"/>
      <c r="E36" s="124"/>
      <c r="F36" s="129"/>
      <c r="G36" s="134"/>
    </row>
    <row r="37" spans="2:7" s="12" customFormat="1" ht="12.75">
      <c r="B37" s="146"/>
      <c r="C37" s="149"/>
      <c r="D37" s="155"/>
      <c r="E37" s="124"/>
      <c r="F37" s="129"/>
      <c r="G37" s="134"/>
    </row>
    <row r="38" spans="2:7" s="12" customFormat="1" ht="12.75">
      <c r="B38" s="146"/>
      <c r="C38" s="149"/>
      <c r="D38" s="155"/>
      <c r="E38" s="124"/>
      <c r="F38" s="129"/>
      <c r="G38" s="134"/>
    </row>
    <row r="39" spans="2:7" s="12" customFormat="1" ht="12.75">
      <c r="B39" s="146"/>
      <c r="C39" s="149"/>
      <c r="D39" s="155"/>
      <c r="E39" s="124"/>
      <c r="F39" s="129"/>
      <c r="G39" s="134"/>
    </row>
    <row r="40" spans="2:7" s="12" customFormat="1" ht="12.75">
      <c r="B40" s="146"/>
      <c r="C40" s="149"/>
      <c r="D40" s="155"/>
      <c r="E40" s="124"/>
      <c r="F40" s="129"/>
      <c r="G40" s="134"/>
    </row>
    <row r="41" spans="2:7" s="12" customFormat="1" ht="12.75">
      <c r="B41" s="146"/>
      <c r="C41" s="149"/>
      <c r="D41" s="155"/>
      <c r="E41" s="124"/>
      <c r="F41" s="129"/>
      <c r="G41" s="134"/>
    </row>
    <row r="42" spans="2:7" s="12" customFormat="1" ht="12.75">
      <c r="B42" s="146"/>
      <c r="C42" s="149"/>
      <c r="D42" s="155"/>
      <c r="E42" s="124"/>
      <c r="F42" s="129"/>
      <c r="G42" s="134"/>
    </row>
    <row r="43" spans="2:7" s="12" customFormat="1" ht="12.75">
      <c r="B43" s="146"/>
      <c r="C43" s="149"/>
      <c r="D43" s="155"/>
      <c r="E43" s="124"/>
      <c r="F43" s="129"/>
      <c r="G43" s="134"/>
    </row>
    <row r="44" spans="2:7" s="12" customFormat="1" ht="12.75">
      <c r="B44" s="146"/>
      <c r="C44" s="149"/>
      <c r="D44" s="155"/>
      <c r="E44" s="124"/>
      <c r="F44" s="129"/>
      <c r="G44" s="134"/>
    </row>
    <row r="45" spans="2:7" s="12" customFormat="1" ht="12.75">
      <c r="B45" s="146"/>
      <c r="C45" s="149"/>
      <c r="D45" s="155"/>
      <c r="E45" s="124"/>
      <c r="F45" s="129"/>
      <c r="G45" s="134"/>
    </row>
    <row r="46" spans="2:7" s="12" customFormat="1" ht="12.75">
      <c r="B46" s="146"/>
      <c r="C46" s="149"/>
      <c r="D46" s="155"/>
      <c r="E46" s="124"/>
      <c r="F46" s="129"/>
      <c r="G46" s="134"/>
    </row>
    <row r="47" spans="2:7" s="12" customFormat="1" ht="12.75">
      <c r="B47" s="146"/>
      <c r="C47" s="149"/>
      <c r="D47" s="155"/>
      <c r="E47" s="124"/>
      <c r="F47" s="129"/>
      <c r="G47" s="134"/>
    </row>
    <row r="48" spans="2:7" s="12" customFormat="1" ht="12.75">
      <c r="B48" s="146"/>
      <c r="C48" s="149"/>
      <c r="D48" s="155"/>
      <c r="E48" s="124"/>
      <c r="F48" s="129"/>
      <c r="G48" s="134"/>
    </row>
    <row r="49" spans="2:7" s="12" customFormat="1" ht="12.75">
      <c r="B49" s="146"/>
      <c r="C49" s="149"/>
      <c r="D49" s="155"/>
      <c r="E49" s="124"/>
      <c r="F49" s="129"/>
      <c r="G49" s="134"/>
    </row>
    <row r="50" spans="2:7" s="12" customFormat="1" ht="12.75">
      <c r="B50" s="146"/>
      <c r="C50" s="149"/>
      <c r="D50" s="155"/>
      <c r="E50" s="124"/>
      <c r="F50" s="129"/>
      <c r="G50" s="134"/>
    </row>
    <row r="51" spans="2:7" s="12" customFormat="1" ht="12.75">
      <c r="B51" s="146"/>
      <c r="C51" s="149"/>
      <c r="D51" s="155"/>
      <c r="E51" s="124"/>
      <c r="F51" s="129"/>
      <c r="G51" s="134"/>
    </row>
    <row r="52" spans="2:7" s="12" customFormat="1" ht="12.75">
      <c r="B52" s="146"/>
      <c r="C52" s="149"/>
      <c r="D52" s="155"/>
      <c r="E52" s="124"/>
      <c r="F52" s="129"/>
      <c r="G52" s="134"/>
    </row>
    <row r="53" spans="2:7" s="12" customFormat="1" ht="12.75">
      <c r="B53" s="146"/>
      <c r="C53" s="149"/>
      <c r="D53" s="155"/>
      <c r="E53" s="124"/>
      <c r="F53" s="129"/>
      <c r="G53" s="134"/>
    </row>
    <row r="54" spans="2:7" s="12" customFormat="1" ht="12.75">
      <c r="B54" s="146"/>
      <c r="C54" s="149"/>
      <c r="D54" s="155"/>
      <c r="E54" s="124"/>
      <c r="F54" s="129"/>
      <c r="G54" s="134"/>
    </row>
    <row r="55" spans="2:7" s="12" customFormat="1" ht="12.75">
      <c r="B55" s="146"/>
      <c r="C55" s="149"/>
      <c r="D55" s="155"/>
      <c r="E55" s="124"/>
      <c r="F55" s="129"/>
      <c r="G55" s="134"/>
    </row>
    <row r="56" spans="2:7" s="12" customFormat="1" ht="12.75">
      <c r="B56" s="146"/>
      <c r="C56" s="149"/>
      <c r="D56" s="155"/>
      <c r="E56" s="124"/>
      <c r="F56" s="129"/>
      <c r="G56" s="134"/>
    </row>
    <row r="57" spans="2:7" s="12" customFormat="1" ht="12.75">
      <c r="B57" s="146"/>
      <c r="C57" s="149"/>
      <c r="D57" s="155"/>
      <c r="E57" s="124"/>
      <c r="F57" s="129"/>
      <c r="G57" s="134"/>
    </row>
    <row r="58" spans="2:7" s="12" customFormat="1" ht="12.75">
      <c r="B58" s="146"/>
      <c r="C58" s="149"/>
      <c r="D58" s="155"/>
      <c r="E58" s="124"/>
      <c r="F58" s="129"/>
      <c r="G58" s="134"/>
    </row>
    <row r="59" spans="2:7" s="12" customFormat="1" ht="12.75">
      <c r="B59" s="146"/>
      <c r="C59" s="149"/>
      <c r="D59" s="155"/>
      <c r="E59" s="124"/>
      <c r="F59" s="129"/>
      <c r="G59" s="134"/>
    </row>
    <row r="60" spans="2:7" s="12" customFormat="1" ht="12.75">
      <c r="B60" s="146"/>
      <c r="C60" s="149"/>
      <c r="D60" s="155"/>
      <c r="E60" s="124"/>
      <c r="F60" s="129"/>
      <c r="G60" s="134"/>
    </row>
    <row r="61" spans="2:7" s="12" customFormat="1" ht="12.75">
      <c r="B61" s="146"/>
      <c r="C61" s="149"/>
      <c r="D61" s="155"/>
      <c r="E61" s="124"/>
      <c r="F61" s="129"/>
      <c r="G61" s="134"/>
    </row>
    <row r="62" spans="2:7" s="12" customFormat="1" ht="12.75">
      <c r="B62" s="146"/>
      <c r="C62" s="149"/>
      <c r="D62" s="155"/>
      <c r="E62" s="124"/>
      <c r="F62" s="129"/>
      <c r="G62" s="134"/>
    </row>
    <row r="63" spans="2:7" s="12" customFormat="1" ht="12.75">
      <c r="B63" s="146"/>
      <c r="C63" s="149"/>
      <c r="D63" s="155"/>
      <c r="E63" s="124"/>
      <c r="F63" s="129"/>
      <c r="G63" s="134"/>
    </row>
    <row r="64" spans="2:7" s="12" customFormat="1" ht="12.75">
      <c r="B64" s="146"/>
      <c r="C64" s="149"/>
      <c r="D64" s="155"/>
      <c r="E64" s="124"/>
      <c r="F64" s="129"/>
      <c r="G64" s="134"/>
    </row>
    <row r="65" spans="2:7" s="12" customFormat="1" ht="12.75">
      <c r="B65" s="146"/>
      <c r="C65" s="149"/>
      <c r="D65" s="155"/>
      <c r="E65" s="124"/>
      <c r="F65" s="129"/>
      <c r="G65" s="134"/>
    </row>
    <row r="66" spans="2:7" s="12" customFormat="1" ht="12.75">
      <c r="B66" s="146"/>
      <c r="C66" s="149"/>
      <c r="D66" s="155"/>
      <c r="E66" s="124"/>
      <c r="F66" s="129"/>
      <c r="G66" s="134"/>
    </row>
    <row r="67" spans="2:7" s="12" customFormat="1" ht="12.75">
      <c r="B67" s="146"/>
      <c r="C67" s="149"/>
      <c r="D67" s="155"/>
      <c r="E67" s="124"/>
      <c r="F67" s="129"/>
      <c r="G67" s="134"/>
    </row>
    <row r="68" spans="2:7" s="12" customFormat="1" ht="12.75">
      <c r="B68" s="146"/>
      <c r="C68" s="149"/>
      <c r="D68" s="155"/>
      <c r="E68" s="124"/>
      <c r="F68" s="129"/>
      <c r="G68" s="134"/>
    </row>
    <row r="69" spans="2:7" s="12" customFormat="1" ht="12.75">
      <c r="B69" s="146"/>
      <c r="C69" s="149"/>
      <c r="D69" s="155"/>
      <c r="E69" s="124"/>
      <c r="F69" s="129"/>
      <c r="G69" s="134"/>
    </row>
    <row r="70" spans="2:7" s="12" customFormat="1" ht="12.75">
      <c r="B70" s="146"/>
      <c r="C70" s="149"/>
      <c r="D70" s="155"/>
      <c r="E70" s="124"/>
      <c r="F70" s="129"/>
      <c r="G70" s="134"/>
    </row>
    <row r="71" spans="2:7" s="12" customFormat="1" ht="12.75">
      <c r="B71" s="146"/>
      <c r="C71" s="149"/>
      <c r="D71" s="155"/>
      <c r="E71" s="124"/>
      <c r="F71" s="129"/>
      <c r="G71" s="134"/>
    </row>
    <row r="72" spans="2:7" s="12" customFormat="1" ht="12.75">
      <c r="B72" s="146"/>
      <c r="C72" s="149"/>
      <c r="D72" s="155"/>
      <c r="E72" s="124"/>
      <c r="F72" s="129"/>
      <c r="G72" s="134"/>
    </row>
    <row r="73" spans="2:7" s="12" customFormat="1" ht="12.75">
      <c r="B73" s="146"/>
      <c r="C73" s="149"/>
      <c r="D73" s="155"/>
      <c r="E73" s="124"/>
      <c r="F73" s="129"/>
      <c r="G73" s="134"/>
    </row>
    <row r="74" spans="2:7" s="12" customFormat="1" ht="12.75">
      <c r="B74" s="146"/>
      <c r="C74" s="149"/>
      <c r="D74" s="155"/>
      <c r="E74" s="124"/>
      <c r="F74" s="129"/>
      <c r="G74" s="134"/>
    </row>
    <row r="75" spans="2:7" s="12" customFormat="1" ht="12.75">
      <c r="B75" s="146"/>
      <c r="C75" s="149"/>
      <c r="D75" s="155"/>
      <c r="E75" s="124"/>
      <c r="F75" s="129"/>
      <c r="G75" s="134"/>
    </row>
    <row r="76" spans="2:7" s="12" customFormat="1" ht="12.75">
      <c r="B76" s="146"/>
      <c r="C76" s="149"/>
      <c r="D76" s="155"/>
      <c r="E76" s="124"/>
      <c r="F76" s="129"/>
      <c r="G76" s="134"/>
    </row>
    <row r="77" spans="2:7" s="12" customFormat="1" ht="12.75">
      <c r="B77" s="146"/>
      <c r="C77" s="149"/>
      <c r="D77" s="155"/>
      <c r="E77" s="124"/>
      <c r="F77" s="129"/>
      <c r="G77" s="134"/>
    </row>
    <row r="78" spans="2:7" s="12" customFormat="1" ht="12.75">
      <c r="B78" s="146"/>
      <c r="C78" s="149"/>
      <c r="D78" s="155"/>
      <c r="E78" s="124"/>
      <c r="F78" s="129"/>
      <c r="G78" s="134"/>
    </row>
    <row r="79" spans="2:7" s="12" customFormat="1" ht="12.75">
      <c r="B79" s="146"/>
      <c r="C79" s="149"/>
      <c r="D79" s="155"/>
      <c r="E79" s="124"/>
      <c r="F79" s="129"/>
      <c r="G79" s="134"/>
    </row>
    <row r="80" spans="2:7" s="12" customFormat="1" ht="12.75">
      <c r="B80" s="146"/>
      <c r="C80" s="149"/>
      <c r="D80" s="155"/>
      <c r="E80" s="124"/>
      <c r="F80" s="129"/>
      <c r="G80" s="134"/>
    </row>
    <row r="81" spans="2:7" s="12" customFormat="1" ht="12.75">
      <c r="B81" s="146"/>
      <c r="C81" s="149"/>
      <c r="D81" s="155"/>
      <c r="E81" s="124"/>
      <c r="F81" s="129"/>
      <c r="G81" s="134"/>
    </row>
    <row r="82" spans="2:7" s="12" customFormat="1" ht="12.75">
      <c r="B82" s="146"/>
      <c r="C82" s="149"/>
      <c r="D82" s="155"/>
      <c r="E82" s="124"/>
      <c r="F82" s="129"/>
      <c r="G82" s="134"/>
    </row>
    <row r="83" spans="2:7" s="12" customFormat="1" ht="12.75">
      <c r="B83" s="146"/>
      <c r="C83" s="149"/>
      <c r="D83" s="155"/>
      <c r="E83" s="124"/>
      <c r="F83" s="129"/>
      <c r="G83" s="134"/>
    </row>
    <row r="84" spans="2:7" s="12" customFormat="1" ht="12.75">
      <c r="B84" s="146"/>
      <c r="C84" s="149"/>
      <c r="D84" s="155"/>
      <c r="E84" s="124"/>
      <c r="F84" s="129"/>
      <c r="G84" s="134"/>
    </row>
    <row r="85" spans="2:7" s="12" customFormat="1" ht="12.75">
      <c r="B85" s="146"/>
      <c r="C85" s="149"/>
      <c r="D85" s="155"/>
      <c r="E85" s="124"/>
      <c r="F85" s="129"/>
      <c r="G85" s="134"/>
    </row>
    <row r="86" spans="2:7" s="12" customFormat="1" ht="12.75">
      <c r="B86" s="146"/>
      <c r="C86" s="149"/>
      <c r="D86" s="155"/>
      <c r="E86" s="124"/>
      <c r="F86" s="129"/>
      <c r="G86" s="134"/>
    </row>
    <row r="87" spans="2:7" s="12" customFormat="1" ht="12.75">
      <c r="B87" s="146"/>
      <c r="C87" s="149"/>
      <c r="D87" s="155"/>
      <c r="E87" s="124"/>
      <c r="F87" s="129"/>
      <c r="G87" s="134"/>
    </row>
    <row r="88" spans="2:7" s="12" customFormat="1" ht="12.75">
      <c r="B88" s="146"/>
      <c r="C88" s="149"/>
      <c r="D88" s="155"/>
      <c r="E88" s="124"/>
      <c r="F88" s="129"/>
      <c r="G88" s="134"/>
    </row>
    <row r="89" spans="2:7" s="12" customFormat="1" ht="12.75">
      <c r="B89" s="146"/>
      <c r="C89" s="149"/>
      <c r="D89" s="155"/>
      <c r="E89" s="124"/>
      <c r="F89" s="129"/>
      <c r="G89" s="134"/>
    </row>
    <row r="90" spans="2:7" s="12" customFormat="1" ht="12.75">
      <c r="B90" s="146"/>
      <c r="C90" s="149"/>
      <c r="D90" s="155"/>
      <c r="E90" s="124"/>
      <c r="F90" s="129"/>
      <c r="G90" s="134"/>
    </row>
    <row r="91" spans="2:7" s="12" customFormat="1" ht="12.75">
      <c r="B91" s="146"/>
      <c r="C91" s="149"/>
      <c r="D91" s="155"/>
      <c r="E91" s="124"/>
      <c r="F91" s="129"/>
      <c r="G91" s="134"/>
    </row>
    <row r="92" spans="2:7" s="12" customFormat="1" ht="12.75">
      <c r="B92" s="146"/>
      <c r="C92" s="149"/>
      <c r="D92" s="155"/>
      <c r="E92" s="124"/>
      <c r="F92" s="129"/>
      <c r="G92" s="134"/>
    </row>
    <row r="93" spans="2:7" s="12" customFormat="1" ht="12.75">
      <c r="B93" s="146"/>
      <c r="C93" s="149"/>
      <c r="D93" s="155"/>
      <c r="E93" s="124"/>
      <c r="F93" s="129"/>
      <c r="G93" s="134"/>
    </row>
    <row r="94" spans="2:7" s="12" customFormat="1" ht="12.75">
      <c r="B94" s="146"/>
      <c r="C94" s="149"/>
      <c r="D94" s="155"/>
      <c r="E94" s="124"/>
      <c r="F94" s="129"/>
      <c r="G94" s="134"/>
    </row>
    <row r="95" spans="2:7" s="12" customFormat="1" ht="12.75">
      <c r="B95" s="146"/>
      <c r="C95" s="149"/>
      <c r="D95" s="155"/>
      <c r="E95" s="124"/>
      <c r="F95" s="129"/>
      <c r="G95" s="134"/>
    </row>
    <row r="96" spans="2:7" s="12" customFormat="1" ht="12.75">
      <c r="B96" s="146"/>
      <c r="C96" s="149"/>
      <c r="D96" s="155"/>
      <c r="E96" s="124"/>
      <c r="F96" s="129"/>
      <c r="G96" s="134"/>
    </row>
    <row r="97" spans="2:7" s="12" customFormat="1" ht="12.75">
      <c r="B97" s="146"/>
      <c r="C97" s="149"/>
      <c r="D97" s="155"/>
      <c r="E97" s="124"/>
      <c r="F97" s="129"/>
      <c r="G97" s="134"/>
    </row>
    <row r="98" spans="2:7" s="12" customFormat="1" ht="12.75">
      <c r="B98" s="146"/>
      <c r="C98" s="149"/>
      <c r="D98" s="155"/>
      <c r="E98" s="124"/>
      <c r="F98" s="129"/>
      <c r="G98" s="134"/>
    </row>
    <row r="99" spans="2:7" s="12" customFormat="1" ht="12.75">
      <c r="B99" s="146"/>
      <c r="C99" s="149"/>
      <c r="D99" s="155"/>
      <c r="E99" s="124"/>
      <c r="F99" s="129"/>
      <c r="G99" s="134"/>
    </row>
    <row r="100" spans="2:7" s="12" customFormat="1" ht="12.75">
      <c r="B100" s="146"/>
      <c r="C100" s="149"/>
      <c r="D100" s="155"/>
      <c r="E100" s="124"/>
      <c r="F100" s="129"/>
      <c r="G100" s="134"/>
    </row>
    <row r="101" spans="2:7" s="12" customFormat="1" ht="12.75">
      <c r="B101" s="146"/>
      <c r="C101" s="149"/>
      <c r="D101" s="155"/>
      <c r="E101" s="124"/>
      <c r="F101" s="129"/>
      <c r="G101" s="134"/>
    </row>
    <row r="102" spans="2:7" s="12" customFormat="1" ht="12.75">
      <c r="B102" s="146"/>
      <c r="C102" s="149"/>
      <c r="D102" s="155"/>
      <c r="E102" s="124"/>
      <c r="F102" s="129"/>
      <c r="G102" s="134"/>
    </row>
    <row r="103" spans="2:7" s="12" customFormat="1" ht="12.75">
      <c r="B103" s="146"/>
      <c r="C103" s="149"/>
      <c r="D103" s="155"/>
      <c r="E103" s="124"/>
      <c r="F103" s="129"/>
      <c r="G103" s="134"/>
    </row>
    <row r="104" spans="2:7" s="12" customFormat="1" ht="12.75">
      <c r="B104" s="146"/>
      <c r="C104" s="149"/>
      <c r="D104" s="155"/>
      <c r="E104" s="124"/>
      <c r="F104" s="129"/>
      <c r="G104" s="134"/>
    </row>
    <row r="105" spans="2:7" s="12" customFormat="1" ht="12.75">
      <c r="B105" s="146"/>
      <c r="C105" s="149"/>
      <c r="D105" s="155"/>
      <c r="E105" s="124"/>
      <c r="F105" s="129"/>
      <c r="G105" s="134"/>
    </row>
    <row r="106" spans="2:7" s="12" customFormat="1" ht="12.75">
      <c r="B106" s="146"/>
      <c r="C106" s="149"/>
      <c r="D106" s="155"/>
      <c r="E106" s="124"/>
      <c r="F106" s="129"/>
      <c r="G106" s="134"/>
    </row>
    <row r="107" spans="2:7" s="12" customFormat="1" ht="12.75">
      <c r="B107" s="146"/>
      <c r="C107" s="149"/>
      <c r="D107" s="155"/>
      <c r="E107" s="124"/>
      <c r="F107" s="129"/>
      <c r="G107" s="134"/>
    </row>
    <row r="108" spans="2:7" s="12" customFormat="1" ht="12.75">
      <c r="B108" s="146"/>
      <c r="C108" s="149"/>
      <c r="D108" s="155"/>
      <c r="E108" s="124"/>
      <c r="F108" s="129"/>
      <c r="G108" s="134"/>
    </row>
  </sheetData>
  <mergeCells count="2">
    <mergeCell ref="B1:G1"/>
    <mergeCell ref="B2:G2"/>
  </mergeCells>
  <phoneticPr fontId="32" type="noConversion"/>
  <pageMargins left="0.23622047244094491" right="0.23622047244094491" top="0.39370078740157483" bottom="0.39370078740157483" header="0.31496062992125984" footer="0.31496062992125984"/>
  <pageSetup paperSize="9" scale="71" fitToHeight="0" orientation="portrait" verticalDpi="1200" r:id="rId1"/>
  <headerFooter>
    <oddFooter>&amp;CEZ - DQE</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FBEDCB68-4185-4BF8-BD93-C667DDE65249}">
          <x14:formula1>
            <xm:f>'modèle mise en page'!$J$7:$J$30</xm:f>
          </x14:formula1>
          <xm:sqref>A5:A22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2"/>
  <sheetViews>
    <sheetView workbookViewId="0">
      <selection activeCell="B1" sqref="B1:G2"/>
    </sheetView>
  </sheetViews>
  <sheetFormatPr baseColWidth="10" defaultRowHeight="15"/>
  <cols>
    <col min="1" max="1" width="30.85546875" customWidth="1"/>
    <col min="2" max="2" width="11" style="40" customWidth="1"/>
    <col min="3" max="3" width="92.140625" customWidth="1"/>
    <col min="4" max="4" width="6.42578125" customWidth="1"/>
    <col min="5" max="6" width="11" customWidth="1"/>
    <col min="7" max="7" width="12.85546875" customWidth="1"/>
    <col min="8" max="8" width="11.5703125" customWidth="1"/>
    <col min="9" max="9" width="12.85546875" bestFit="1" customWidth="1"/>
    <col min="10" max="10" width="12.28515625" bestFit="1" customWidth="1"/>
    <col min="11" max="253" width="11.5703125" customWidth="1"/>
    <col min="254" max="254" width="12.5703125" customWidth="1"/>
  </cols>
  <sheetData>
    <row r="1" spans="1:10" ht="26.25">
      <c r="B1" s="157"/>
      <c r="C1" s="157"/>
      <c r="D1" s="157"/>
      <c r="E1" s="157"/>
      <c r="F1" s="157"/>
      <c r="G1" s="157"/>
    </row>
    <row r="2" spans="1:10" s="12" customFormat="1" ht="26.25">
      <c r="B2" s="158"/>
      <c r="C2" s="158"/>
      <c r="D2" s="158"/>
      <c r="E2" s="158"/>
      <c r="F2" s="158"/>
      <c r="G2" s="158"/>
      <c r="H2" s="10"/>
      <c r="I2" s="11"/>
      <c r="J2" s="11"/>
    </row>
    <row r="3" spans="1:10" s="12" customFormat="1">
      <c r="A3" s="44" t="s">
        <v>43</v>
      </c>
      <c r="B3" s="103" t="s">
        <v>36</v>
      </c>
      <c r="C3" s="70" t="s">
        <v>37</v>
      </c>
      <c r="D3" s="70" t="s">
        <v>38</v>
      </c>
      <c r="E3" s="83" t="s">
        <v>39</v>
      </c>
      <c r="F3" s="84" t="s">
        <v>116</v>
      </c>
      <c r="G3" s="85" t="s">
        <v>117</v>
      </c>
      <c r="H3"/>
      <c r="I3"/>
    </row>
    <row r="4" spans="1:10" s="12" customFormat="1">
      <c r="A4" s="82" t="e">
        <f>IF(DPGF!#REF!="","",DPGF!#REF!)</f>
        <v>#REF!</v>
      </c>
      <c r="B4" s="72" t="e">
        <f>IF(DPGF!#REF!="","",DPGF!#REF!)</f>
        <v>#REF!</v>
      </c>
      <c r="C4" s="71" t="e">
        <f ca="1">IF(ISBLANK(B4)," ",IF(ISNA(VLOOKUP(B4,INDIRECT(A4),1,0))," -- Code incorrect --",VLOOKUP(B4,INDIRECT(A4),5,0)))</f>
        <v>#REF!</v>
      </c>
      <c r="D4" s="73" t="e">
        <f ca="1">IF(ISBLANK(B4)," ",IF(ISNA(VLOOKUP(B4,INDIRECT(A4),1,0))," -- Code incorrect --",VLOOKUP(B4,INDIRECT(A4),9,0)))</f>
        <v>#REF!</v>
      </c>
      <c r="E4" s="86"/>
      <c r="F4" s="73"/>
      <c r="G4" s="87" t="str">
        <f>IF(E4&gt;0,SUM(E4*F4),"")</f>
        <v/>
      </c>
      <c r="H4"/>
      <c r="I4"/>
    </row>
    <row r="5" spans="1:10" s="12" customFormat="1">
      <c r="A5" s="82" t="e">
        <f>IF(DPGF!#REF!="","",DPGF!#REF!)</f>
        <v>#REF!</v>
      </c>
      <c r="B5" s="72" t="s">
        <v>131</v>
      </c>
      <c r="C5" s="71" t="e">
        <f t="shared" ref="C5:C27" ca="1" si="0">IF(ISBLANK(B5)," ",IF(ISNA(VLOOKUP(B5,INDIRECT(A5),1,0))," -- Code incorrect --",VLOOKUP(B5,INDIRECT(A5),5,0)))</f>
        <v>#REF!</v>
      </c>
      <c r="D5" s="73" t="e">
        <f t="shared" ref="D5:D27" ca="1" si="1">IF(ISBLANK(B5)," ",IF(ISNA(VLOOKUP(B5,INDIRECT(A5),1,0))," -- Code incorrect --",VLOOKUP(B5,INDIRECT(A5),9,0)))</f>
        <v>#REF!</v>
      </c>
      <c r="E5" s="86"/>
      <c r="F5" s="73"/>
      <c r="G5" s="87" t="str">
        <f t="shared" ref="G5:G27" si="2">IF(E5&gt;0,SUM(E5*F5),"")</f>
        <v/>
      </c>
      <c r="H5"/>
      <c r="I5"/>
    </row>
    <row r="6" spans="1:10" s="12" customFormat="1">
      <c r="A6" s="82" t="e">
        <f>IF(DPGF!#REF!="","",DPGF!#REF!)</f>
        <v>#REF!</v>
      </c>
      <c r="B6" s="72" t="e">
        <f>IF(DPGF!#REF!="","",DPGF!#REF!)</f>
        <v>#REF!</v>
      </c>
      <c r="C6" s="71" t="e">
        <f t="shared" ca="1" si="0"/>
        <v>#REF!</v>
      </c>
      <c r="D6" s="73" t="e">
        <f t="shared" ca="1" si="1"/>
        <v>#REF!</v>
      </c>
      <c r="E6" s="86"/>
      <c r="F6" s="73"/>
      <c r="G6" s="87" t="str">
        <f t="shared" si="2"/>
        <v/>
      </c>
      <c r="H6"/>
      <c r="I6"/>
    </row>
    <row r="7" spans="1:10" s="12" customFormat="1">
      <c r="A7" s="82" t="e">
        <f>IF(DPGF!#REF!="","",DPGF!#REF!)</f>
        <v>#REF!</v>
      </c>
      <c r="B7" s="72" t="s">
        <v>122</v>
      </c>
      <c r="C7" s="71" t="e">
        <f t="shared" ca="1" si="0"/>
        <v>#REF!</v>
      </c>
      <c r="D7" s="73" t="e">
        <f t="shared" ca="1" si="1"/>
        <v>#REF!</v>
      </c>
      <c r="E7" s="86"/>
      <c r="F7" s="73"/>
      <c r="G7" s="87" t="str">
        <f t="shared" si="2"/>
        <v/>
      </c>
      <c r="H7"/>
      <c r="I7"/>
    </row>
    <row r="8" spans="1:10" s="12" customFormat="1" ht="12.75">
      <c r="A8" s="82" t="e">
        <f>IF(DPGF!#REF!="","",DPGF!#REF!)</f>
        <v>#REF!</v>
      </c>
      <c r="B8" s="72"/>
      <c r="C8" s="71"/>
      <c r="D8" s="73"/>
      <c r="E8" s="86"/>
      <c r="F8" s="73"/>
      <c r="G8" s="87"/>
      <c r="H8" s="15"/>
      <c r="I8" s="16"/>
    </row>
    <row r="9" spans="1:10" s="12" customFormat="1" ht="25.5" customHeight="1">
      <c r="A9" s="82" t="e">
        <f>IF(DPGF!#REF!="","",DPGF!#REF!)</f>
        <v>#REF!</v>
      </c>
      <c r="B9" s="72" t="e">
        <f>IF(DPGF!#REF!="","",DPGF!#REF!)</f>
        <v>#REF!</v>
      </c>
      <c r="C9" s="71" t="e">
        <f t="shared" ca="1" si="0"/>
        <v>#REF!</v>
      </c>
      <c r="D9" s="73" t="e">
        <f t="shared" ca="1" si="1"/>
        <v>#REF!</v>
      </c>
      <c r="E9" s="86"/>
      <c r="F9" s="73"/>
      <c r="G9" s="87" t="str">
        <f t="shared" si="2"/>
        <v/>
      </c>
      <c r="H9"/>
      <c r="I9"/>
    </row>
    <row r="10" spans="1:10" s="12" customFormat="1">
      <c r="A10" s="82" t="e">
        <f>IF(DPGF!#REF!="","",DPGF!#REF!)</f>
        <v>#REF!</v>
      </c>
      <c r="B10" s="72" t="e">
        <f>IF(DPGF!#REF!="","",DPGF!#REF!)</f>
        <v>#REF!</v>
      </c>
      <c r="C10" s="71" t="e">
        <f t="shared" ca="1" si="0"/>
        <v>#REF!</v>
      </c>
      <c r="D10" s="73" t="e">
        <f t="shared" ca="1" si="1"/>
        <v>#REF!</v>
      </c>
      <c r="E10" s="86"/>
      <c r="F10" s="73"/>
      <c r="G10" s="87" t="str">
        <f t="shared" si="2"/>
        <v/>
      </c>
      <c r="H10"/>
      <c r="I10"/>
    </row>
    <row r="11" spans="1:10" s="12" customFormat="1">
      <c r="A11" s="82" t="e">
        <f>IF(DPGF!#REF!="","",DPGF!#REF!)</f>
        <v>#REF!</v>
      </c>
      <c r="B11" s="72" t="e">
        <f>IF(DPGF!#REF!="","",DPGF!#REF!)</f>
        <v>#REF!</v>
      </c>
      <c r="C11" s="71" t="e">
        <f t="shared" ca="1" si="0"/>
        <v>#REF!</v>
      </c>
      <c r="D11" s="73" t="e">
        <f t="shared" ca="1" si="1"/>
        <v>#REF!</v>
      </c>
      <c r="E11" s="86"/>
      <c r="F11" s="73"/>
      <c r="G11" s="87" t="str">
        <f t="shared" si="2"/>
        <v/>
      </c>
      <c r="H11"/>
      <c r="I11"/>
    </row>
    <row r="12" spans="1:10" s="12" customFormat="1">
      <c r="A12" s="82" t="e">
        <f>IF(DPGF!#REF!="","",DPGF!#REF!)</f>
        <v>#REF!</v>
      </c>
      <c r="B12" s="72"/>
      <c r="C12" s="71"/>
      <c r="D12" s="73"/>
      <c r="E12" s="86"/>
      <c r="F12" s="73"/>
      <c r="G12" s="87"/>
      <c r="H12"/>
      <c r="I12"/>
    </row>
    <row r="13" spans="1:10" s="12" customFormat="1">
      <c r="A13" s="82" t="e">
        <f>IF(DPGF!#REF!="","",DPGF!#REF!)</f>
        <v>#REF!</v>
      </c>
      <c r="B13" s="72" t="e">
        <f>IF(DPGF!#REF!="","",DPGF!#REF!)</f>
        <v>#REF!</v>
      </c>
      <c r="C13" s="71" t="e">
        <f t="shared" ca="1" si="0"/>
        <v>#REF!</v>
      </c>
      <c r="D13" s="73" t="e">
        <f t="shared" ca="1" si="1"/>
        <v>#REF!</v>
      </c>
      <c r="E13" s="86"/>
      <c r="F13" s="73"/>
      <c r="G13" s="87" t="str">
        <f t="shared" si="2"/>
        <v/>
      </c>
      <c r="H13"/>
      <c r="I13"/>
    </row>
    <row r="14" spans="1:10" s="12" customFormat="1">
      <c r="A14" s="82" t="e">
        <f>IF(DPGF!#REF!="","",DPGF!#REF!)</f>
        <v>#REF!</v>
      </c>
      <c r="B14" s="72"/>
      <c r="C14" s="71"/>
      <c r="D14" s="73"/>
      <c r="E14" s="86"/>
      <c r="F14" s="73"/>
      <c r="G14" s="87"/>
      <c r="H14"/>
      <c r="I14"/>
    </row>
    <row r="15" spans="1:10" s="12" customFormat="1">
      <c r="A15" s="82" t="e">
        <f>IF(DPGF!#REF!="","",DPGF!#REF!)</f>
        <v>#REF!</v>
      </c>
      <c r="B15" s="72" t="e">
        <f>IF(DPGF!#REF!="","",DPGF!#REF!)</f>
        <v>#REF!</v>
      </c>
      <c r="C15" s="71" t="e">
        <f t="shared" ca="1" si="0"/>
        <v>#REF!</v>
      </c>
      <c r="D15" s="73" t="e">
        <f t="shared" ca="1" si="1"/>
        <v>#REF!</v>
      </c>
      <c r="E15" s="86"/>
      <c r="F15" s="73"/>
      <c r="G15" s="87" t="str">
        <f t="shared" si="2"/>
        <v/>
      </c>
      <c r="H15"/>
      <c r="I15"/>
    </row>
    <row r="16" spans="1:10" s="12" customFormat="1">
      <c r="A16" s="82" t="e">
        <f>IF(DPGF!#REF!="","",DPGF!#REF!)</f>
        <v>#REF!</v>
      </c>
      <c r="B16" s="72" t="e">
        <f>IF(DPGF!#REF!="","",DPGF!#REF!)</f>
        <v>#REF!</v>
      </c>
      <c r="C16" s="71" t="e">
        <f t="shared" ca="1" si="0"/>
        <v>#REF!</v>
      </c>
      <c r="D16" s="73" t="e">
        <f t="shared" ca="1" si="1"/>
        <v>#REF!</v>
      </c>
      <c r="E16" s="86"/>
      <c r="F16" s="73"/>
      <c r="G16" s="87" t="str">
        <f t="shared" si="2"/>
        <v/>
      </c>
      <c r="H16"/>
      <c r="I16"/>
    </row>
    <row r="17" spans="1:13" s="12" customFormat="1">
      <c r="A17" s="82" t="e">
        <f>IF(DPGF!#REF!="","",DPGF!#REF!)</f>
        <v>#REF!</v>
      </c>
      <c r="B17" s="72" t="e">
        <f>IF(DPGF!#REF!="","",DPGF!#REF!)</f>
        <v>#REF!</v>
      </c>
      <c r="C17" s="71" t="e">
        <f t="shared" ca="1" si="0"/>
        <v>#REF!</v>
      </c>
      <c r="D17" s="73" t="e">
        <f t="shared" ca="1" si="1"/>
        <v>#REF!</v>
      </c>
      <c r="E17" s="86"/>
      <c r="F17" s="73"/>
      <c r="G17" s="87" t="str">
        <f t="shared" si="2"/>
        <v/>
      </c>
      <c r="H17"/>
      <c r="I17"/>
    </row>
    <row r="18" spans="1:13" s="12" customFormat="1">
      <c r="A18" s="82" t="e">
        <f>IF(DPGF!#REF!="","",DPGF!#REF!)</f>
        <v>#REF!</v>
      </c>
      <c r="B18" s="72" t="e">
        <f>IF(DPGF!#REF!="","",DPGF!#REF!)</f>
        <v>#REF!</v>
      </c>
      <c r="C18" s="71" t="e">
        <f t="shared" ca="1" si="0"/>
        <v>#REF!</v>
      </c>
      <c r="D18" s="73" t="e">
        <f t="shared" ca="1" si="1"/>
        <v>#REF!</v>
      </c>
      <c r="E18" s="86"/>
      <c r="F18" s="73"/>
      <c r="G18" s="87" t="str">
        <f t="shared" si="2"/>
        <v/>
      </c>
      <c r="H18"/>
      <c r="I18"/>
      <c r="J18" s="17"/>
      <c r="K18" s="18"/>
      <c r="L18" s="17"/>
      <c r="M18" s="19"/>
    </row>
    <row r="19" spans="1:13" s="12" customFormat="1">
      <c r="A19" s="82" t="e">
        <f>IF(DPGF!#REF!="","",DPGF!#REF!)</f>
        <v>#REF!</v>
      </c>
      <c r="B19" s="72" t="e">
        <f>IF(DPGF!#REF!="","",DPGF!#REF!)</f>
        <v>#REF!</v>
      </c>
      <c r="C19" s="71" t="e">
        <f t="shared" ca="1" si="0"/>
        <v>#REF!</v>
      </c>
      <c r="D19" s="73" t="e">
        <f t="shared" ca="1" si="1"/>
        <v>#REF!</v>
      </c>
      <c r="E19" s="86"/>
      <c r="F19" s="73"/>
      <c r="G19" s="87" t="str">
        <f t="shared" si="2"/>
        <v/>
      </c>
      <c r="H19"/>
      <c r="I19"/>
      <c r="J19" s="17"/>
      <c r="K19" s="18"/>
      <c r="L19" s="17"/>
      <c r="M19" s="19"/>
    </row>
    <row r="20" spans="1:13" s="12" customFormat="1">
      <c r="A20" s="82" t="e">
        <f>IF(DPGF!#REF!="","",DPGF!#REF!)</f>
        <v>#REF!</v>
      </c>
      <c r="B20" s="72" t="e">
        <f>IF(DPGF!#REF!="","",DPGF!#REF!)</f>
        <v>#REF!</v>
      </c>
      <c r="C20" s="71" t="e">
        <f t="shared" ca="1" si="0"/>
        <v>#REF!</v>
      </c>
      <c r="D20" s="73" t="e">
        <f t="shared" ca="1" si="1"/>
        <v>#REF!</v>
      </c>
      <c r="E20" s="86"/>
      <c r="F20" s="73"/>
      <c r="G20" s="87" t="str">
        <f t="shared" si="2"/>
        <v/>
      </c>
      <c r="H20"/>
      <c r="I20"/>
      <c r="J20" s="17"/>
      <c r="K20" s="18"/>
      <c r="L20" s="17"/>
      <c r="M20" s="19"/>
    </row>
    <row r="21" spans="1:13" s="12" customFormat="1">
      <c r="A21" s="82" t="e">
        <f>IF(DPGF!#REF!="","",DPGF!#REF!)</f>
        <v>#REF!</v>
      </c>
      <c r="B21" s="72" t="e">
        <f>IF(DPGF!#REF!="","",DPGF!#REF!)</f>
        <v>#REF!</v>
      </c>
      <c r="C21" s="71" t="e">
        <f t="shared" ca="1" si="0"/>
        <v>#REF!</v>
      </c>
      <c r="D21" s="73" t="e">
        <f t="shared" ca="1" si="1"/>
        <v>#REF!</v>
      </c>
      <c r="E21" s="86"/>
      <c r="F21" s="73"/>
      <c r="G21" s="87" t="str">
        <f t="shared" si="2"/>
        <v/>
      </c>
      <c r="H21"/>
      <c r="I21"/>
      <c r="J21" s="17"/>
      <c r="K21" s="18"/>
      <c r="L21" s="17"/>
      <c r="M21" s="19"/>
    </row>
    <row r="22" spans="1:13" s="12" customFormat="1" ht="12.75">
      <c r="A22" s="82" t="e">
        <f>IF(DPGF!#REF!="","",DPGF!#REF!)</f>
        <v>#REF!</v>
      </c>
      <c r="B22" s="72" t="e">
        <f>IF(DPGF!#REF!="","",DPGF!#REF!)</f>
        <v>#REF!</v>
      </c>
      <c r="C22" s="71" t="e">
        <f t="shared" ca="1" si="0"/>
        <v>#REF!</v>
      </c>
      <c r="D22" s="73" t="e">
        <f t="shared" ca="1" si="1"/>
        <v>#REF!</v>
      </c>
      <c r="E22" s="86"/>
      <c r="F22" s="73"/>
      <c r="G22" s="87" t="str">
        <f t="shared" si="2"/>
        <v/>
      </c>
      <c r="H22" s="15"/>
      <c r="I22" s="16"/>
      <c r="J22" s="17"/>
      <c r="K22" s="18"/>
      <c r="L22" s="17"/>
      <c r="M22" s="19"/>
    </row>
    <row r="23" spans="1:13" s="12" customFormat="1" ht="12.75">
      <c r="A23" s="82" t="e">
        <f>IF(DPGF!#REF!="","",DPGF!#REF!)</f>
        <v>#REF!</v>
      </c>
      <c r="B23" s="72" t="e">
        <f>IF(DPGF!#REF!="","",DPGF!#REF!)</f>
        <v>#REF!</v>
      </c>
      <c r="C23" s="71" t="e">
        <f t="shared" ref="C23:C25" ca="1" si="3">IF(ISBLANK(B23)," ",IF(ISNA(VLOOKUP(B23,INDIRECT(A23),1,0))," -- Code incorrect --",VLOOKUP(B23,INDIRECT(A23),5,0)))</f>
        <v>#REF!</v>
      </c>
      <c r="D23" s="73" t="e">
        <f t="shared" ref="D23:D25" ca="1" si="4">IF(ISBLANK(B23)," ",IF(ISNA(VLOOKUP(B23,INDIRECT(A23),1,0))," -- Code incorrect --",VLOOKUP(B23,INDIRECT(A23),9,0)))</f>
        <v>#REF!</v>
      </c>
      <c r="E23" s="86"/>
      <c r="F23" s="73"/>
      <c r="G23" s="87" t="str">
        <f t="shared" ref="G23:G25" si="5">IF(E23&gt;0,SUM(E23*F23),"")</f>
        <v/>
      </c>
      <c r="H23" s="15"/>
      <c r="I23" s="16"/>
      <c r="J23" s="17"/>
      <c r="K23" s="18"/>
      <c r="L23" s="17"/>
      <c r="M23" s="19"/>
    </row>
    <row r="24" spans="1:13" s="12" customFormat="1" ht="12.75">
      <c r="A24" s="82" t="e">
        <f>IF(DPGF!#REF!="","",DPGF!#REF!)</f>
        <v>#REF!</v>
      </c>
      <c r="B24" s="72" t="e">
        <f>IF(DPGF!#REF!="","",DPGF!#REF!)</f>
        <v>#REF!</v>
      </c>
      <c r="C24" s="71" t="e">
        <f t="shared" ca="1" si="3"/>
        <v>#REF!</v>
      </c>
      <c r="D24" s="73" t="e">
        <f t="shared" ca="1" si="4"/>
        <v>#REF!</v>
      </c>
      <c r="E24" s="86"/>
      <c r="F24" s="73"/>
      <c r="G24" s="87" t="str">
        <f t="shared" si="5"/>
        <v/>
      </c>
      <c r="H24" s="15"/>
      <c r="I24" s="16"/>
      <c r="J24" s="17"/>
      <c r="K24" s="18"/>
      <c r="L24" s="17"/>
      <c r="M24" s="19"/>
    </row>
    <row r="25" spans="1:13" s="12" customFormat="1" ht="12.75">
      <c r="A25" s="82" t="e">
        <f>IF(DPGF!#REF!="","",DPGF!#REF!)</f>
        <v>#REF!</v>
      </c>
      <c r="B25" s="72" t="e">
        <f>IF(DPGF!#REF!="","",DPGF!#REF!)</f>
        <v>#REF!</v>
      </c>
      <c r="C25" s="71" t="e">
        <f t="shared" ca="1" si="3"/>
        <v>#REF!</v>
      </c>
      <c r="D25" s="73" t="e">
        <f t="shared" ca="1" si="4"/>
        <v>#REF!</v>
      </c>
      <c r="E25" s="86"/>
      <c r="F25" s="73"/>
      <c r="G25" s="87" t="str">
        <f t="shared" si="5"/>
        <v/>
      </c>
      <c r="H25" s="15"/>
      <c r="I25" s="16"/>
      <c r="J25" s="17"/>
      <c r="K25" s="18"/>
      <c r="L25" s="17"/>
      <c r="M25" s="19"/>
    </row>
    <row r="26" spans="1:13" s="12" customFormat="1" ht="12.75">
      <c r="A26" s="82" t="e">
        <f>IF(DPGF!#REF!="","",DPGF!#REF!)</f>
        <v>#REF!</v>
      </c>
      <c r="B26" s="72"/>
      <c r="C26" s="71"/>
      <c r="D26" s="73"/>
      <c r="E26" s="86"/>
      <c r="F26" s="73"/>
      <c r="G26" s="87"/>
      <c r="H26" s="15"/>
      <c r="I26" s="16"/>
      <c r="J26" s="17"/>
      <c r="K26" s="18"/>
      <c r="L26" s="17"/>
      <c r="M26" s="19"/>
    </row>
    <row r="27" spans="1:13" s="12" customFormat="1" ht="12.75">
      <c r="A27" s="82" t="e">
        <f>IF(DPGF!#REF!="","",DPGF!#REF!)</f>
        <v>#REF!</v>
      </c>
      <c r="B27" s="72" t="e">
        <f>IF(DPGF!#REF!="","",DPGF!#REF!)</f>
        <v>#REF!</v>
      </c>
      <c r="C27" s="71" t="e">
        <f t="shared" ca="1" si="0"/>
        <v>#REF!</v>
      </c>
      <c r="D27" s="73" t="e">
        <f t="shared" ca="1" si="1"/>
        <v>#REF!</v>
      </c>
      <c r="E27" s="86"/>
      <c r="F27" s="73"/>
      <c r="G27" s="87" t="str">
        <f t="shared" si="2"/>
        <v/>
      </c>
      <c r="H27" s="15"/>
      <c r="I27" s="16"/>
      <c r="J27" s="17"/>
      <c r="K27" s="18"/>
      <c r="L27" s="17"/>
      <c r="M27" s="19"/>
    </row>
    <row r="28" spans="1:13" s="12" customFormat="1" ht="12.75">
      <c r="A28" s="82" t="e">
        <f>IF(DPGF!#REF!="","",DPGF!#REF!)</f>
        <v>#REF!</v>
      </c>
      <c r="B28" s="13"/>
      <c r="C28" s="14"/>
      <c r="D28" s="42"/>
      <c r="E28" s="41"/>
      <c r="F28" s="42"/>
      <c r="G28" s="43"/>
    </row>
    <row r="29" spans="1:13" s="12" customFormat="1" ht="13.5" thickBot="1">
      <c r="B29" s="13"/>
      <c r="C29" s="14" t="str">
        <f t="shared" ref="C29" ca="1" si="6">IF(ISBLANK(B29)," ",IF(ISNA(VLOOKUP(B29,INDIRECT(#REF!),1,0))," -- Code incorrect --",VLOOKUP(B29,INDIRECT(#REF!),7,0)))</f>
        <v xml:space="preserve"> </v>
      </c>
      <c r="D29" s="42" t="str">
        <f t="shared" ref="D29" ca="1" si="7">IF(ISBLANK(B29)," ",IF(ISNA(VLOOKUP(B29,INDIRECT(#REF!),1,0))," -- Code incorrect --",VLOOKUP(B29,INDIRECT(#REF!),9,0)))</f>
        <v xml:space="preserve"> </v>
      </c>
      <c r="E29" s="41"/>
      <c r="F29" s="42"/>
      <c r="G29" s="43" t="str">
        <f t="shared" ref="G29" si="8">IF(E29&gt;0,SUM(E29*F29),"")</f>
        <v/>
      </c>
    </row>
    <row r="30" spans="1:13" s="12" customFormat="1">
      <c r="B30" s="20"/>
      <c r="C30" s="21"/>
      <c r="D30" s="163" t="s">
        <v>40</v>
      </c>
      <c r="E30" s="164"/>
      <c r="F30" s="165"/>
      <c r="G30" s="22">
        <f>SUM(G5:G27)</f>
        <v>0</v>
      </c>
      <c r="I30" s="23"/>
      <c r="J30" s="11"/>
    </row>
    <row r="31" spans="1:13" s="12" customFormat="1">
      <c r="B31" s="20"/>
      <c r="C31" s="24"/>
      <c r="D31" s="76"/>
      <c r="E31" s="77"/>
      <c r="F31" s="78"/>
      <c r="G31" s="25"/>
    </row>
    <row r="32" spans="1:13" s="12" customFormat="1">
      <c r="B32" s="20"/>
      <c r="C32" s="26"/>
      <c r="D32" s="166" t="s">
        <v>118</v>
      </c>
      <c r="E32" s="167"/>
      <c r="F32" s="168"/>
      <c r="G32" s="25">
        <f>G30*0.2</f>
        <v>0</v>
      </c>
    </row>
    <row r="33" spans="1:9" s="12" customFormat="1">
      <c r="B33" s="20"/>
      <c r="C33" s="27"/>
      <c r="D33" s="76"/>
      <c r="E33" s="77"/>
      <c r="F33" s="78"/>
      <c r="G33" s="25"/>
    </row>
    <row r="34" spans="1:9" s="12" customFormat="1">
      <c r="B34" s="20"/>
      <c r="C34" s="75"/>
      <c r="D34" s="166" t="s">
        <v>41</v>
      </c>
      <c r="E34" s="167"/>
      <c r="F34" s="168"/>
      <c r="G34" s="25">
        <f>SUM(G30:G32)</f>
        <v>0</v>
      </c>
    </row>
    <row r="35" spans="1:9" s="12" customFormat="1" ht="15.75" thickBot="1">
      <c r="B35" s="20"/>
      <c r="C35" s="75"/>
      <c r="D35" s="79"/>
      <c r="E35" s="80"/>
      <c r="F35" s="81"/>
      <c r="G35" s="28"/>
    </row>
    <row r="36" spans="1:9" s="12" customFormat="1">
      <c r="B36" s="20"/>
      <c r="C36" s="94"/>
      <c r="D36" s="95"/>
      <c r="E36" s="96"/>
      <c r="F36" s="95"/>
      <c r="G36" s="97"/>
    </row>
    <row r="37" spans="1:9" s="12" customFormat="1" ht="13.5">
      <c r="A37" s="82"/>
      <c r="B37" s="98"/>
      <c r="C37" s="99"/>
      <c r="D37" s="100"/>
      <c r="E37" s="101"/>
      <c r="F37" s="100"/>
      <c r="G37" s="102"/>
      <c r="H37" s="82"/>
      <c r="I37" s="82"/>
    </row>
    <row r="38" spans="1:9" s="12" customFormat="1" ht="14.25">
      <c r="A38" s="82"/>
      <c r="B38" s="160"/>
      <c r="C38" s="160"/>
      <c r="D38" s="160"/>
      <c r="E38" s="160"/>
      <c r="F38" s="160"/>
      <c r="G38" s="160"/>
      <c r="H38" s="82"/>
      <c r="I38" s="82"/>
    </row>
    <row r="39" spans="1:9" s="12" customFormat="1" ht="14.25">
      <c r="A39" s="82"/>
      <c r="B39" s="161"/>
      <c r="C39" s="161"/>
      <c r="D39" s="161"/>
      <c r="E39" s="161"/>
      <c r="F39" s="161"/>
      <c r="G39" s="161"/>
      <c r="H39" s="82"/>
      <c r="I39" s="82"/>
    </row>
    <row r="40" spans="1:9" s="12" customFormat="1" ht="14.25">
      <c r="B40" s="162"/>
      <c r="C40" s="162"/>
      <c r="D40" s="162"/>
      <c r="E40" s="162"/>
      <c r="F40" s="162"/>
      <c r="G40" s="162"/>
    </row>
    <row r="41" spans="1:9" s="12" customFormat="1">
      <c r="B41" s="29"/>
      <c r="C41" s="29"/>
      <c r="D41" s="159"/>
      <c r="E41" s="159"/>
      <c r="F41" s="159"/>
      <c r="G41" s="30"/>
    </row>
    <row r="42" spans="1:9" s="12" customFormat="1" ht="12.75">
      <c r="B42" s="31"/>
      <c r="C42" s="32"/>
      <c r="D42" s="32"/>
      <c r="E42" s="32"/>
      <c r="F42" s="32"/>
      <c r="G42" s="32"/>
    </row>
    <row r="43" spans="1:9" s="12" customFormat="1" ht="12.75">
      <c r="B43" s="31"/>
      <c r="C43" s="32"/>
      <c r="D43" s="32"/>
      <c r="E43" s="32"/>
      <c r="F43" s="32"/>
      <c r="G43" s="32"/>
    </row>
    <row r="44" spans="1:9" s="12" customFormat="1" ht="12.75">
      <c r="B44" s="31"/>
      <c r="C44" s="32"/>
      <c r="D44" s="32"/>
      <c r="E44" s="32"/>
      <c r="F44" s="32"/>
      <c r="G44" s="32"/>
    </row>
    <row r="45" spans="1:9" s="12" customFormat="1" ht="12.75">
      <c r="B45" s="31"/>
      <c r="C45" s="32"/>
      <c r="D45" s="32"/>
      <c r="E45" s="32"/>
      <c r="F45" s="32"/>
      <c r="G45" s="32"/>
    </row>
    <row r="46" spans="1:9" s="12" customFormat="1" ht="12.75">
      <c r="B46" s="31"/>
      <c r="C46" s="32"/>
      <c r="D46" s="32"/>
      <c r="E46" s="32"/>
      <c r="F46" s="32"/>
      <c r="G46" s="32"/>
    </row>
    <row r="47" spans="1:9" s="12" customFormat="1" ht="12.75">
      <c r="B47" s="31"/>
      <c r="C47" s="32"/>
      <c r="D47" s="32"/>
      <c r="E47" s="32"/>
      <c r="F47" s="32"/>
      <c r="G47" s="32"/>
    </row>
    <row r="48" spans="1:9" s="12" customFormat="1" ht="12.75">
      <c r="B48" s="31"/>
      <c r="C48" s="32"/>
      <c r="D48" s="32"/>
      <c r="E48" s="32"/>
      <c r="F48" s="32"/>
      <c r="G48" s="32"/>
    </row>
    <row r="49" spans="2:2" s="12" customFormat="1" ht="12.75">
      <c r="B49" s="33"/>
    </row>
    <row r="50" spans="2:2" s="12" customFormat="1" ht="12.75">
      <c r="B50" s="33"/>
    </row>
    <row r="51" spans="2:2" s="12" customFormat="1" ht="12.75">
      <c r="B51" s="33"/>
    </row>
    <row r="52" spans="2:2" s="12" customFormat="1" ht="12.75">
      <c r="B52" s="33"/>
    </row>
    <row r="53" spans="2:2" s="12" customFormat="1" ht="12.75">
      <c r="B53" s="33"/>
    </row>
    <row r="54" spans="2:2" s="12" customFormat="1" ht="12.75">
      <c r="B54" s="33"/>
    </row>
    <row r="55" spans="2:2" s="12" customFormat="1" ht="12.75">
      <c r="B55" s="33"/>
    </row>
    <row r="56" spans="2:2" s="12" customFormat="1" ht="12.75">
      <c r="B56" s="33"/>
    </row>
    <row r="57" spans="2:2" s="12" customFormat="1" ht="12.75">
      <c r="B57" s="33"/>
    </row>
    <row r="58" spans="2:2" s="12" customFormat="1" ht="12.75">
      <c r="B58" s="33"/>
    </row>
    <row r="59" spans="2:2" s="12" customFormat="1" ht="12.75">
      <c r="B59" s="33"/>
    </row>
    <row r="60" spans="2:2" s="12" customFormat="1" ht="12.75">
      <c r="B60" s="33"/>
    </row>
    <row r="61" spans="2:2" s="12" customFormat="1" ht="12.75">
      <c r="B61" s="33"/>
    </row>
    <row r="62" spans="2:2" s="12" customFormat="1" ht="12.75">
      <c r="B62" s="33"/>
    </row>
    <row r="63" spans="2:2" s="12" customFormat="1" ht="12.75">
      <c r="B63" s="33"/>
    </row>
    <row r="64" spans="2:2" s="12" customFormat="1" ht="12.75">
      <c r="B64" s="33"/>
    </row>
    <row r="65" spans="2:7" s="12" customFormat="1" ht="12.75">
      <c r="B65" s="33"/>
    </row>
    <row r="66" spans="2:7" s="12" customFormat="1" ht="12.75">
      <c r="B66" s="33"/>
    </row>
    <row r="67" spans="2:7" s="12" customFormat="1" ht="12.75">
      <c r="B67" s="33"/>
    </row>
    <row r="68" spans="2:7" s="12" customFormat="1" ht="12.75">
      <c r="B68" s="33"/>
    </row>
    <row r="69" spans="2:7" s="12" customFormat="1" ht="12.75">
      <c r="B69" s="33"/>
    </row>
    <row r="70" spans="2:7" s="12" customFormat="1" ht="12.75">
      <c r="B70" s="34"/>
      <c r="C70" s="35"/>
      <c r="D70" s="35"/>
      <c r="E70" s="36"/>
      <c r="F70" s="37"/>
      <c r="G70" s="38"/>
    </row>
    <row r="71" spans="2:7" s="12" customFormat="1" ht="12.75">
      <c r="B71" s="34"/>
      <c r="C71" s="35"/>
      <c r="D71" s="35"/>
      <c r="E71" s="36"/>
      <c r="F71" s="37"/>
      <c r="G71" s="38"/>
    </row>
    <row r="72" spans="2:7" s="12" customFormat="1" ht="12.75">
      <c r="B72" s="34"/>
      <c r="C72" s="35"/>
      <c r="D72" s="35"/>
      <c r="E72" s="39"/>
      <c r="F72" s="37"/>
      <c r="G72" s="38"/>
    </row>
    <row r="73" spans="2:7" s="12" customFormat="1" ht="12.75">
      <c r="B73" s="34"/>
      <c r="C73" s="35"/>
      <c r="D73" s="35"/>
      <c r="E73" s="39"/>
      <c r="F73" s="37"/>
      <c r="G73" s="38"/>
    </row>
    <row r="74" spans="2:7" s="12" customFormat="1" ht="12.75">
      <c r="B74" s="34"/>
      <c r="C74" s="35"/>
      <c r="D74" s="35"/>
      <c r="E74" s="39"/>
      <c r="F74" s="37"/>
      <c r="G74" s="38"/>
    </row>
    <row r="75" spans="2:7" s="12" customFormat="1" ht="12.75">
      <c r="B75" s="34"/>
      <c r="C75" s="35"/>
      <c r="D75" s="35"/>
      <c r="E75" s="39"/>
      <c r="F75" s="37"/>
      <c r="G75" s="38"/>
    </row>
    <row r="76" spans="2:7" s="12" customFormat="1" ht="12.75">
      <c r="B76" s="34"/>
      <c r="C76" s="35"/>
      <c r="D76" s="35"/>
      <c r="E76" s="39"/>
      <c r="F76" s="37"/>
      <c r="G76" s="38"/>
    </row>
    <row r="77" spans="2:7" s="12" customFormat="1" ht="12.75">
      <c r="B77" s="34"/>
      <c r="C77" s="35"/>
      <c r="D77" s="35"/>
      <c r="E77" s="39"/>
      <c r="F77" s="37"/>
      <c r="G77" s="38"/>
    </row>
    <row r="78" spans="2:7" s="12" customFormat="1" ht="12.75">
      <c r="B78" s="34"/>
      <c r="C78" s="35"/>
      <c r="D78" s="35"/>
      <c r="E78" s="39"/>
      <c r="F78" s="37"/>
      <c r="G78" s="38"/>
    </row>
    <row r="79" spans="2:7" s="12" customFormat="1" ht="12.75">
      <c r="B79" s="34"/>
      <c r="C79" s="35"/>
      <c r="D79" s="35"/>
      <c r="E79" s="39"/>
      <c r="F79" s="37"/>
      <c r="G79" s="38"/>
    </row>
    <row r="80" spans="2:7" s="12" customFormat="1" ht="12.75">
      <c r="B80" s="34"/>
      <c r="C80" s="35"/>
      <c r="D80" s="35"/>
      <c r="E80" s="39"/>
      <c r="F80" s="37"/>
      <c r="G80" s="38"/>
    </row>
    <row r="81" spans="2:7" s="12" customFormat="1" ht="12.75">
      <c r="B81" s="34"/>
      <c r="C81" s="35"/>
      <c r="D81" s="35"/>
      <c r="E81" s="39"/>
      <c r="F81" s="37"/>
      <c r="G81" s="38"/>
    </row>
    <row r="82" spans="2:7" s="12" customFormat="1" ht="12.75">
      <c r="B82" s="34"/>
      <c r="C82" s="35"/>
      <c r="D82" s="35"/>
      <c r="E82" s="39"/>
      <c r="F82" s="37"/>
      <c r="G82" s="38"/>
    </row>
    <row r="83" spans="2:7" s="12" customFormat="1" ht="12.75">
      <c r="B83" s="34"/>
      <c r="C83" s="35"/>
      <c r="D83" s="35"/>
      <c r="E83" s="39"/>
      <c r="F83" s="37"/>
      <c r="G83" s="38"/>
    </row>
    <row r="84" spans="2:7" s="12" customFormat="1" ht="12.75">
      <c r="B84" s="34"/>
      <c r="C84" s="35"/>
      <c r="D84" s="35"/>
      <c r="E84" s="39"/>
      <c r="F84" s="37"/>
      <c r="G84" s="38"/>
    </row>
    <row r="85" spans="2:7" s="12" customFormat="1" ht="12.75">
      <c r="B85" s="34"/>
      <c r="C85" s="35"/>
      <c r="D85" s="35"/>
      <c r="E85" s="39"/>
      <c r="F85" s="37"/>
      <c r="G85" s="38"/>
    </row>
    <row r="86" spans="2:7" s="12" customFormat="1" ht="12.75">
      <c r="B86" s="34"/>
      <c r="C86" s="35"/>
      <c r="D86" s="35"/>
      <c r="E86" s="39"/>
      <c r="F86" s="37"/>
      <c r="G86" s="38"/>
    </row>
    <row r="87" spans="2:7" s="12" customFormat="1" ht="12.75">
      <c r="B87" s="34"/>
      <c r="C87" s="35"/>
      <c r="D87" s="35"/>
      <c r="E87" s="39"/>
      <c r="F87" s="37"/>
      <c r="G87" s="38"/>
    </row>
    <row r="88" spans="2:7" s="12" customFormat="1" ht="12.75">
      <c r="B88" s="34"/>
      <c r="C88" s="35"/>
      <c r="D88" s="35"/>
      <c r="E88" s="39"/>
      <c r="F88" s="37"/>
      <c r="G88" s="38"/>
    </row>
    <row r="89" spans="2:7" s="12" customFormat="1" ht="12.75">
      <c r="B89" s="34"/>
      <c r="C89" s="35"/>
      <c r="D89" s="35"/>
      <c r="E89" s="39"/>
      <c r="F89" s="37"/>
      <c r="G89" s="38"/>
    </row>
    <row r="90" spans="2:7" s="12" customFormat="1" ht="12.75">
      <c r="B90" s="34"/>
      <c r="C90" s="35"/>
      <c r="D90" s="35"/>
      <c r="E90" s="39"/>
      <c r="F90" s="37"/>
      <c r="G90" s="38"/>
    </row>
    <row r="91" spans="2:7" s="12" customFormat="1" ht="12.75">
      <c r="B91" s="34"/>
      <c r="C91" s="35"/>
      <c r="D91" s="35"/>
      <c r="E91" s="39"/>
      <c r="F91" s="37"/>
      <c r="G91" s="38"/>
    </row>
    <row r="92" spans="2:7" s="12" customFormat="1" ht="12.75">
      <c r="B92" s="34"/>
      <c r="C92" s="35"/>
      <c r="D92" s="35"/>
      <c r="E92" s="39"/>
      <c r="F92" s="37"/>
      <c r="G92" s="38"/>
    </row>
    <row r="93" spans="2:7" s="12" customFormat="1" ht="12.75">
      <c r="B93" s="34"/>
      <c r="C93" s="35"/>
      <c r="D93" s="35"/>
      <c r="E93" s="39"/>
      <c r="F93" s="37"/>
      <c r="G93" s="38"/>
    </row>
    <row r="94" spans="2:7" s="12" customFormat="1" ht="12.75">
      <c r="B94" s="34"/>
      <c r="C94" s="35"/>
      <c r="D94" s="35"/>
      <c r="E94" s="39"/>
      <c r="F94" s="37"/>
      <c r="G94" s="38"/>
    </row>
    <row r="95" spans="2:7" s="12" customFormat="1" ht="12.75">
      <c r="B95" s="34"/>
      <c r="C95" s="35"/>
      <c r="D95" s="35"/>
      <c r="E95" s="39"/>
      <c r="F95" s="37"/>
      <c r="G95" s="38"/>
    </row>
    <row r="96" spans="2:7" s="12" customFormat="1" ht="12.75">
      <c r="B96" s="34"/>
      <c r="C96" s="35"/>
      <c r="D96" s="35"/>
      <c r="E96" s="39"/>
      <c r="F96" s="37"/>
      <c r="G96" s="38"/>
    </row>
    <row r="97" spans="2:7" s="12" customFormat="1" ht="12.75">
      <c r="B97" s="34"/>
      <c r="C97" s="35"/>
      <c r="D97" s="35"/>
      <c r="E97" s="39"/>
      <c r="F97" s="37"/>
      <c r="G97" s="38"/>
    </row>
    <row r="98" spans="2:7" s="12" customFormat="1" ht="12.75">
      <c r="B98" s="34"/>
      <c r="C98" s="35"/>
      <c r="D98" s="35"/>
      <c r="E98" s="39"/>
      <c r="F98" s="37"/>
      <c r="G98" s="38"/>
    </row>
    <row r="99" spans="2:7" s="12" customFormat="1" ht="12.75">
      <c r="B99" s="34"/>
      <c r="C99" s="35"/>
      <c r="D99" s="35"/>
      <c r="E99" s="39"/>
      <c r="F99" s="37"/>
      <c r="G99" s="38"/>
    </row>
    <row r="100" spans="2:7" s="12" customFormat="1" ht="12.75">
      <c r="B100" s="34"/>
      <c r="C100" s="35"/>
      <c r="D100" s="35"/>
      <c r="E100" s="39"/>
      <c r="F100" s="37"/>
      <c r="G100" s="38"/>
    </row>
    <row r="101" spans="2:7" s="12" customFormat="1" ht="12.75">
      <c r="B101" s="34"/>
      <c r="C101" s="35"/>
      <c r="D101" s="35"/>
      <c r="E101" s="39"/>
      <c r="F101" s="37"/>
      <c r="G101" s="38"/>
    </row>
    <row r="102" spans="2:7" s="12" customFormat="1" ht="12.75">
      <c r="B102" s="34"/>
      <c r="C102" s="35"/>
      <c r="D102" s="35"/>
      <c r="E102" s="39"/>
      <c r="F102" s="37"/>
      <c r="G102" s="38"/>
    </row>
    <row r="103" spans="2:7" s="12" customFormat="1" ht="12.75">
      <c r="B103" s="34"/>
      <c r="C103" s="35"/>
      <c r="D103" s="35"/>
      <c r="E103" s="39"/>
      <c r="F103" s="37"/>
      <c r="G103" s="38"/>
    </row>
    <row r="104" spans="2:7" s="12" customFormat="1" ht="12.75">
      <c r="B104" s="34"/>
      <c r="C104" s="35"/>
      <c r="D104" s="35"/>
      <c r="E104" s="39"/>
      <c r="F104" s="37"/>
      <c r="G104" s="38"/>
    </row>
    <row r="105" spans="2:7" s="12" customFormat="1" ht="12.75">
      <c r="B105" s="34"/>
      <c r="C105" s="35"/>
      <c r="D105" s="35"/>
      <c r="E105" s="39"/>
      <c r="F105" s="37"/>
      <c r="G105" s="38"/>
    </row>
    <row r="106" spans="2:7" s="12" customFormat="1" ht="12.75">
      <c r="B106" s="34"/>
      <c r="C106" s="35"/>
      <c r="D106" s="35"/>
      <c r="E106" s="39"/>
      <c r="F106" s="37"/>
      <c r="G106" s="38"/>
    </row>
    <row r="107" spans="2:7" s="12" customFormat="1" ht="12.75">
      <c r="B107" s="34"/>
      <c r="C107" s="35"/>
      <c r="D107" s="35"/>
      <c r="E107" s="39"/>
      <c r="F107" s="37"/>
      <c r="G107" s="38"/>
    </row>
    <row r="108" spans="2:7" s="12" customFormat="1" ht="12.75">
      <c r="B108" s="34"/>
      <c r="C108" s="35"/>
      <c r="D108" s="35"/>
      <c r="E108" s="39"/>
      <c r="F108" s="37"/>
      <c r="G108" s="38"/>
    </row>
    <row r="109" spans="2:7" s="12" customFormat="1" ht="12.75">
      <c r="B109" s="34"/>
      <c r="C109" s="35"/>
      <c r="D109" s="35"/>
      <c r="E109" s="39"/>
      <c r="F109" s="37"/>
      <c r="G109" s="38"/>
    </row>
    <row r="110" spans="2:7" s="12" customFormat="1" ht="12.75">
      <c r="B110" s="34"/>
      <c r="C110" s="35"/>
      <c r="D110" s="35"/>
      <c r="E110" s="39"/>
      <c r="F110" s="37"/>
      <c r="G110" s="38"/>
    </row>
    <row r="111" spans="2:7" s="12" customFormat="1" ht="12.75">
      <c r="B111" s="34"/>
      <c r="C111" s="35"/>
      <c r="D111" s="35"/>
      <c r="E111" s="39"/>
      <c r="F111" s="37"/>
      <c r="G111" s="38"/>
    </row>
    <row r="112" spans="2:7" s="12" customFormat="1" ht="12.75">
      <c r="B112" s="34"/>
      <c r="C112" s="35"/>
      <c r="D112" s="35"/>
      <c r="E112" s="39"/>
      <c r="F112" s="37"/>
      <c r="G112" s="38"/>
    </row>
    <row r="113" spans="2:7" s="12" customFormat="1" ht="12.75">
      <c r="B113" s="34"/>
      <c r="C113" s="35"/>
      <c r="D113" s="35"/>
      <c r="E113" s="39"/>
      <c r="F113" s="37"/>
      <c r="G113" s="38"/>
    </row>
    <row r="114" spans="2:7" s="12" customFormat="1" ht="12.75">
      <c r="B114" s="34"/>
      <c r="C114" s="35"/>
      <c r="D114" s="35"/>
      <c r="E114" s="39"/>
      <c r="F114" s="37"/>
      <c r="G114" s="38"/>
    </row>
    <row r="115" spans="2:7" s="12" customFormat="1" ht="12.75">
      <c r="B115" s="34"/>
      <c r="C115" s="35"/>
      <c r="D115" s="35"/>
      <c r="E115" s="39"/>
      <c r="F115" s="37"/>
      <c r="G115" s="38"/>
    </row>
    <row r="116" spans="2:7" s="12" customFormat="1" ht="12.75">
      <c r="B116" s="34"/>
      <c r="C116" s="35"/>
      <c r="D116" s="35"/>
      <c r="E116" s="39"/>
      <c r="F116" s="37"/>
      <c r="G116" s="38"/>
    </row>
    <row r="117" spans="2:7" s="12" customFormat="1" ht="12.75">
      <c r="B117" s="34"/>
      <c r="C117" s="35"/>
      <c r="D117" s="35"/>
      <c r="E117" s="39"/>
      <c r="F117" s="37"/>
      <c r="G117" s="38"/>
    </row>
    <row r="118" spans="2:7" s="12" customFormat="1" ht="12.75">
      <c r="B118" s="34"/>
      <c r="C118" s="35"/>
      <c r="D118" s="35"/>
      <c r="E118" s="39"/>
      <c r="F118" s="37"/>
      <c r="G118" s="38"/>
    </row>
    <row r="119" spans="2:7" s="12" customFormat="1" ht="12.75">
      <c r="B119" s="34"/>
      <c r="C119" s="35"/>
      <c r="D119" s="35"/>
      <c r="E119" s="39"/>
      <c r="F119" s="37"/>
      <c r="G119" s="38"/>
    </row>
    <row r="120" spans="2:7" s="12" customFormat="1" ht="12.75">
      <c r="B120" s="34"/>
      <c r="C120" s="35"/>
      <c r="D120" s="35"/>
      <c r="E120" s="39"/>
      <c r="F120" s="37"/>
      <c r="G120" s="38"/>
    </row>
    <row r="121" spans="2:7" s="12" customFormat="1" ht="12.75">
      <c r="B121" s="34"/>
      <c r="C121" s="35"/>
      <c r="D121" s="35"/>
      <c r="E121" s="39"/>
      <c r="F121" s="37"/>
      <c r="G121" s="38"/>
    </row>
    <row r="122" spans="2:7" s="12" customFormat="1" ht="12.75">
      <c r="B122" s="34"/>
      <c r="C122" s="35"/>
      <c r="D122" s="35"/>
      <c r="E122" s="39"/>
      <c r="F122" s="37"/>
      <c r="G122" s="38"/>
    </row>
    <row r="123" spans="2:7" s="12" customFormat="1" ht="12.75">
      <c r="B123" s="34"/>
      <c r="C123" s="35"/>
      <c r="D123" s="35"/>
      <c r="E123" s="39"/>
      <c r="F123" s="37"/>
      <c r="G123" s="38"/>
    </row>
    <row r="124" spans="2:7" s="12" customFormat="1" ht="12.75">
      <c r="B124" s="34"/>
      <c r="C124" s="35"/>
      <c r="D124" s="35"/>
      <c r="E124" s="39"/>
      <c r="F124" s="37"/>
      <c r="G124" s="38"/>
    </row>
    <row r="125" spans="2:7" s="12" customFormat="1" ht="12.75">
      <c r="B125" s="34"/>
      <c r="C125" s="35"/>
      <c r="D125" s="35"/>
      <c r="E125" s="39"/>
      <c r="F125" s="37"/>
      <c r="G125" s="38"/>
    </row>
    <row r="126" spans="2:7" s="12" customFormat="1" ht="12.75">
      <c r="B126" s="34"/>
      <c r="C126" s="35"/>
      <c r="D126" s="35"/>
      <c r="E126" s="39"/>
      <c r="F126" s="37"/>
      <c r="G126" s="38"/>
    </row>
    <row r="127" spans="2:7" s="12" customFormat="1" ht="12.75">
      <c r="B127" s="34"/>
      <c r="C127" s="35"/>
      <c r="D127" s="35"/>
      <c r="E127" s="39"/>
      <c r="F127" s="37"/>
      <c r="G127" s="38"/>
    </row>
    <row r="128" spans="2:7" s="12" customFormat="1" ht="12.75">
      <c r="B128" s="34"/>
      <c r="C128" s="35"/>
      <c r="D128" s="35"/>
      <c r="E128" s="39"/>
      <c r="F128" s="37"/>
      <c r="G128" s="38"/>
    </row>
    <row r="129" spans="2:7" s="12" customFormat="1" ht="12.75">
      <c r="B129" s="34"/>
      <c r="C129" s="35"/>
      <c r="D129" s="35"/>
      <c r="E129" s="39"/>
      <c r="F129" s="37"/>
      <c r="G129" s="38"/>
    </row>
    <row r="130" spans="2:7" s="12" customFormat="1" ht="12.75">
      <c r="B130" s="34"/>
      <c r="C130" s="35"/>
      <c r="D130" s="35"/>
      <c r="E130" s="39"/>
      <c r="F130" s="37"/>
      <c r="G130" s="38"/>
    </row>
    <row r="131" spans="2:7" s="12" customFormat="1" ht="12.75">
      <c r="B131" s="34"/>
      <c r="C131" s="35"/>
      <c r="D131" s="35"/>
      <c r="E131" s="39"/>
      <c r="F131" s="37"/>
      <c r="G131" s="38"/>
    </row>
    <row r="132" spans="2:7" s="12" customFormat="1" ht="12.75">
      <c r="B132" s="34"/>
      <c r="C132" s="35"/>
      <c r="D132" s="35"/>
      <c r="E132" s="39"/>
      <c r="F132" s="37"/>
      <c r="G132" s="38"/>
    </row>
    <row r="133" spans="2:7" s="12" customFormat="1" ht="12.75">
      <c r="B133" s="34"/>
      <c r="C133" s="35"/>
      <c r="D133" s="35"/>
      <c r="E133" s="39"/>
      <c r="F133" s="37"/>
      <c r="G133" s="38"/>
    </row>
    <row r="134" spans="2:7" s="12" customFormat="1" ht="12.75">
      <c r="B134" s="34"/>
      <c r="C134" s="35"/>
      <c r="D134" s="35"/>
      <c r="E134" s="39"/>
      <c r="F134" s="37"/>
      <c r="G134" s="38"/>
    </row>
    <row r="135" spans="2:7" s="12" customFormat="1" ht="12.75">
      <c r="B135" s="34"/>
      <c r="C135" s="35"/>
      <c r="D135" s="35"/>
      <c r="E135" s="39"/>
      <c r="F135" s="37"/>
      <c r="G135" s="38"/>
    </row>
    <row r="136" spans="2:7" s="12" customFormat="1" ht="12.75">
      <c r="B136" s="34"/>
      <c r="C136" s="35"/>
      <c r="D136" s="35"/>
      <c r="E136" s="39"/>
      <c r="F136" s="37"/>
      <c r="G136" s="38"/>
    </row>
    <row r="137" spans="2:7" s="12" customFormat="1" ht="12.75">
      <c r="B137" s="34"/>
      <c r="C137" s="35"/>
      <c r="D137" s="35"/>
      <c r="E137" s="39"/>
      <c r="F137" s="37"/>
      <c r="G137" s="38"/>
    </row>
    <row r="138" spans="2:7" s="12" customFormat="1" ht="12.75">
      <c r="B138" s="34"/>
      <c r="C138" s="35"/>
      <c r="D138" s="35"/>
      <c r="E138" s="39"/>
      <c r="F138" s="37"/>
      <c r="G138" s="38"/>
    </row>
    <row r="139" spans="2:7" s="12" customFormat="1" ht="12.75">
      <c r="B139" s="34"/>
      <c r="C139" s="35"/>
      <c r="D139" s="35"/>
      <c r="E139" s="39"/>
      <c r="F139" s="37"/>
      <c r="G139" s="38"/>
    </row>
    <row r="140" spans="2:7" s="12" customFormat="1" ht="12.75">
      <c r="B140" s="34"/>
      <c r="C140" s="35"/>
      <c r="D140" s="35"/>
      <c r="E140" s="39"/>
      <c r="F140" s="37"/>
      <c r="G140" s="38"/>
    </row>
    <row r="141" spans="2:7" s="12" customFormat="1" ht="12.75">
      <c r="B141" s="34"/>
      <c r="C141" s="35"/>
      <c r="D141" s="35"/>
      <c r="E141" s="39"/>
      <c r="F141" s="37"/>
      <c r="G141" s="38"/>
    </row>
    <row r="142" spans="2:7" s="12" customFormat="1" ht="12.75">
      <c r="B142" s="34"/>
      <c r="C142" s="35"/>
      <c r="D142" s="35"/>
      <c r="E142" s="39"/>
      <c r="F142" s="37"/>
      <c r="G142" s="38"/>
    </row>
    <row r="143" spans="2:7" s="12" customFormat="1" ht="12.75">
      <c r="B143" s="34"/>
      <c r="C143" s="35"/>
      <c r="D143" s="35"/>
      <c r="E143" s="39"/>
      <c r="F143" s="37"/>
      <c r="G143" s="38"/>
    </row>
    <row r="144" spans="2:7" s="12" customFormat="1" ht="12.75">
      <c r="B144" s="34"/>
      <c r="C144" s="35"/>
      <c r="D144" s="35"/>
      <c r="E144" s="39"/>
      <c r="F144" s="37"/>
      <c r="G144" s="38"/>
    </row>
    <row r="145" spans="2:7" s="12" customFormat="1" ht="12.75">
      <c r="B145" s="34"/>
      <c r="C145" s="35"/>
      <c r="D145" s="35"/>
      <c r="E145" s="39"/>
      <c r="F145" s="37"/>
      <c r="G145" s="38"/>
    </row>
    <row r="146" spans="2:7" s="12" customFormat="1" ht="12.75">
      <c r="B146" s="34"/>
      <c r="C146" s="35"/>
      <c r="D146" s="35"/>
      <c r="E146" s="39"/>
      <c r="F146" s="37"/>
      <c r="G146" s="38"/>
    </row>
    <row r="147" spans="2:7" s="12" customFormat="1" ht="12.75">
      <c r="B147" s="34"/>
      <c r="C147" s="35"/>
      <c r="D147" s="35"/>
      <c r="E147" s="39"/>
      <c r="F147" s="37"/>
      <c r="G147" s="38"/>
    </row>
    <row r="148" spans="2:7" s="12" customFormat="1" ht="12.75">
      <c r="B148" s="34"/>
      <c r="C148" s="35"/>
      <c r="D148" s="35"/>
      <c r="E148" s="39"/>
      <c r="F148" s="37"/>
      <c r="G148" s="38"/>
    </row>
    <row r="149" spans="2:7" s="12" customFormat="1" ht="12.75">
      <c r="B149" s="34"/>
      <c r="C149" s="35"/>
      <c r="D149" s="35"/>
      <c r="E149" s="39"/>
      <c r="F149" s="37"/>
      <c r="G149" s="38"/>
    </row>
    <row r="150" spans="2:7" s="12" customFormat="1" ht="12.75">
      <c r="B150" s="34"/>
      <c r="C150" s="35"/>
      <c r="D150" s="35"/>
      <c r="E150" s="39"/>
      <c r="F150" s="37"/>
      <c r="G150" s="38"/>
    </row>
    <row r="151" spans="2:7" s="12" customFormat="1" ht="12.75">
      <c r="B151" s="34"/>
      <c r="C151" s="35"/>
      <c r="D151" s="35"/>
      <c r="E151" s="39"/>
      <c r="F151" s="37"/>
      <c r="G151" s="38"/>
    </row>
    <row r="152" spans="2:7" s="12" customFormat="1" ht="12.75">
      <c r="B152" s="34"/>
      <c r="C152" s="35"/>
      <c r="D152" s="35"/>
      <c r="E152" s="39"/>
      <c r="F152" s="37"/>
      <c r="G152" s="38"/>
    </row>
    <row r="153" spans="2:7" s="12" customFormat="1" ht="12.75">
      <c r="B153" s="34"/>
      <c r="C153" s="35"/>
      <c r="D153" s="35"/>
      <c r="E153" s="39"/>
      <c r="F153" s="37"/>
      <c r="G153" s="38"/>
    </row>
    <row r="154" spans="2:7" s="12" customFormat="1" ht="12.75">
      <c r="B154" s="34"/>
      <c r="C154" s="35"/>
      <c r="D154" s="35"/>
      <c r="E154" s="39"/>
      <c r="F154" s="37"/>
      <c r="G154" s="38"/>
    </row>
    <row r="155" spans="2:7" s="12" customFormat="1" ht="12.75">
      <c r="B155" s="34"/>
      <c r="C155" s="35"/>
      <c r="D155" s="35"/>
      <c r="E155" s="39"/>
      <c r="F155" s="37"/>
      <c r="G155" s="38"/>
    </row>
    <row r="156" spans="2:7" s="12" customFormat="1" ht="12.75">
      <c r="B156" s="34"/>
      <c r="C156" s="35"/>
      <c r="D156" s="35"/>
      <c r="E156" s="39"/>
      <c r="F156" s="37"/>
      <c r="G156" s="38"/>
    </row>
    <row r="157" spans="2:7" s="12" customFormat="1" ht="12.75">
      <c r="B157" s="34"/>
      <c r="C157" s="35"/>
      <c r="D157" s="35"/>
      <c r="E157" s="39"/>
      <c r="F157" s="37"/>
      <c r="G157" s="38"/>
    </row>
    <row r="158" spans="2:7" s="12" customFormat="1" ht="12.75">
      <c r="B158" s="34"/>
      <c r="C158" s="35"/>
      <c r="D158" s="35"/>
      <c r="E158" s="39"/>
      <c r="F158" s="37"/>
      <c r="G158" s="38"/>
    </row>
    <row r="159" spans="2:7" s="12" customFormat="1" ht="12.75">
      <c r="B159" s="34"/>
      <c r="C159" s="35"/>
      <c r="D159" s="35"/>
      <c r="E159" s="39"/>
      <c r="F159" s="37"/>
      <c r="G159" s="38"/>
    </row>
    <row r="160" spans="2:7" s="12" customFormat="1" ht="12.75">
      <c r="B160" s="34"/>
      <c r="C160" s="35"/>
      <c r="D160" s="35"/>
      <c r="E160" s="39"/>
      <c r="F160" s="37"/>
      <c r="G160" s="38"/>
    </row>
    <row r="161" spans="2:7" s="12" customFormat="1" ht="12.75">
      <c r="B161" s="34"/>
      <c r="C161" s="35"/>
      <c r="D161" s="35"/>
      <c r="E161" s="39"/>
      <c r="F161" s="37"/>
      <c r="G161" s="38"/>
    </row>
    <row r="162" spans="2:7" s="12" customFormat="1" ht="12.75">
      <c r="B162" s="34"/>
      <c r="C162" s="35"/>
      <c r="D162" s="35"/>
      <c r="E162" s="39"/>
      <c r="F162" s="37"/>
      <c r="G162" s="38"/>
    </row>
    <row r="163" spans="2:7" s="12" customFormat="1" ht="12.75">
      <c r="B163" s="34"/>
      <c r="C163" s="35"/>
      <c r="D163" s="35"/>
      <c r="E163" s="39"/>
      <c r="F163" s="37"/>
      <c r="G163" s="38"/>
    </row>
    <row r="164" spans="2:7" s="12" customFormat="1" ht="12.75">
      <c r="B164" s="34"/>
      <c r="C164" s="35"/>
      <c r="D164" s="35"/>
      <c r="E164" s="39"/>
      <c r="F164" s="37"/>
      <c r="G164" s="38"/>
    </row>
    <row r="165" spans="2:7" s="12" customFormat="1" ht="12.75">
      <c r="B165" s="34"/>
      <c r="C165" s="35"/>
      <c r="D165" s="35"/>
      <c r="E165" s="39"/>
      <c r="F165" s="37"/>
      <c r="G165" s="38"/>
    </row>
    <row r="166" spans="2:7" s="12" customFormat="1" ht="12.75">
      <c r="B166" s="34"/>
      <c r="C166" s="35"/>
      <c r="D166" s="35"/>
      <c r="E166" s="39"/>
      <c r="F166" s="37"/>
      <c r="G166" s="38"/>
    </row>
    <row r="167" spans="2:7" s="12" customFormat="1" ht="12.75">
      <c r="B167" s="34"/>
      <c r="C167" s="35"/>
      <c r="D167" s="35"/>
      <c r="E167" s="39"/>
      <c r="F167" s="37"/>
      <c r="G167" s="38"/>
    </row>
    <row r="168" spans="2:7" s="12" customFormat="1" ht="12.75">
      <c r="B168" s="34"/>
      <c r="C168" s="35"/>
      <c r="D168" s="35"/>
      <c r="E168" s="39"/>
      <c r="F168" s="37"/>
      <c r="G168" s="38"/>
    </row>
    <row r="169" spans="2:7" s="12" customFormat="1" ht="12.75">
      <c r="B169" s="34"/>
      <c r="C169" s="35"/>
      <c r="D169" s="35"/>
      <c r="E169" s="39"/>
      <c r="F169" s="37"/>
      <c r="G169" s="38"/>
    </row>
    <row r="170" spans="2:7" s="12" customFormat="1" ht="12.75">
      <c r="B170" s="34"/>
      <c r="C170" s="35"/>
      <c r="D170" s="35"/>
      <c r="E170" s="39"/>
      <c r="F170" s="37"/>
      <c r="G170" s="38"/>
    </row>
    <row r="171" spans="2:7" s="12" customFormat="1" ht="12.75">
      <c r="B171" s="34"/>
      <c r="C171" s="35"/>
      <c r="D171" s="35"/>
      <c r="E171" s="39"/>
      <c r="F171" s="37"/>
      <c r="G171" s="38"/>
    </row>
    <row r="172" spans="2:7" s="12" customFormat="1" ht="12.75">
      <c r="B172" s="34"/>
      <c r="C172" s="35"/>
      <c r="D172" s="35"/>
      <c r="E172" s="39"/>
      <c r="F172" s="37"/>
      <c r="G172" s="38"/>
    </row>
  </sheetData>
  <mergeCells count="9">
    <mergeCell ref="B1:G1"/>
    <mergeCell ref="B2:G2"/>
    <mergeCell ref="D41:F41"/>
    <mergeCell ref="B38:G38"/>
    <mergeCell ref="B39:G39"/>
    <mergeCell ref="B40:G40"/>
    <mergeCell ref="D30:F30"/>
    <mergeCell ref="D32:F32"/>
    <mergeCell ref="D34:F34"/>
  </mergeCells>
  <conditionalFormatting sqref="C36:C37">
    <cfRule type="expression" dxfId="0" priority="1" stopIfTrue="1">
      <formula>#REF!="*"</formula>
    </cfRule>
  </conditionalFormatting>
  <pageMargins left="0.70866141732283472" right="0.70866141732283472" top="0.59055118110236227" bottom="0.59055118110236227" header="0.31496062992125984" footer="0.31496062992125984"/>
  <pageSetup paperSize="9"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8"/>
  <sheetViews>
    <sheetView zoomScaleNormal="100" workbookViewId="0"/>
  </sheetViews>
  <sheetFormatPr baseColWidth="10" defaultRowHeight="15"/>
  <cols>
    <col min="1" max="1" width="32.85546875" style="68" customWidth="1"/>
    <col min="2" max="2" width="11" style="74" customWidth="1"/>
    <col min="3" max="3" width="92.140625" style="68" customWidth="1"/>
    <col min="4" max="4" width="14.140625" style="110" customWidth="1"/>
    <col min="5" max="16384" width="11.42578125" style="68"/>
  </cols>
  <sheetData>
    <row r="1" spans="1:4" ht="26.25">
      <c r="B1" s="117">
        <f>DPGF!A1</f>
        <v>0</v>
      </c>
      <c r="C1" s="105"/>
      <c r="D1" s="108"/>
    </row>
    <row r="2" spans="1:4" ht="26.25">
      <c r="B2" s="118">
        <f>DPGF!A2</f>
        <v>0</v>
      </c>
      <c r="C2" s="106"/>
      <c r="D2" s="109"/>
    </row>
    <row r="3" spans="1:4" ht="25.5">
      <c r="B3" s="70" t="s">
        <v>46</v>
      </c>
      <c r="C3" s="70" t="s">
        <v>45</v>
      </c>
      <c r="D3" s="70" t="s">
        <v>47</v>
      </c>
    </row>
    <row r="4" spans="1:4" s="113" customFormat="1">
      <c r="A4" s="112" t="e">
        <f>DPGF!#REF!</f>
        <v>#REF!</v>
      </c>
      <c r="B4" s="119" t="e">
        <f>DPGF!#REF!</f>
        <v>#REF!</v>
      </c>
      <c r="C4" s="114" t="e">
        <f ca="1">IF(ISBLANK(B4)," ",IF(ISNA(VLOOKUP(B4,INDIRECT(A4),1,0))," -- Code incorrect --",VLOOKUP(B4,INDIRECT(A4),7,0)&amp;CHAR(10)&amp;VLOOKUP(B4,INDIRECT(A4),8,0)))</f>
        <v>#REF!</v>
      </c>
      <c r="D4" s="115"/>
    </row>
    <row r="5" spans="1:4">
      <c r="A5" s="69" t="e">
        <f>DPGF!#REF!</f>
        <v>#REF!</v>
      </c>
      <c r="B5" s="120" t="e">
        <f>DPGF!#REF!</f>
        <v>#REF!</v>
      </c>
      <c r="C5" s="104" t="e">
        <f t="shared" ref="C5:C84" ca="1" si="0">IF(ISBLANK(B5)," ",IF(ISNA(VLOOKUP(B5,INDIRECT(A5),1,0))," -- Code incorrect --",VLOOKUP(B5,INDIRECT(A5),7,0)&amp;CHAR(10)&amp;VLOOKUP(B5,INDIRECT(A5),8,0)))</f>
        <v>#REF!</v>
      </c>
      <c r="D5" s="107"/>
    </row>
    <row r="6" spans="1:4">
      <c r="A6" s="69"/>
      <c r="B6" s="120"/>
      <c r="C6" s="104"/>
      <c r="D6" s="107"/>
    </row>
    <row r="7" spans="1:4" s="113" customFormat="1">
      <c r="A7" s="112" t="e">
        <f>DPGF!#REF!</f>
        <v>#REF!</v>
      </c>
      <c r="B7" s="119" t="e">
        <f>DPGF!#REF!</f>
        <v>#REF!</v>
      </c>
      <c r="C7" s="114" t="e">
        <f t="shared" ca="1" si="0"/>
        <v>#REF!</v>
      </c>
      <c r="D7" s="115"/>
    </row>
    <row r="8" spans="1:4">
      <c r="A8" s="112" t="e">
        <f>DPGF!#REF!</f>
        <v>#REF!</v>
      </c>
      <c r="B8" s="142" t="e">
        <f>DPGF!#REF!</f>
        <v>#REF!</v>
      </c>
      <c r="C8" s="104" t="e">
        <f t="shared" ca="1" si="0"/>
        <v>#REF!</v>
      </c>
      <c r="D8" s="107"/>
    </row>
    <row r="9" spans="1:4">
      <c r="A9" s="112" t="e">
        <f>DPGF!#REF!</f>
        <v>#REF!</v>
      </c>
      <c r="B9" s="142" t="e">
        <f>DPGF!#REF!</f>
        <v>#REF!</v>
      </c>
      <c r="C9" s="104" t="e">
        <f t="shared" ca="1" si="0"/>
        <v>#REF!</v>
      </c>
      <c r="D9" s="107"/>
    </row>
    <row r="10" spans="1:4">
      <c r="A10" s="112" t="e">
        <f>DPGF!#REF!</f>
        <v>#REF!</v>
      </c>
      <c r="B10" s="142" t="e">
        <f>DPGF!#REF!</f>
        <v>#REF!</v>
      </c>
      <c r="C10" s="104" t="e">
        <f t="shared" ca="1" si="0"/>
        <v>#REF!</v>
      </c>
      <c r="D10" s="107"/>
    </row>
    <row r="11" spans="1:4">
      <c r="A11" s="112" t="e">
        <f>DPGF!#REF!</f>
        <v>#REF!</v>
      </c>
      <c r="B11" s="142" t="e">
        <f>DPGF!#REF!</f>
        <v>#REF!</v>
      </c>
      <c r="C11" s="104" t="e">
        <f t="shared" ca="1" si="0"/>
        <v>#REF!</v>
      </c>
      <c r="D11" s="107"/>
    </row>
    <row r="12" spans="1:4">
      <c r="A12" s="112" t="e">
        <f>DPGF!#REF!</f>
        <v>#REF!</v>
      </c>
      <c r="B12" s="142" t="e">
        <f>DPGF!#REF!</f>
        <v>#REF!</v>
      </c>
      <c r="C12" s="104" t="e">
        <f t="shared" ca="1" si="0"/>
        <v>#REF!</v>
      </c>
      <c r="D12" s="107"/>
    </row>
    <row r="13" spans="1:4">
      <c r="A13" s="112" t="e">
        <f>DPGF!#REF!</f>
        <v>#REF!</v>
      </c>
      <c r="B13" s="142" t="e">
        <f>DPGF!#REF!</f>
        <v>#REF!</v>
      </c>
      <c r="C13" s="104" t="e">
        <f t="shared" ca="1" si="0"/>
        <v>#REF!</v>
      </c>
      <c r="D13" s="107"/>
    </row>
    <row r="14" spans="1:4">
      <c r="A14" s="112" t="e">
        <f>DPGF!#REF!</f>
        <v>#REF!</v>
      </c>
      <c r="B14" s="142" t="e">
        <f>DPGF!#REF!</f>
        <v>#REF!</v>
      </c>
      <c r="C14" s="104" t="e">
        <f t="shared" ca="1" si="0"/>
        <v>#REF!</v>
      </c>
      <c r="D14" s="107"/>
    </row>
    <row r="15" spans="1:4">
      <c r="A15" s="112" t="e">
        <f>DPGF!#REF!</f>
        <v>#REF!</v>
      </c>
      <c r="B15" s="142" t="e">
        <f>DPGF!#REF!</f>
        <v>#REF!</v>
      </c>
      <c r="C15" s="104" t="e">
        <f t="shared" ca="1" si="0"/>
        <v>#REF!</v>
      </c>
      <c r="D15" s="107"/>
    </row>
    <row r="16" spans="1:4">
      <c r="A16" s="112" t="e">
        <f>DPGF!#REF!</f>
        <v>#REF!</v>
      </c>
      <c r="B16" s="142" t="e">
        <f>DPGF!#REF!</f>
        <v>#REF!</v>
      </c>
      <c r="C16" s="104" t="e">
        <f t="shared" ca="1" si="0"/>
        <v>#REF!</v>
      </c>
      <c r="D16" s="107"/>
    </row>
    <row r="17" spans="1:4">
      <c r="A17" s="112" t="e">
        <f>DPGF!#REF!</f>
        <v>#REF!</v>
      </c>
      <c r="B17" s="142" t="e">
        <f>DPGF!#REF!</f>
        <v>#REF!</v>
      </c>
      <c r="C17" s="104" t="e">
        <f t="shared" ca="1" si="0"/>
        <v>#REF!</v>
      </c>
      <c r="D17" s="107"/>
    </row>
    <row r="18" spans="1:4">
      <c r="A18" s="112" t="e">
        <f>DPGF!#REF!</f>
        <v>#REF!</v>
      </c>
      <c r="B18" s="142" t="e">
        <f>DPGF!#REF!</f>
        <v>#REF!</v>
      </c>
      <c r="C18" s="104" t="e">
        <f t="shared" ca="1" si="0"/>
        <v>#REF!</v>
      </c>
      <c r="D18" s="107"/>
    </row>
    <row r="19" spans="1:4">
      <c r="A19" s="112" t="e">
        <f>DPGF!#REF!</f>
        <v>#REF!</v>
      </c>
      <c r="B19" s="142" t="e">
        <f>DPGF!#REF!</f>
        <v>#REF!</v>
      </c>
      <c r="C19" s="104" t="e">
        <f t="shared" ca="1" si="0"/>
        <v>#REF!</v>
      </c>
      <c r="D19" s="107"/>
    </row>
    <row r="20" spans="1:4">
      <c r="A20" s="112" t="e">
        <f>DPGF!#REF!</f>
        <v>#REF!</v>
      </c>
      <c r="B20" s="142" t="e">
        <f>DPGF!#REF!</f>
        <v>#REF!</v>
      </c>
      <c r="C20" s="104" t="e">
        <f t="shared" ca="1" si="0"/>
        <v>#REF!</v>
      </c>
      <c r="D20" s="107"/>
    </row>
    <row r="21" spans="1:4">
      <c r="A21" s="112" t="e">
        <f>DPGF!#REF!</f>
        <v>#REF!</v>
      </c>
      <c r="B21" s="142" t="e">
        <f>DPGF!#REF!</f>
        <v>#REF!</v>
      </c>
      <c r="C21" s="104" t="e">
        <f t="shared" ca="1" si="0"/>
        <v>#REF!</v>
      </c>
      <c r="D21" s="107"/>
    </row>
    <row r="22" spans="1:4">
      <c r="A22" s="112" t="e">
        <f>DPGF!#REF!</f>
        <v>#REF!</v>
      </c>
      <c r="B22" s="142" t="e">
        <f>DPGF!#REF!</f>
        <v>#REF!</v>
      </c>
      <c r="C22" s="104" t="e">
        <f t="shared" ca="1" si="0"/>
        <v>#REF!</v>
      </c>
      <c r="D22" s="107"/>
    </row>
    <row r="23" spans="1:4">
      <c r="A23" s="112" t="e">
        <f>DPGF!#REF!</f>
        <v>#REF!</v>
      </c>
      <c r="B23" s="142" t="e">
        <f>DPGF!#REF!</f>
        <v>#REF!</v>
      </c>
      <c r="C23" s="104" t="e">
        <f t="shared" ca="1" si="0"/>
        <v>#REF!</v>
      </c>
      <c r="D23" s="107"/>
    </row>
    <row r="24" spans="1:4">
      <c r="A24" s="112" t="e">
        <f>DPGF!#REF!</f>
        <v>#REF!</v>
      </c>
      <c r="B24" s="142" t="e">
        <f>DPGF!#REF!</f>
        <v>#REF!</v>
      </c>
      <c r="C24" s="104" t="e">
        <f t="shared" ca="1" si="0"/>
        <v>#REF!</v>
      </c>
      <c r="D24" s="107"/>
    </row>
    <row r="25" spans="1:4">
      <c r="A25" s="112" t="e">
        <f>DPGF!#REF!</f>
        <v>#REF!</v>
      </c>
      <c r="B25" s="142" t="e">
        <f>DPGF!#REF!</f>
        <v>#REF!</v>
      </c>
      <c r="C25" s="104" t="e">
        <f t="shared" ca="1" si="0"/>
        <v>#REF!</v>
      </c>
      <c r="D25" s="107"/>
    </row>
    <row r="26" spans="1:4">
      <c r="A26" s="112" t="e">
        <f>DPGF!#REF!</f>
        <v>#REF!</v>
      </c>
      <c r="B26" s="142" t="e">
        <f>DPGF!#REF!</f>
        <v>#REF!</v>
      </c>
      <c r="C26" s="104" t="e">
        <f t="shared" ca="1" si="0"/>
        <v>#REF!</v>
      </c>
      <c r="D26" s="107"/>
    </row>
    <row r="27" spans="1:4">
      <c r="A27" s="112" t="e">
        <f>DPGF!#REF!</f>
        <v>#REF!</v>
      </c>
      <c r="B27" s="142" t="e">
        <f>DPGF!#REF!</f>
        <v>#REF!</v>
      </c>
      <c r="C27" s="104" t="e">
        <f t="shared" ca="1" si="0"/>
        <v>#REF!</v>
      </c>
      <c r="D27" s="107"/>
    </row>
    <row r="28" spans="1:4">
      <c r="A28" s="112" t="e">
        <f>DPGF!#REF!</f>
        <v>#REF!</v>
      </c>
      <c r="B28" s="142" t="e">
        <f>DPGF!#REF!</f>
        <v>#REF!</v>
      </c>
      <c r="C28" s="104" t="e">
        <f t="shared" ca="1" si="0"/>
        <v>#REF!</v>
      </c>
      <c r="D28" s="107"/>
    </row>
    <row r="29" spans="1:4">
      <c r="A29" s="112" t="e">
        <f>DPGF!#REF!</f>
        <v>#REF!</v>
      </c>
      <c r="B29" s="142" t="e">
        <f>DPGF!#REF!</f>
        <v>#REF!</v>
      </c>
      <c r="C29" s="104" t="e">
        <f t="shared" ca="1" si="0"/>
        <v>#REF!</v>
      </c>
      <c r="D29" s="107"/>
    </row>
    <row r="30" spans="1:4">
      <c r="A30" s="112" t="e">
        <f>DPGF!#REF!</f>
        <v>#REF!</v>
      </c>
      <c r="B30" s="142" t="e">
        <f>DPGF!#REF!</f>
        <v>#REF!</v>
      </c>
      <c r="C30" s="104" t="e">
        <f t="shared" ca="1" si="0"/>
        <v>#REF!</v>
      </c>
      <c r="D30" s="107"/>
    </row>
    <row r="31" spans="1:4">
      <c r="A31" s="69"/>
      <c r="B31" s="120"/>
      <c r="C31" s="104"/>
    </row>
    <row r="32" spans="1:4" s="113" customFormat="1">
      <c r="A32" s="112" t="e">
        <f>DPGF!#REF!</f>
        <v>#REF!</v>
      </c>
      <c r="B32" s="119" t="e">
        <f>DPGF!#REF!</f>
        <v>#REF!</v>
      </c>
      <c r="C32" s="114" t="e">
        <f t="shared" ca="1" si="0"/>
        <v>#REF!</v>
      </c>
      <c r="D32" s="116"/>
    </row>
    <row r="33" spans="1:4">
      <c r="A33" s="69" t="e">
        <f>DPGF!#REF!</f>
        <v>#REF!</v>
      </c>
      <c r="B33" s="120" t="e">
        <f>DPGF!#REF!</f>
        <v>#REF!</v>
      </c>
      <c r="C33" s="104" t="e">
        <f t="shared" ca="1" si="0"/>
        <v>#REF!</v>
      </c>
    </row>
    <row r="34" spans="1:4">
      <c r="A34" s="69" t="e">
        <f>DPGF!#REF!</f>
        <v>#REF!</v>
      </c>
      <c r="B34" s="120" t="e">
        <f>DPGF!#REF!</f>
        <v>#REF!</v>
      </c>
      <c r="C34" s="104" t="e">
        <f t="shared" ca="1" si="0"/>
        <v>#REF!</v>
      </c>
    </row>
    <row r="35" spans="1:4">
      <c r="A35" s="69" t="e">
        <f>DPGF!#REF!</f>
        <v>#REF!</v>
      </c>
      <c r="B35" s="120" t="e">
        <f>DPGF!#REF!</f>
        <v>#REF!</v>
      </c>
      <c r="C35" s="104" t="e">
        <f t="shared" ca="1" si="0"/>
        <v>#REF!</v>
      </c>
    </row>
    <row r="36" spans="1:4">
      <c r="A36" s="69" t="e">
        <f>DPGF!#REF!</f>
        <v>#REF!</v>
      </c>
      <c r="B36" s="120" t="e">
        <f>DPGF!#REF!</f>
        <v>#REF!</v>
      </c>
      <c r="C36" s="104" t="e">
        <f t="shared" ca="1" si="0"/>
        <v>#REF!</v>
      </c>
    </row>
    <row r="37" spans="1:4">
      <c r="A37" s="69" t="e">
        <f>DPGF!#REF!</f>
        <v>#REF!</v>
      </c>
      <c r="B37" s="120" t="e">
        <f>DPGF!#REF!</f>
        <v>#REF!</v>
      </c>
      <c r="C37" s="104" t="e">
        <f t="shared" ca="1" si="0"/>
        <v>#REF!</v>
      </c>
    </row>
    <row r="38" spans="1:4">
      <c r="A38" s="69" t="e">
        <f>DPGF!#REF!</f>
        <v>#REF!</v>
      </c>
      <c r="B38" s="120" t="e">
        <f>DPGF!#REF!</f>
        <v>#REF!</v>
      </c>
      <c r="C38" s="104" t="e">
        <f t="shared" ca="1" si="0"/>
        <v>#REF!</v>
      </c>
    </row>
    <row r="39" spans="1:4">
      <c r="A39" s="69" t="e">
        <f>DPGF!#REF!</f>
        <v>#REF!</v>
      </c>
      <c r="B39" s="120" t="e">
        <f>DPGF!#REF!</f>
        <v>#REF!</v>
      </c>
      <c r="C39" s="104" t="e">
        <f t="shared" ca="1" si="0"/>
        <v>#REF!</v>
      </c>
    </row>
    <row r="40" spans="1:4">
      <c r="A40" s="69" t="e">
        <f>DPGF!#REF!</f>
        <v>#REF!</v>
      </c>
      <c r="B40" s="120" t="e">
        <f>DPGF!#REF!</f>
        <v>#REF!</v>
      </c>
      <c r="C40" s="104" t="e">
        <f t="shared" ca="1" si="0"/>
        <v>#REF!</v>
      </c>
    </row>
    <row r="41" spans="1:4">
      <c r="A41" s="69" t="e">
        <f>DPGF!#REF!</f>
        <v>#REF!</v>
      </c>
      <c r="B41" s="120" t="e">
        <f>DPGF!#REF!</f>
        <v>#REF!</v>
      </c>
      <c r="C41" s="104" t="e">
        <f t="shared" ca="1" si="0"/>
        <v>#REF!</v>
      </c>
    </row>
    <row r="42" spans="1:4">
      <c r="A42" s="69" t="e">
        <f>DPGF!#REF!</f>
        <v>#REF!</v>
      </c>
      <c r="B42" s="120" t="e">
        <f>DPGF!#REF!</f>
        <v>#REF!</v>
      </c>
      <c r="C42" s="104" t="e">
        <f t="shared" ca="1" si="0"/>
        <v>#REF!</v>
      </c>
      <c r="D42" s="111"/>
    </row>
    <row r="43" spans="1:4">
      <c r="A43" s="69" t="e">
        <f>DPGF!#REF!</f>
        <v>#REF!</v>
      </c>
      <c r="B43" s="120" t="e">
        <f>DPGF!#REF!</f>
        <v>#REF!</v>
      </c>
      <c r="C43" s="104" t="e">
        <f t="shared" ca="1" si="0"/>
        <v>#REF!</v>
      </c>
    </row>
    <row r="44" spans="1:4">
      <c r="A44" s="69" t="e">
        <f>DPGF!#REF!</f>
        <v>#REF!</v>
      </c>
      <c r="B44" s="120" t="e">
        <f>DPGF!#REF!</f>
        <v>#REF!</v>
      </c>
      <c r="C44" s="104" t="e">
        <f t="shared" ca="1" si="0"/>
        <v>#REF!</v>
      </c>
    </row>
    <row r="45" spans="1:4">
      <c r="A45" s="69" t="e">
        <f>DPGF!#REF!</f>
        <v>#REF!</v>
      </c>
      <c r="B45" s="120" t="e">
        <f>DPGF!#REF!</f>
        <v>#REF!</v>
      </c>
      <c r="C45" s="104" t="e">
        <f t="shared" ca="1" si="0"/>
        <v>#REF!</v>
      </c>
    </row>
    <row r="46" spans="1:4">
      <c r="A46" s="69" t="e">
        <f>DPGF!#REF!</f>
        <v>#REF!</v>
      </c>
      <c r="B46" s="120" t="e">
        <f>DPGF!#REF!</f>
        <v>#REF!</v>
      </c>
      <c r="C46" s="104" t="e">
        <f t="shared" ca="1" si="0"/>
        <v>#REF!</v>
      </c>
    </row>
    <row r="47" spans="1:4">
      <c r="A47" s="69" t="e">
        <f>DPGF!#REF!</f>
        <v>#REF!</v>
      </c>
      <c r="B47" s="120" t="e">
        <f>DPGF!#REF!</f>
        <v>#REF!</v>
      </c>
      <c r="C47" s="104"/>
    </row>
    <row r="48" spans="1:4" s="113" customFormat="1">
      <c r="A48" s="69" t="e">
        <f>DPGF!#REF!</f>
        <v>#REF!</v>
      </c>
      <c r="B48" s="120" t="e">
        <f>DPGF!#REF!</f>
        <v>#REF!</v>
      </c>
      <c r="C48" s="104" t="e">
        <f t="shared" ca="1" si="0"/>
        <v>#REF!</v>
      </c>
      <c r="D48" s="144"/>
    </row>
    <row r="49" spans="1:4" ht="140.25">
      <c r="A49" s="69" t="e">
        <f>DPGF!#REF!</f>
        <v>#REF!</v>
      </c>
      <c r="B49" s="120" t="e">
        <f>DPGF!#REF!</f>
        <v>#REF!</v>
      </c>
      <c r="C49" s="104" t="s">
        <v>121</v>
      </c>
    </row>
    <row r="50" spans="1:4" ht="140.25">
      <c r="A50" s="69" t="e">
        <f>DPGF!#REF!</f>
        <v>#REF!</v>
      </c>
      <c r="B50" s="120" t="e">
        <f>DPGF!#REF!</f>
        <v>#REF!</v>
      </c>
      <c r="C50" s="104" t="s">
        <v>121</v>
      </c>
    </row>
    <row r="51" spans="1:4" ht="140.25">
      <c r="A51" s="69" t="e">
        <f>DPGF!#REF!</f>
        <v>#REF!</v>
      </c>
      <c r="B51" s="120" t="e">
        <f>DPGF!#REF!</f>
        <v>#REF!</v>
      </c>
      <c r="C51" s="104" t="s">
        <v>121</v>
      </c>
    </row>
    <row r="52" spans="1:4" ht="140.25">
      <c r="A52" s="69" t="e">
        <f>DPGF!#REF!</f>
        <v>#REF!</v>
      </c>
      <c r="B52" s="120" t="e">
        <f>DPGF!#REF!</f>
        <v>#REF!</v>
      </c>
      <c r="C52" s="104" t="s">
        <v>121</v>
      </c>
    </row>
    <row r="53" spans="1:4" ht="140.25">
      <c r="A53" s="69" t="e">
        <f>DPGF!#REF!</f>
        <v>#REF!</v>
      </c>
      <c r="B53" s="120" t="e">
        <f>DPGF!#REF!</f>
        <v>#REF!</v>
      </c>
      <c r="C53" s="104" t="s">
        <v>121</v>
      </c>
    </row>
    <row r="54" spans="1:4" ht="140.25">
      <c r="A54" s="69" t="e">
        <f>DPGF!#REF!</f>
        <v>#REF!</v>
      </c>
      <c r="B54" s="120" t="e">
        <f>DPGF!#REF!</f>
        <v>#REF!</v>
      </c>
      <c r="C54" s="104" t="s">
        <v>121</v>
      </c>
    </row>
    <row r="55" spans="1:4">
      <c r="A55" s="69" t="e">
        <f>DPGF!#REF!</f>
        <v>#REF!</v>
      </c>
      <c r="B55" s="120" t="e">
        <f>DPGF!#REF!</f>
        <v>#REF!</v>
      </c>
      <c r="C55" s="104" t="e">
        <f t="shared" ca="1" si="0"/>
        <v>#REF!</v>
      </c>
    </row>
    <row r="56" spans="1:4">
      <c r="A56" s="69" t="e">
        <f>DPGF!#REF!</f>
        <v>#REF!</v>
      </c>
      <c r="B56" s="120" t="e">
        <f>DPGF!#REF!</f>
        <v>#REF!</v>
      </c>
      <c r="C56" s="104" t="e">
        <f t="shared" ca="1" si="0"/>
        <v>#REF!</v>
      </c>
    </row>
    <row r="57" spans="1:4">
      <c r="A57" s="69" t="e">
        <f>DPGF!#REF!</f>
        <v>#REF!</v>
      </c>
      <c r="B57" s="120" t="e">
        <f>DPGF!#REF!</f>
        <v>#REF!</v>
      </c>
      <c r="C57" s="104" t="e">
        <f t="shared" ca="1" si="0"/>
        <v>#REF!</v>
      </c>
    </row>
    <row r="58" spans="1:4">
      <c r="A58" s="69" t="e">
        <f>DPGF!#REF!</f>
        <v>#REF!</v>
      </c>
      <c r="B58" s="120" t="e">
        <f>DPGF!#REF!</f>
        <v>#REF!</v>
      </c>
      <c r="C58" s="104" t="e">
        <f t="shared" ca="1" si="0"/>
        <v>#REF!</v>
      </c>
    </row>
    <row r="59" spans="1:4">
      <c r="A59" s="69"/>
      <c r="B59" s="120"/>
      <c r="C59" s="104"/>
    </row>
    <row r="60" spans="1:4" s="113" customFormat="1">
      <c r="A60" s="112" t="e">
        <f>DPGF!#REF!</f>
        <v>#REF!</v>
      </c>
      <c r="B60" s="142" t="e">
        <f>DPGF!#REF!</f>
        <v>#REF!</v>
      </c>
      <c r="C60" s="143" t="e">
        <f t="shared" ca="1" si="0"/>
        <v>#REF!</v>
      </c>
      <c r="D60" s="144"/>
    </row>
    <row r="61" spans="1:4">
      <c r="A61" s="69" t="e">
        <f>DPGF!#REF!</f>
        <v>#REF!</v>
      </c>
      <c r="B61" s="120" t="e">
        <f>DPGF!#REF!</f>
        <v>#REF!</v>
      </c>
      <c r="C61" s="104" t="e">
        <f t="shared" ca="1" si="0"/>
        <v>#REF!</v>
      </c>
    </row>
    <row r="62" spans="1:4">
      <c r="A62" s="69" t="e">
        <f>DPGF!#REF!</f>
        <v>#REF!</v>
      </c>
      <c r="B62" s="120" t="e">
        <f>DPGF!#REF!</f>
        <v>#REF!</v>
      </c>
      <c r="C62" s="104" t="e">
        <f t="shared" ca="1" si="0"/>
        <v>#REF!</v>
      </c>
    </row>
    <row r="63" spans="1:4">
      <c r="A63" s="69" t="e">
        <f>DPGF!#REF!</f>
        <v>#REF!</v>
      </c>
      <c r="B63" s="120" t="e">
        <f>DPGF!#REF!</f>
        <v>#REF!</v>
      </c>
      <c r="C63" s="104" t="e">
        <f t="shared" ca="1" si="0"/>
        <v>#REF!</v>
      </c>
    </row>
    <row r="64" spans="1:4">
      <c r="A64" s="69" t="e">
        <f>DPGF!#REF!</f>
        <v>#REF!</v>
      </c>
      <c r="B64" s="120" t="e">
        <f>DPGF!#REF!</f>
        <v>#REF!</v>
      </c>
      <c r="C64" s="104" t="e">
        <f t="shared" ca="1" si="0"/>
        <v>#REF!</v>
      </c>
    </row>
    <row r="65" spans="1:4">
      <c r="A65" s="69" t="e">
        <f>DPGF!#REF!</f>
        <v>#REF!</v>
      </c>
      <c r="B65" s="120" t="e">
        <f>DPGF!#REF!</f>
        <v>#REF!</v>
      </c>
      <c r="C65" s="104" t="e">
        <f t="shared" ca="1" si="0"/>
        <v>#REF!</v>
      </c>
    </row>
    <row r="66" spans="1:4">
      <c r="A66" s="69" t="e">
        <f>DPGF!#REF!</f>
        <v>#REF!</v>
      </c>
      <c r="B66" s="120" t="e">
        <f>DPGF!#REF!</f>
        <v>#REF!</v>
      </c>
      <c r="C66" s="104" t="e">
        <f t="shared" ca="1" si="0"/>
        <v>#REF!</v>
      </c>
    </row>
    <row r="67" spans="1:4">
      <c r="A67" s="69" t="e">
        <f>DPGF!#REF!</f>
        <v>#REF!</v>
      </c>
      <c r="B67" s="120" t="e">
        <f>DPGF!#REF!</f>
        <v>#REF!</v>
      </c>
      <c r="C67" s="104" t="e">
        <f t="shared" ca="1" si="0"/>
        <v>#REF!</v>
      </c>
    </row>
    <row r="68" spans="1:4">
      <c r="A68" s="69" t="e">
        <f>DPGF!#REF!</f>
        <v>#REF!</v>
      </c>
      <c r="B68" s="120" t="e">
        <f>DPGF!#REF!</f>
        <v>#REF!</v>
      </c>
      <c r="C68" s="104"/>
    </row>
    <row r="69" spans="1:4" s="113" customFormat="1">
      <c r="A69" s="69" t="e">
        <f>DPGF!#REF!</f>
        <v>#REF!</v>
      </c>
      <c r="B69" s="120" t="e">
        <f>DPGF!#REF!</f>
        <v>#REF!</v>
      </c>
      <c r="C69" s="143" t="e">
        <f t="shared" ca="1" si="0"/>
        <v>#REF!</v>
      </c>
      <c r="D69" s="144"/>
    </row>
    <row r="70" spans="1:4">
      <c r="A70" s="69" t="e">
        <f>DPGF!#REF!</f>
        <v>#REF!</v>
      </c>
      <c r="B70" s="120" t="e">
        <f>DPGF!#REF!</f>
        <v>#REF!</v>
      </c>
      <c r="C70" s="104" t="e">
        <f t="shared" ca="1" si="0"/>
        <v>#REF!</v>
      </c>
    </row>
    <row r="71" spans="1:4">
      <c r="A71" s="69" t="e">
        <f>DPGF!#REF!</f>
        <v>#REF!</v>
      </c>
      <c r="B71" s="120" t="e">
        <f>DPGF!#REF!</f>
        <v>#REF!</v>
      </c>
      <c r="C71" s="104" t="e">
        <f t="shared" ca="1" si="0"/>
        <v>#REF!</v>
      </c>
    </row>
    <row r="72" spans="1:4">
      <c r="A72" s="69" t="e">
        <f>DPGF!#REF!</f>
        <v>#REF!</v>
      </c>
      <c r="B72" s="120" t="e">
        <f>DPGF!#REF!</f>
        <v>#REF!</v>
      </c>
      <c r="C72" s="104" t="e">
        <f t="shared" ca="1" si="0"/>
        <v>#REF!</v>
      </c>
    </row>
    <row r="73" spans="1:4">
      <c r="A73" s="69" t="e">
        <f>DPGF!#REF!</f>
        <v>#REF!</v>
      </c>
      <c r="B73" s="120" t="e">
        <f>DPGF!#REF!</f>
        <v>#REF!</v>
      </c>
      <c r="C73" s="104" t="e">
        <f t="shared" ca="1" si="0"/>
        <v>#REF!</v>
      </c>
    </row>
    <row r="74" spans="1:4">
      <c r="A74" s="69" t="e">
        <f>DPGF!#REF!</f>
        <v>#REF!</v>
      </c>
      <c r="B74" s="120" t="e">
        <f>DPGF!#REF!</f>
        <v>#REF!</v>
      </c>
      <c r="C74" s="104" t="e">
        <f t="shared" ca="1" si="0"/>
        <v>#REF!</v>
      </c>
    </row>
    <row r="75" spans="1:4">
      <c r="A75" s="69" t="e">
        <f>DPGF!#REF!</f>
        <v>#REF!</v>
      </c>
      <c r="B75" s="120" t="e">
        <f>DPGF!#REF!</f>
        <v>#REF!</v>
      </c>
      <c r="C75" s="104" t="e">
        <f t="shared" ca="1" si="0"/>
        <v>#REF!</v>
      </c>
    </row>
    <row r="76" spans="1:4">
      <c r="A76" s="69" t="e">
        <f>DPGF!#REF!</f>
        <v>#REF!</v>
      </c>
      <c r="B76" s="120" t="e">
        <f>DPGF!#REF!</f>
        <v>#REF!</v>
      </c>
      <c r="C76" s="104"/>
    </row>
    <row r="77" spans="1:4" s="113" customFormat="1">
      <c r="A77" s="69" t="e">
        <f>DPGF!#REF!</f>
        <v>#REF!</v>
      </c>
      <c r="B77" s="120" t="e">
        <f>DPGF!#REF!</f>
        <v>#REF!</v>
      </c>
      <c r="C77" s="143" t="e">
        <f t="shared" ca="1" si="0"/>
        <v>#REF!</v>
      </c>
      <c r="D77" s="144"/>
    </row>
    <row r="78" spans="1:4">
      <c r="A78" s="69" t="e">
        <f>DPGF!#REF!</f>
        <v>#REF!</v>
      </c>
      <c r="B78" s="120" t="e">
        <f>DPGF!#REF!</f>
        <v>#REF!</v>
      </c>
      <c r="C78" s="104" t="e">
        <f t="shared" ca="1" si="0"/>
        <v>#REF!</v>
      </c>
    </row>
    <row r="79" spans="1:4">
      <c r="A79" s="69" t="e">
        <f>DPGF!#REF!</f>
        <v>#REF!</v>
      </c>
      <c r="B79" s="120" t="e">
        <f>DPGF!#REF!</f>
        <v>#REF!</v>
      </c>
      <c r="C79" s="104" t="e">
        <f t="shared" ca="1" si="0"/>
        <v>#REF!</v>
      </c>
    </row>
    <row r="80" spans="1:4">
      <c r="A80" s="69" t="e">
        <f>DPGF!#REF!</f>
        <v>#REF!</v>
      </c>
      <c r="B80" s="120" t="e">
        <f>DPGF!#REF!</f>
        <v>#REF!</v>
      </c>
      <c r="C80" s="104" t="e">
        <f t="shared" ca="1" si="0"/>
        <v>#REF!</v>
      </c>
    </row>
    <row r="81" spans="1:3">
      <c r="A81" s="69" t="e">
        <f>DPGF!#REF!</f>
        <v>#REF!</v>
      </c>
      <c r="B81" s="120" t="e">
        <f>DPGF!#REF!</f>
        <v>#REF!</v>
      </c>
      <c r="C81" s="104" t="e">
        <f t="shared" ca="1" si="0"/>
        <v>#REF!</v>
      </c>
    </row>
    <row r="82" spans="1:3">
      <c r="A82" s="69" t="e">
        <f>DPGF!#REF!</f>
        <v>#REF!</v>
      </c>
      <c r="B82" s="120" t="e">
        <f>DPGF!#REF!</f>
        <v>#REF!</v>
      </c>
      <c r="C82" s="104" t="e">
        <f t="shared" ca="1" si="0"/>
        <v>#REF!</v>
      </c>
    </row>
    <row r="83" spans="1:3">
      <c r="A83" s="69" t="e">
        <f>DPGF!#REF!</f>
        <v>#REF!</v>
      </c>
      <c r="B83" s="120" t="e">
        <f>DPGF!#REF!</f>
        <v>#REF!</v>
      </c>
      <c r="C83" s="104" t="e">
        <f t="shared" ca="1" si="0"/>
        <v>#REF!</v>
      </c>
    </row>
    <row r="84" spans="1:3">
      <c r="A84" s="69" t="e">
        <f>DPGF!#REF!</f>
        <v>#REF!</v>
      </c>
      <c r="B84" s="120" t="e">
        <f>DPGF!#REF!</f>
        <v>#REF!</v>
      </c>
      <c r="C84" s="104" t="e">
        <f t="shared" ca="1" si="0"/>
        <v>#REF!</v>
      </c>
    </row>
    <row r="85" spans="1:3">
      <c r="A85" s="69" t="e">
        <f>DPGF!#REF!</f>
        <v>#REF!</v>
      </c>
      <c r="B85" s="120" t="e">
        <f>DPGF!#REF!</f>
        <v>#REF!</v>
      </c>
      <c r="C85" s="104" t="e">
        <f t="shared" ref="C85:C112" ca="1" si="1">IF(ISBLANK(B85)," ",IF(ISNA(VLOOKUP(B85,INDIRECT(A85),1,0))," -- Code incorrect --",VLOOKUP(B85,INDIRECT(A85),7,0)&amp;CHAR(10)&amp;VLOOKUP(B85,INDIRECT(A85),8,0)))</f>
        <v>#REF!</v>
      </c>
    </row>
    <row r="86" spans="1:3">
      <c r="A86" s="69" t="e">
        <f>DPGF!#REF!</f>
        <v>#REF!</v>
      </c>
      <c r="B86" s="120" t="e">
        <f>DPGF!#REF!</f>
        <v>#REF!</v>
      </c>
      <c r="C86" s="104" t="e">
        <f t="shared" ca="1" si="1"/>
        <v>#REF!</v>
      </c>
    </row>
    <row r="87" spans="1:3">
      <c r="A87" s="69" t="e">
        <f>DPGF!#REF!</f>
        <v>#REF!</v>
      </c>
      <c r="B87" s="120" t="e">
        <f>DPGF!#REF!</f>
        <v>#REF!</v>
      </c>
      <c r="C87" s="104" t="e">
        <f t="shared" ca="1" si="1"/>
        <v>#REF!</v>
      </c>
    </row>
    <row r="88" spans="1:3">
      <c r="A88" s="69" t="e">
        <f>DPGF!#REF!</f>
        <v>#REF!</v>
      </c>
      <c r="B88" s="120" t="e">
        <f>DPGF!#REF!</f>
        <v>#REF!</v>
      </c>
      <c r="C88" s="104" t="e">
        <f t="shared" ca="1" si="1"/>
        <v>#REF!</v>
      </c>
    </row>
    <row r="89" spans="1:3">
      <c r="A89" s="69" t="e">
        <f>DPGF!#REF!</f>
        <v>#REF!</v>
      </c>
      <c r="B89" s="120" t="e">
        <f>DPGF!#REF!</f>
        <v>#REF!</v>
      </c>
      <c r="C89" s="104" t="e">
        <f t="shared" ca="1" si="1"/>
        <v>#REF!</v>
      </c>
    </row>
    <row r="90" spans="1:3">
      <c r="A90" s="69" t="e">
        <f>DPGF!#REF!</f>
        <v>#REF!</v>
      </c>
      <c r="B90" s="120" t="e">
        <f>DPGF!#REF!</f>
        <v>#REF!</v>
      </c>
      <c r="C90" s="104" t="e">
        <f t="shared" ca="1" si="1"/>
        <v>#REF!</v>
      </c>
    </row>
    <row r="91" spans="1:3">
      <c r="A91" s="69" t="e">
        <f>DPGF!#REF!</f>
        <v>#REF!</v>
      </c>
      <c r="B91" s="120" t="e">
        <f>DPGF!#REF!</f>
        <v>#REF!</v>
      </c>
      <c r="C91" s="104" t="e">
        <f t="shared" ca="1" si="1"/>
        <v>#REF!</v>
      </c>
    </row>
    <row r="92" spans="1:3">
      <c r="A92" s="69" t="e">
        <f>DPGF!#REF!</f>
        <v>#REF!</v>
      </c>
      <c r="B92" s="120" t="e">
        <f>DPGF!#REF!</f>
        <v>#REF!</v>
      </c>
      <c r="C92" s="104" t="e">
        <f t="shared" ca="1" si="1"/>
        <v>#REF!</v>
      </c>
    </row>
    <row r="93" spans="1:3">
      <c r="A93" s="69" t="e">
        <f>DPGF!#REF!</f>
        <v>#REF!</v>
      </c>
      <c r="B93" s="120" t="e">
        <f>DPGF!#REF!</f>
        <v>#REF!</v>
      </c>
      <c r="C93" s="104" t="e">
        <f t="shared" ca="1" si="1"/>
        <v>#REF!</v>
      </c>
    </row>
    <row r="94" spans="1:3">
      <c r="A94" s="69" t="e">
        <f>DPGF!#REF!</f>
        <v>#REF!</v>
      </c>
      <c r="B94" s="120" t="e">
        <f>DPGF!#REF!</f>
        <v>#REF!</v>
      </c>
      <c r="C94" s="104" t="e">
        <f t="shared" ca="1" si="1"/>
        <v>#REF!</v>
      </c>
    </row>
    <row r="95" spans="1:3">
      <c r="A95" s="69" t="e">
        <f>DPGF!#REF!</f>
        <v>#REF!</v>
      </c>
      <c r="B95" s="120" t="e">
        <f>DPGF!#REF!</f>
        <v>#REF!</v>
      </c>
      <c r="C95" s="104" t="e">
        <f t="shared" ca="1" si="1"/>
        <v>#REF!</v>
      </c>
    </row>
    <row r="96" spans="1:3">
      <c r="A96" s="69" t="e">
        <f>DPGF!#REF!</f>
        <v>#REF!</v>
      </c>
      <c r="B96" s="120" t="e">
        <f>DPGF!#REF!</f>
        <v>#REF!</v>
      </c>
      <c r="C96" s="104" t="e">
        <f t="shared" ca="1" si="1"/>
        <v>#REF!</v>
      </c>
    </row>
    <row r="97" spans="1:3">
      <c r="A97" s="69" t="e">
        <f>DPGF!#REF!</f>
        <v>#REF!</v>
      </c>
      <c r="B97" s="120" t="e">
        <f>DPGF!#REF!</f>
        <v>#REF!</v>
      </c>
      <c r="C97" s="104" t="e">
        <f t="shared" ca="1" si="1"/>
        <v>#REF!</v>
      </c>
    </row>
    <row r="98" spans="1:3">
      <c r="A98" s="69" t="e">
        <f>DPGF!#REF!</f>
        <v>#REF!</v>
      </c>
      <c r="B98" s="120" t="e">
        <f>DPGF!#REF!</f>
        <v>#REF!</v>
      </c>
      <c r="C98" s="104" t="e">
        <f t="shared" ca="1" si="1"/>
        <v>#REF!</v>
      </c>
    </row>
    <row r="99" spans="1:3">
      <c r="A99" s="69" t="e">
        <f>DPGF!#REF!</f>
        <v>#REF!</v>
      </c>
      <c r="B99" s="120" t="e">
        <f>DPGF!#REF!</f>
        <v>#REF!</v>
      </c>
      <c r="C99" s="104" t="e">
        <f t="shared" ca="1" si="1"/>
        <v>#REF!</v>
      </c>
    </row>
    <row r="100" spans="1:3">
      <c r="A100" s="69" t="e">
        <f>DPGF!#REF!</f>
        <v>#REF!</v>
      </c>
      <c r="B100" s="120" t="e">
        <f>DPGF!#REF!</f>
        <v>#REF!</v>
      </c>
      <c r="C100" s="104" t="e">
        <f t="shared" ca="1" si="1"/>
        <v>#REF!</v>
      </c>
    </row>
    <row r="101" spans="1:3">
      <c r="A101" s="69" t="e">
        <f>DPGF!#REF!</f>
        <v>#REF!</v>
      </c>
      <c r="B101" s="120" t="e">
        <f>DPGF!#REF!</f>
        <v>#REF!</v>
      </c>
      <c r="C101" s="104" t="e">
        <f t="shared" ca="1" si="1"/>
        <v>#REF!</v>
      </c>
    </row>
    <row r="102" spans="1:3">
      <c r="A102" s="69" t="e">
        <f>DPGF!#REF!</f>
        <v>#REF!</v>
      </c>
      <c r="B102" s="120" t="e">
        <f>DPGF!#REF!</f>
        <v>#REF!</v>
      </c>
      <c r="C102" s="104" t="e">
        <f t="shared" ca="1" si="1"/>
        <v>#REF!</v>
      </c>
    </row>
    <row r="103" spans="1:3">
      <c r="A103" s="69">
        <f>DPGF!A5</f>
        <v>0</v>
      </c>
      <c r="B103" s="120">
        <f>DPGF!B5</f>
        <v>0</v>
      </c>
      <c r="C103" s="104" t="e">
        <f t="shared" ca="1" si="1"/>
        <v>#REF!</v>
      </c>
    </row>
    <row r="104" spans="1:3" ht="25.5">
      <c r="A104" s="69" t="str">
        <f>DPGF!A6</f>
        <v>N_MOBILIER</v>
      </c>
      <c r="B104" s="120" t="str">
        <f>DPGF!B6</f>
        <v>N</v>
      </c>
      <c r="C104" s="104" t="str">
        <f t="shared" ca="1" si="1"/>
        <v xml:space="preserve">N - MOBILIER
</v>
      </c>
    </row>
    <row r="105" spans="1:3" ht="127.5">
      <c r="A105" s="69" t="str">
        <f>DPGF!A7</f>
        <v>N_MOBILIER</v>
      </c>
      <c r="B105" s="120" t="str">
        <f>DPGF!B7</f>
        <v>N 5</v>
      </c>
      <c r="C105" s="104" t="str">
        <f t="shared" ca="1" si="1"/>
        <v xml:space="preserve">BANCS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
</v>
      </c>
    </row>
    <row r="106" spans="1:3" ht="25.5">
      <c r="A106" s="69" t="str">
        <f>DPGF!A8</f>
        <v>N_MOBILIER</v>
      </c>
      <c r="B106" s="120" t="str">
        <f>DPGF!B8</f>
        <v>N 5 a</v>
      </c>
      <c r="C106" s="104" t="str">
        <f t="shared" ca="1" si="1"/>
        <v>Banc "DROIT" conforme aux pièces graphiques et CCTP
L’UNITE :</v>
      </c>
    </row>
    <row r="107" spans="1:3" ht="102">
      <c r="A107" s="69" t="str">
        <f>DPGF!A9</f>
        <v>N_MOBILIER</v>
      </c>
      <c r="B107" s="120" t="str">
        <f>DPGF!B9</f>
        <v>N 8</v>
      </c>
      <c r="C107" s="104" t="str">
        <f t="shared" ca="1" si="1"/>
        <v xml:space="preserve">CLOU DE CHAUSSEE 
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
</v>
      </c>
    </row>
    <row r="108" spans="1:3" ht="25.5">
      <c r="A108" s="69" t="str">
        <f>DPGF!A10</f>
        <v>N_MOBILIER</v>
      </c>
      <c r="B108" s="120" t="str">
        <f>DPGF!B10</f>
        <v>N 8 a</v>
      </c>
      <c r="C108" s="104" t="str">
        <f t="shared" ca="1" si="1"/>
        <v>Clous carrés inox brossé 120*120, Fusion de chez UNIVERS &amp; CITE
L’UNITE :</v>
      </c>
    </row>
    <row r="109" spans="1:3" ht="153">
      <c r="A109" s="69" t="str">
        <f>DPGF!A11</f>
        <v>N_MOBILIER</v>
      </c>
      <c r="B109" s="120" t="str">
        <f>DPGF!B11</f>
        <v>N 9</v>
      </c>
      <c r="C109" s="104" t="str">
        <f t="shared" ca="1" si="1"/>
        <v>CORBEILLE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
L’UNITE :</v>
      </c>
    </row>
    <row r="110" spans="1:3">
      <c r="A110" s="69" t="str">
        <f>DPGF!A12</f>
        <v>N_MOBILIER</v>
      </c>
      <c r="B110" s="120" t="str">
        <f>DPGF!B12</f>
        <v>N 13</v>
      </c>
      <c r="C110" s="104" t="str">
        <f t="shared" ca="1" si="1"/>
        <v xml:space="preserve"> -- Code incorrect --</v>
      </c>
    </row>
    <row r="111" spans="1:3">
      <c r="A111" s="69" t="str">
        <f>DPGF!A13</f>
        <v>N_MOBILIER</v>
      </c>
      <c r="B111" s="120" t="str">
        <f>DPGF!B13</f>
        <v>N 12 a</v>
      </c>
      <c r="C111" s="104" t="str">
        <f t="shared" ca="1" si="1"/>
        <v xml:space="preserve"> -- Code incorrect --</v>
      </c>
    </row>
    <row r="112" spans="1:3">
      <c r="A112" s="69" t="str">
        <f>DPGF!A14</f>
        <v>N_MOBILIER</v>
      </c>
      <c r="B112" s="120">
        <f>DPGF!B14</f>
        <v>0</v>
      </c>
      <c r="C112" s="104" t="str">
        <f t="shared" ca="1" si="1"/>
        <v xml:space="preserve"> -- Code incorrect --</v>
      </c>
    </row>
    <row r="113" spans="1:1">
      <c r="A113" s="69" t="e">
        <f>DPGF!#REF!</f>
        <v>#REF!</v>
      </c>
    </row>
    <row r="114" spans="1:1">
      <c r="A114" s="69">
        <f>DPGF!A15</f>
        <v>0</v>
      </c>
    </row>
    <row r="115" spans="1:1">
      <c r="A115" s="69">
        <f>DPGF!A16</f>
        <v>0</v>
      </c>
    </row>
    <row r="116" spans="1:1">
      <c r="A116" s="69">
        <f>DPGF!A17</f>
        <v>0</v>
      </c>
    </row>
    <row r="117" spans="1:1">
      <c r="A117" s="69">
        <f>DPGF!A18</f>
        <v>0</v>
      </c>
    </row>
    <row r="118" spans="1:1">
      <c r="A118" s="69">
        <f>DPGF!A19</f>
        <v>0</v>
      </c>
    </row>
  </sheetData>
  <pageMargins left="0.59055118110236227" right="0.59055118110236227" top="0.59055118110236227" bottom="0.59055118110236227" header="0.19685039370078741" footer="0.19685039370078741"/>
  <pageSetup paperSize="9" scale="75" orientation="portrait" r:id="rId1"/>
  <headerFooter>
    <oddFooter>&amp;CEZ - BPU BOISSY</oddFooter>
  </headerFooter>
  <rowBreaks count="1" manualBreakCount="1">
    <brk id="47" min="1"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2"/>
  <sheetViews>
    <sheetView workbookViewId="0">
      <selection sqref="A1:C1"/>
    </sheetView>
  </sheetViews>
  <sheetFormatPr baseColWidth="10" defaultRowHeight="12.75"/>
  <cols>
    <col min="1" max="4" width="3.7109375" style="4" customWidth="1"/>
    <col min="5" max="5" width="64.7109375" style="4" customWidth="1"/>
    <col min="6" max="6" width="14.7109375" style="4" customWidth="1"/>
    <col min="7" max="16384" width="11.42578125" style="4"/>
  </cols>
  <sheetData>
    <row r="1" spans="1:10" s="1" customFormat="1" ht="25.5">
      <c r="A1" s="169" t="s">
        <v>8</v>
      </c>
      <c r="B1" s="169"/>
      <c r="C1" s="169"/>
      <c r="D1" s="2"/>
      <c r="E1" s="1" t="s">
        <v>9</v>
      </c>
      <c r="F1" s="1" t="s">
        <v>10</v>
      </c>
    </row>
    <row r="4" spans="1:10">
      <c r="E4" s="5" t="s">
        <v>15</v>
      </c>
    </row>
    <row r="5" spans="1:10" ht="25.5">
      <c r="E5" s="3" t="s">
        <v>16</v>
      </c>
    </row>
    <row r="6" spans="1:10">
      <c r="E6" s="1" t="s">
        <v>11</v>
      </c>
      <c r="J6" s="4" t="s">
        <v>42</v>
      </c>
    </row>
    <row r="7" spans="1:10">
      <c r="E7" s="3" t="s">
        <v>12</v>
      </c>
      <c r="J7" s="4" t="s">
        <v>50</v>
      </c>
    </row>
    <row r="8" spans="1:10">
      <c r="E8" s="3" t="s">
        <v>17</v>
      </c>
      <c r="J8" s="4" t="s">
        <v>51</v>
      </c>
    </row>
    <row r="9" spans="1:10">
      <c r="E9" s="1" t="s">
        <v>13</v>
      </c>
      <c r="J9" s="4" t="s">
        <v>52</v>
      </c>
    </row>
    <row r="10" spans="1:10">
      <c r="J10" s="4" t="s">
        <v>53</v>
      </c>
    </row>
    <row r="11" spans="1:10">
      <c r="J11" s="4" t="s">
        <v>54</v>
      </c>
    </row>
    <row r="12" spans="1:10">
      <c r="J12" s="4" t="s">
        <v>55</v>
      </c>
    </row>
    <row r="13" spans="1:10">
      <c r="J13" s="4" t="s">
        <v>56</v>
      </c>
    </row>
    <row r="14" spans="1:10">
      <c r="J14" s="4" t="s">
        <v>65</v>
      </c>
    </row>
    <row r="15" spans="1:10">
      <c r="J15" s="4" t="s">
        <v>57</v>
      </c>
    </row>
    <row r="16" spans="1:10">
      <c r="J16" s="4" t="s">
        <v>58</v>
      </c>
    </row>
    <row r="17" spans="10:10">
      <c r="J17" s="4" t="s">
        <v>66</v>
      </c>
    </row>
    <row r="18" spans="10:10">
      <c r="J18" s="4" t="s">
        <v>59</v>
      </c>
    </row>
    <row r="19" spans="10:10">
      <c r="J19" s="4" t="s">
        <v>60</v>
      </c>
    </row>
    <row r="20" spans="10:10">
      <c r="J20" s="4" t="s">
        <v>61</v>
      </c>
    </row>
    <row r="21" spans="10:10">
      <c r="J21" s="4" t="s">
        <v>62</v>
      </c>
    </row>
    <row r="22" spans="10:10">
      <c r="J22" s="4" t="s">
        <v>120</v>
      </c>
    </row>
  </sheetData>
  <mergeCells count="1">
    <mergeCell ref="A1:C1"/>
  </mergeCells>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69"/>
  <sheetViews>
    <sheetView workbookViewId="0">
      <selection activeCell="A59" sqref="A59"/>
    </sheetView>
  </sheetViews>
  <sheetFormatPr baseColWidth="10" defaultRowHeight="12.75"/>
  <cols>
    <col min="1" max="1" width="11.42578125" style="66"/>
    <col min="2" max="2" width="3.7109375" style="61" customWidth="1"/>
    <col min="3" max="3" width="3.7109375" style="59" customWidth="1"/>
    <col min="4" max="4" width="3.7109375" style="60" customWidth="1"/>
    <col min="5" max="5" width="65.7109375" style="7" customWidth="1"/>
    <col min="6" max="6" width="65.7109375" style="6" customWidth="1"/>
    <col min="7" max="7" width="65.7109375" style="66" customWidth="1"/>
    <col min="8" max="9" width="11.42578125" style="63"/>
    <col min="10" max="16384" width="11.42578125" style="7"/>
  </cols>
  <sheetData>
    <row r="1" spans="1:9" s="8" customFormat="1" ht="25.5">
      <c r="A1" s="139"/>
      <c r="B1" s="136" t="s">
        <v>8</v>
      </c>
      <c r="C1" s="137"/>
      <c r="D1" s="138"/>
      <c r="E1" s="139" t="s">
        <v>37</v>
      </c>
      <c r="F1" s="139" t="s">
        <v>48</v>
      </c>
      <c r="G1" s="58" t="s">
        <v>49</v>
      </c>
      <c r="H1" s="139" t="s">
        <v>63</v>
      </c>
      <c r="I1" s="139" t="s">
        <v>64</v>
      </c>
    </row>
    <row r="2" spans="1:9" s="8" customFormat="1">
      <c r="A2" s="67" t="str">
        <f>B2</f>
        <v>N</v>
      </c>
      <c r="B2" s="48" t="s">
        <v>67</v>
      </c>
      <c r="C2" s="45"/>
      <c r="D2" s="46"/>
      <c r="E2" s="47" t="s">
        <v>119</v>
      </c>
      <c r="F2" s="47"/>
      <c r="G2" s="140" t="str">
        <f>E2</f>
        <v>N - MOBILIER</v>
      </c>
      <c r="H2" s="47"/>
      <c r="I2" s="47"/>
    </row>
    <row r="3" spans="1:9" s="8" customFormat="1" ht="204">
      <c r="A3" s="64" t="str">
        <f t="shared" ref="A3:A69" si="0">IF(D3="",B3&amp;" "&amp;C3,B3&amp;" "&amp;C3&amp;" "&amp;D3)</f>
        <v>N 1</v>
      </c>
      <c r="B3" s="56" t="s">
        <v>67</v>
      </c>
      <c r="C3" s="57">
        <v>1</v>
      </c>
      <c r="D3" s="55"/>
      <c r="E3" s="51" t="s">
        <v>21</v>
      </c>
      <c r="F3" s="52" t="s">
        <v>68</v>
      </c>
      <c r="G3" s="65" t="str">
        <f>E3&amp;CHAR(10)&amp;F3</f>
        <v>CLOTURE CHATAIGNIER ALTERNEE HAUTEUR 1,2M TYPE LA FLOTILLE
Ce prix rémunère au mètre la pose de clôture châtaignier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v>
      </c>
      <c r="H3" s="50" t="s">
        <v>14</v>
      </c>
      <c r="I3" s="58" t="s">
        <v>44</v>
      </c>
    </row>
    <row r="4" spans="1:9" s="8" customFormat="1" ht="191.25">
      <c r="A4" s="64" t="str">
        <f t="shared" si="0"/>
        <v>N 2</v>
      </c>
      <c r="B4" s="56" t="s">
        <v>67</v>
      </c>
      <c r="C4" s="57">
        <v>2</v>
      </c>
      <c r="D4" s="55"/>
      <c r="E4" s="51" t="s">
        <v>22</v>
      </c>
      <c r="F4" s="52" t="s">
        <v>69</v>
      </c>
      <c r="G4" s="65" t="str">
        <f>E4&amp;CHAR(10)&amp;F4</f>
        <v>PORTILLON CHATAIGNIER ALTERNEE HAUTEUR 1,2M TYPE LA FLOTILLE
Ce prix rémunère à l’unité la pose de portillons en clôture châtaignier.
Ce prix comprend :
La fourniture, le chargement, le transport et le déchargement des éléments constituant les portillons,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des portillons,
Le nettoyage général des zones de travaux et l’évacuation des matériaux ou produits de mise en œuvre.
Y compris toutes sujétions de mise en œuvre, liées à la topographie du terrain.</v>
      </c>
      <c r="H4" s="50" t="s">
        <v>1</v>
      </c>
      <c r="I4" s="58" t="s">
        <v>38</v>
      </c>
    </row>
    <row r="5" spans="1:9" s="8" customFormat="1" ht="191.25">
      <c r="A5" s="64" t="str">
        <f t="shared" si="0"/>
        <v>N 3</v>
      </c>
      <c r="B5" s="56" t="s">
        <v>67</v>
      </c>
      <c r="C5" s="57">
        <v>3</v>
      </c>
      <c r="D5" s="55"/>
      <c r="E5" s="51" t="s">
        <v>23</v>
      </c>
      <c r="F5" s="52" t="s">
        <v>70</v>
      </c>
      <c r="G5" s="65" t="str">
        <f>E5&amp;CHAR(10)&amp;F5</f>
        <v>PORTAIL CHATAIGNIER ALTERNEE HAUTEUR 1,2M TYPE LA FLOTILLE
Ce prix rémunère à l’unité la pose de portail en clôture châtaignier.
Ce prix comprend :
La fourniture, le chargement, le transport et le déchargement des éléments constituant le portail,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du portail,
Le nettoyage général des zones de travaux et l’évacuation des matériaux ou produits de mise en œuvre.
Y compris toutes sujétions de mise en œuvre, liées à la topographie du terrain.</v>
      </c>
      <c r="H5" s="50" t="s">
        <v>1</v>
      </c>
      <c r="I5" s="58" t="s">
        <v>38</v>
      </c>
    </row>
    <row r="6" spans="1:9" s="8" customFormat="1" ht="204">
      <c r="A6" s="64" t="str">
        <f t="shared" si="0"/>
        <v>N 4</v>
      </c>
      <c r="B6" s="56" t="s">
        <v>67</v>
      </c>
      <c r="C6" s="57">
        <v>4</v>
      </c>
      <c r="D6" s="55"/>
      <c r="E6" s="51" t="s">
        <v>25</v>
      </c>
      <c r="F6" s="52" t="s">
        <v>71</v>
      </c>
      <c r="G6" s="65" t="str">
        <f>E6&amp;CHAR(10)&amp;F6</f>
        <v>CLOTURE NOISETIER TRESSE HAUTEUR 1,15M TYPE LOIRE 1
Ce prix rémunère au mètre la pose de clôture noisetier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v>
      </c>
      <c r="H6" s="50" t="s">
        <v>14</v>
      </c>
      <c r="I6" s="58" t="s">
        <v>44</v>
      </c>
    </row>
    <row r="7" spans="1:9" s="8" customFormat="1" ht="153">
      <c r="A7" s="64" t="str">
        <f t="shared" si="0"/>
        <v>N 5</v>
      </c>
      <c r="B7" s="56" t="s">
        <v>67</v>
      </c>
      <c r="C7" s="57">
        <v>5</v>
      </c>
      <c r="D7" s="55"/>
      <c r="E7" s="51" t="s">
        <v>33</v>
      </c>
      <c r="F7" s="52" t="s">
        <v>72</v>
      </c>
      <c r="G7" s="65" t="str">
        <f>E7&amp;CHAR(10)&amp;F7</f>
        <v>BANCS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v>
      </c>
      <c r="H7" s="50"/>
      <c r="I7" s="58"/>
    </row>
    <row r="8" spans="1:9">
      <c r="A8" s="64" t="str">
        <f t="shared" si="0"/>
        <v>N 5 a</v>
      </c>
      <c r="B8" s="56" t="s">
        <v>67</v>
      </c>
      <c r="C8" s="57">
        <v>5</v>
      </c>
      <c r="D8" s="55" t="s">
        <v>2</v>
      </c>
      <c r="E8" s="9" t="s">
        <v>132</v>
      </c>
      <c r="F8" s="9" t="str">
        <f>E8</f>
        <v>Banc "DROIT" conforme aux pièces graphiques et CCTP</v>
      </c>
      <c r="G8" s="65" t="str">
        <f>F8</f>
        <v>Banc "DROIT" conforme aux pièces graphiques et CCTP</v>
      </c>
      <c r="H8" s="50" t="s">
        <v>1</v>
      </c>
      <c r="I8" s="50" t="s">
        <v>38</v>
      </c>
    </row>
    <row r="9" spans="1:9">
      <c r="A9" s="64" t="str">
        <f t="shared" si="0"/>
        <v>N 5 b</v>
      </c>
      <c r="B9" s="56" t="s">
        <v>67</v>
      </c>
      <c r="C9" s="57">
        <v>5</v>
      </c>
      <c r="D9" s="55" t="s">
        <v>3</v>
      </c>
      <c r="E9" s="9" t="s">
        <v>34</v>
      </c>
      <c r="F9" s="9" t="str">
        <f t="shared" ref="F9:F10" si="1">E9</f>
        <v>Banc "ANGLE DROIT" conformement aux pièces graphiques et CCTP</v>
      </c>
      <c r="G9" s="65" t="str">
        <f t="shared" ref="G9:G10" si="2">F9</f>
        <v>Banc "ANGLE DROIT" conformement aux pièces graphiques et CCTP</v>
      </c>
      <c r="H9" s="50" t="s">
        <v>1</v>
      </c>
      <c r="I9" s="50" t="s">
        <v>38</v>
      </c>
    </row>
    <row r="10" spans="1:9">
      <c r="A10" s="64" t="str">
        <f t="shared" si="0"/>
        <v>N 5 c</v>
      </c>
      <c r="B10" s="56" t="s">
        <v>67</v>
      </c>
      <c r="C10" s="57">
        <v>5</v>
      </c>
      <c r="D10" s="55" t="s">
        <v>4</v>
      </c>
      <c r="E10" s="9" t="s">
        <v>35</v>
      </c>
      <c r="F10" s="9" t="str">
        <f t="shared" si="1"/>
        <v>Banc "ANGLE" conformement aux pièces graphiques et CCTP</v>
      </c>
      <c r="G10" s="65" t="str">
        <f t="shared" si="2"/>
        <v>Banc "ANGLE" conformement aux pièces graphiques et CCTP</v>
      </c>
      <c r="H10" s="50" t="s">
        <v>1</v>
      </c>
      <c r="I10" s="50" t="s">
        <v>38</v>
      </c>
    </row>
    <row r="11" spans="1:9" s="8" customFormat="1" ht="153">
      <c r="A11" s="64" t="str">
        <f t="shared" si="0"/>
        <v>N 6</v>
      </c>
      <c r="B11" s="56" t="s">
        <v>67</v>
      </c>
      <c r="C11" s="57">
        <v>6</v>
      </c>
      <c r="D11" s="55"/>
      <c r="E11" s="51" t="s">
        <v>24</v>
      </c>
      <c r="F11" s="52" t="s">
        <v>72</v>
      </c>
      <c r="G11" s="65" t="str">
        <f>E11&amp;CHAR(10)&amp;F11</f>
        <v>TABOURET TYPE ECOBAT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v>
      </c>
      <c r="H11" s="50" t="s">
        <v>1</v>
      </c>
      <c r="I11" s="58" t="s">
        <v>38</v>
      </c>
    </row>
    <row r="12" spans="1:9" s="8" customFormat="1" ht="191.25">
      <c r="A12" s="64" t="str">
        <f t="shared" si="0"/>
        <v>N 7</v>
      </c>
      <c r="B12" s="56" t="s">
        <v>67</v>
      </c>
      <c r="C12" s="54">
        <v>7</v>
      </c>
      <c r="D12" s="55"/>
      <c r="E12" s="51" t="s">
        <v>144</v>
      </c>
      <c r="F12" s="52" t="s">
        <v>73</v>
      </c>
      <c r="G12" s="65" t="str">
        <f>E12&amp;CHAR(10)&amp;F12</f>
        <v>POTELET
Ce prix rémunère à l’unité, la fourniture et pose de mobilier urbain tel que décris dans le CCTP.
Ce prix comprend :
- la découpe du revêtement de surface et de la couche de fondation à la carotteuse,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12" s="58"/>
      <c r="I12" s="58"/>
    </row>
    <row r="13" spans="1:9" s="8" customFormat="1">
      <c r="A13" s="64" t="str">
        <f t="shared" si="0"/>
        <v>N 7 a</v>
      </c>
      <c r="B13" s="56" t="s">
        <v>67</v>
      </c>
      <c r="C13" s="57">
        <v>7</v>
      </c>
      <c r="D13" s="55" t="s">
        <v>2</v>
      </c>
      <c r="E13" s="52" t="s">
        <v>74</v>
      </c>
      <c r="F13" s="52" t="str">
        <f>E13</f>
        <v>SERI potelet à boule Ø114 à sceller 800mm hors sol</v>
      </c>
      <c r="G13" s="65" t="str">
        <f t="shared" ref="G13:G28" si="3">F13</f>
        <v>SERI potelet à boule Ø114 à sceller 800mm hors sol</v>
      </c>
      <c r="H13" s="50" t="s">
        <v>1</v>
      </c>
      <c r="I13" s="58" t="s">
        <v>38</v>
      </c>
    </row>
    <row r="14" spans="1:9" s="8" customFormat="1">
      <c r="A14" s="64" t="str">
        <f t="shared" si="0"/>
        <v>N 7 b</v>
      </c>
      <c r="B14" s="56" t="s">
        <v>67</v>
      </c>
      <c r="C14" s="57">
        <v>7</v>
      </c>
      <c r="D14" s="55" t="s">
        <v>3</v>
      </c>
      <c r="E14" s="52" t="s">
        <v>75</v>
      </c>
      <c r="F14" s="52" t="str">
        <f t="shared" ref="F14:F28" si="4">E14</f>
        <v>SERI potelet à boule Ø114 à sceller 1200mm hors sol</v>
      </c>
      <c r="G14" s="65" t="str">
        <f t="shared" si="3"/>
        <v>SERI potelet à boule Ø114 à sceller 1200mm hors sol</v>
      </c>
      <c r="H14" s="50" t="s">
        <v>1</v>
      </c>
      <c r="I14" s="58" t="s">
        <v>38</v>
      </c>
    </row>
    <row r="15" spans="1:9" s="8" customFormat="1">
      <c r="A15" s="64" t="str">
        <f t="shared" si="0"/>
        <v>N 7 c</v>
      </c>
      <c r="B15" s="56" t="s">
        <v>67</v>
      </c>
      <c r="C15" s="57">
        <v>7</v>
      </c>
      <c r="D15" s="55" t="s">
        <v>4</v>
      </c>
      <c r="E15" s="9" t="s">
        <v>76</v>
      </c>
      <c r="F15" s="52" t="str">
        <f t="shared" si="4"/>
        <v>SERI potelet à boule Ø114 amovible 800mm hors sol y compris boitier de sol</v>
      </c>
      <c r="G15" s="65" t="str">
        <f t="shared" si="3"/>
        <v>SERI potelet à boule Ø114 amovible 800mm hors sol y compris boitier de sol</v>
      </c>
      <c r="H15" s="50" t="s">
        <v>1</v>
      </c>
      <c r="I15" s="58" t="s">
        <v>38</v>
      </c>
    </row>
    <row r="16" spans="1:9" s="8" customFormat="1">
      <c r="A16" s="64" t="str">
        <f t="shared" si="0"/>
        <v>N 7 d</v>
      </c>
      <c r="B16" s="56" t="s">
        <v>67</v>
      </c>
      <c r="C16" s="57">
        <v>7</v>
      </c>
      <c r="D16" s="55" t="s">
        <v>5</v>
      </c>
      <c r="E16" s="9" t="s">
        <v>77</v>
      </c>
      <c r="F16" s="52" t="str">
        <f t="shared" si="4"/>
        <v>SERI potelet à boule Ø114 amovible 1200mm hors sol y compris boitier de sol</v>
      </c>
      <c r="G16" s="65" t="str">
        <f t="shared" si="3"/>
        <v>SERI potelet à boule Ø114 amovible 1200mm hors sol y compris boitier de sol</v>
      </c>
      <c r="H16" s="50" t="s">
        <v>1</v>
      </c>
      <c r="I16" s="58" t="s">
        <v>38</v>
      </c>
    </row>
    <row r="17" spans="1:9" s="8" customFormat="1">
      <c r="A17" s="64" t="str">
        <f t="shared" si="0"/>
        <v>N 7 e</v>
      </c>
      <c r="B17" s="56" t="s">
        <v>67</v>
      </c>
      <c r="C17" s="57">
        <v>7</v>
      </c>
      <c r="D17" s="55" t="s">
        <v>6</v>
      </c>
      <c r="E17" s="9" t="s">
        <v>78</v>
      </c>
      <c r="F17" s="52" t="str">
        <f t="shared" si="4"/>
        <v>SERI potelet à boule Ø76 à sceller 1000mm hors sol</v>
      </c>
      <c r="G17" s="65" t="str">
        <f t="shared" si="3"/>
        <v>SERI potelet à boule Ø76 à sceller 1000mm hors sol</v>
      </c>
      <c r="H17" s="50" t="s">
        <v>1</v>
      </c>
      <c r="I17" s="58" t="s">
        <v>38</v>
      </c>
    </row>
    <row r="18" spans="1:9" s="8" customFormat="1">
      <c r="A18" s="64" t="str">
        <f t="shared" si="0"/>
        <v>N 7 f</v>
      </c>
      <c r="B18" s="56" t="s">
        <v>67</v>
      </c>
      <c r="C18" s="57">
        <v>7</v>
      </c>
      <c r="D18" s="55" t="s">
        <v>7</v>
      </c>
      <c r="E18" s="9" t="s">
        <v>79</v>
      </c>
      <c r="F18" s="52" t="str">
        <f t="shared" si="4"/>
        <v>SERI potelet à boule Ø76 à sceller 1200mm hors sol</v>
      </c>
      <c r="G18" s="65" t="str">
        <f t="shared" si="3"/>
        <v>SERI potelet à boule Ø76 à sceller 1200mm hors sol</v>
      </c>
      <c r="H18" s="50" t="s">
        <v>1</v>
      </c>
      <c r="I18" s="58" t="s">
        <v>38</v>
      </c>
    </row>
    <row r="19" spans="1:9" s="8" customFormat="1">
      <c r="A19" s="64" t="str">
        <f t="shared" si="0"/>
        <v>N 7 g</v>
      </c>
      <c r="B19" s="56" t="s">
        <v>67</v>
      </c>
      <c r="C19" s="57">
        <v>7</v>
      </c>
      <c r="D19" s="55" t="s">
        <v>26</v>
      </c>
      <c r="E19" s="9" t="s">
        <v>80</v>
      </c>
      <c r="F19" s="52" t="str">
        <f t="shared" si="4"/>
        <v>SERI potelet à boule Ø76 amovible 1000mm hors sol y compris boitier de sol</v>
      </c>
      <c r="G19" s="65" t="str">
        <f t="shared" si="3"/>
        <v>SERI potelet à boule Ø76 amovible 1000mm hors sol y compris boitier de sol</v>
      </c>
      <c r="H19" s="50" t="s">
        <v>1</v>
      </c>
      <c r="I19" s="58" t="s">
        <v>38</v>
      </c>
    </row>
    <row r="20" spans="1:9" s="8" customFormat="1">
      <c r="A20" s="64" t="str">
        <f t="shared" si="0"/>
        <v>N 7 h</v>
      </c>
      <c r="B20" s="56" t="s">
        <v>67</v>
      </c>
      <c r="C20" s="57">
        <v>7</v>
      </c>
      <c r="D20" s="55" t="s">
        <v>18</v>
      </c>
      <c r="E20" s="9" t="s">
        <v>83</v>
      </c>
      <c r="F20" s="52" t="str">
        <f t="shared" si="4"/>
        <v>SERI potelet à boule Ø76 amovible 1200mm hors sol y compris boitier de sol</v>
      </c>
      <c r="G20" s="65" t="str">
        <f t="shared" si="3"/>
        <v>SERI potelet à boule Ø76 amovible 1200mm hors sol y compris boitier de sol</v>
      </c>
      <c r="H20" s="50" t="s">
        <v>1</v>
      </c>
      <c r="I20" s="58" t="s">
        <v>38</v>
      </c>
    </row>
    <row r="21" spans="1:9" s="8" customFormat="1">
      <c r="A21" s="64" t="str">
        <f t="shared" si="0"/>
        <v>N 7 i</v>
      </c>
      <c r="B21" s="56" t="s">
        <v>67</v>
      </c>
      <c r="C21" s="57">
        <v>7</v>
      </c>
      <c r="D21" s="55" t="s">
        <v>19</v>
      </c>
      <c r="E21" s="9" t="s">
        <v>82</v>
      </c>
      <c r="F21" s="52" t="str">
        <f t="shared" si="4"/>
        <v>SERI potelet LIBER à sceller 1000mm hors sol</v>
      </c>
      <c r="G21" s="65" t="str">
        <f t="shared" si="3"/>
        <v>SERI potelet LIBER à sceller 1000mm hors sol</v>
      </c>
      <c r="H21" s="50" t="s">
        <v>1</v>
      </c>
      <c r="I21" s="58" t="s">
        <v>38</v>
      </c>
    </row>
    <row r="22" spans="1:9" s="8" customFormat="1">
      <c r="A22" s="64" t="str">
        <f t="shared" si="0"/>
        <v>N 7 j</v>
      </c>
      <c r="B22" s="56" t="s">
        <v>67</v>
      </c>
      <c r="C22" s="57">
        <v>7</v>
      </c>
      <c r="D22" s="55" t="s">
        <v>20</v>
      </c>
      <c r="E22" s="9" t="s">
        <v>81</v>
      </c>
      <c r="F22" s="52" t="str">
        <f t="shared" si="4"/>
        <v>SERI potelet LIBER amovible 1000mm hors sol y compris boitier de sol</v>
      </c>
      <c r="G22" s="65" t="str">
        <f t="shared" si="3"/>
        <v>SERI potelet LIBER amovible 1000mm hors sol y compris boitier de sol</v>
      </c>
      <c r="H22" s="50" t="s">
        <v>1</v>
      </c>
      <c r="I22" s="58" t="s">
        <v>38</v>
      </c>
    </row>
    <row r="23" spans="1:9" s="8" customFormat="1">
      <c r="A23" s="64" t="str">
        <f t="shared" si="0"/>
        <v>N 7 k</v>
      </c>
      <c r="B23" s="56" t="s">
        <v>67</v>
      </c>
      <c r="C23" s="57">
        <v>7</v>
      </c>
      <c r="D23" s="55" t="s">
        <v>27</v>
      </c>
      <c r="E23" s="9" t="s">
        <v>84</v>
      </c>
      <c r="F23" s="52" t="str">
        <f t="shared" si="4"/>
        <v>SERI potelet NEPTUNE à sceller 1000mm hors sol</v>
      </c>
      <c r="G23" s="65" t="str">
        <f t="shared" si="3"/>
        <v>SERI potelet NEPTUNE à sceller 1000mm hors sol</v>
      </c>
      <c r="H23" s="50" t="s">
        <v>1</v>
      </c>
      <c r="I23" s="58" t="s">
        <v>38</v>
      </c>
    </row>
    <row r="24" spans="1:9" s="8" customFormat="1">
      <c r="A24" s="64" t="str">
        <f t="shared" si="0"/>
        <v>N 7 l</v>
      </c>
      <c r="B24" s="56" t="s">
        <v>67</v>
      </c>
      <c r="C24" s="57">
        <v>7</v>
      </c>
      <c r="D24" s="55" t="s">
        <v>28</v>
      </c>
      <c r="E24" s="9" t="s">
        <v>85</v>
      </c>
      <c r="F24" s="52" t="str">
        <f t="shared" si="4"/>
        <v>URBACO potelet DEMOISELLE à sceller 900mm hors sol</v>
      </c>
      <c r="G24" s="65" t="str">
        <f t="shared" si="3"/>
        <v>URBACO potelet DEMOISELLE à sceller 900mm hors sol</v>
      </c>
      <c r="H24" s="50" t="s">
        <v>1</v>
      </c>
      <c r="I24" s="58" t="s">
        <v>38</v>
      </c>
    </row>
    <row r="25" spans="1:9" s="8" customFormat="1">
      <c r="A25" s="64" t="str">
        <f t="shared" si="0"/>
        <v>N 7 m</v>
      </c>
      <c r="B25" s="56" t="s">
        <v>67</v>
      </c>
      <c r="C25" s="57">
        <v>7</v>
      </c>
      <c r="D25" s="55" t="s">
        <v>29</v>
      </c>
      <c r="E25" s="9" t="s">
        <v>86</v>
      </c>
      <c r="F25" s="52" t="str">
        <f t="shared" si="4"/>
        <v>SERI potelet NEPTUNE amovible 1000mm hors sol y compris boitier de sol</v>
      </c>
      <c r="G25" s="65" t="str">
        <f t="shared" si="3"/>
        <v>SERI potelet NEPTUNE amovible 1000mm hors sol y compris boitier de sol</v>
      </c>
      <c r="H25" s="50" t="s">
        <v>1</v>
      </c>
      <c r="I25" s="58" t="s">
        <v>38</v>
      </c>
    </row>
    <row r="26" spans="1:9" s="8" customFormat="1" ht="38.25">
      <c r="A26" s="64" t="str">
        <f t="shared" si="0"/>
        <v>N 7 n</v>
      </c>
      <c r="B26" s="56" t="s">
        <v>67</v>
      </c>
      <c r="C26" s="57">
        <v>7</v>
      </c>
      <c r="D26" s="55" t="s">
        <v>30</v>
      </c>
      <c r="E26" s="9" t="s">
        <v>87</v>
      </c>
      <c r="F26" s="52" t="str">
        <f t="shared" si="4"/>
        <v>bois de pin traité classe IV, section 14cmx14cm longueur 1m, bords verticaux et horizontaux chanfreinés y compris  protection de la partie enterrée au moyen d’une imprégnation protectrice imperméabilisante et antihumidité</v>
      </c>
      <c r="G26" s="65" t="str">
        <f t="shared" si="3"/>
        <v>bois de pin traité classe IV, section 14cmx14cm longueur 1m, bords verticaux et horizontaux chanfreinés y compris  protection de la partie enterrée au moyen d’une imprégnation protectrice imperméabilisante et antihumidité</v>
      </c>
      <c r="H26" s="50" t="s">
        <v>1</v>
      </c>
      <c r="I26" s="58" t="s">
        <v>38</v>
      </c>
    </row>
    <row r="27" spans="1:9" s="8" customFormat="1" ht="38.25">
      <c r="A27" s="64" t="str">
        <f t="shared" si="0"/>
        <v>N 7 o</v>
      </c>
      <c r="B27" s="56" t="s">
        <v>67</v>
      </c>
      <c r="C27" s="57">
        <v>7</v>
      </c>
      <c r="D27" s="55" t="s">
        <v>31</v>
      </c>
      <c r="E27" s="9" t="s">
        <v>88</v>
      </c>
      <c r="F27" s="52" t="str">
        <f t="shared" si="4"/>
        <v>bois de pin traité classe IV, section 12cmx20cm longueur 1m, bords verticaux et horizontaux chanfreinés y compris  protection de la partie enterrée au moyen d’une imprégnation protectrice imperméabilisante et antihumidité</v>
      </c>
      <c r="G27" s="65" t="str">
        <f t="shared" si="3"/>
        <v>bois de pin traité classe IV, section 12cmx20cm longueur 1m, bords verticaux et horizontaux chanfreinés y compris  protection de la partie enterrée au moyen d’une imprégnation protectrice imperméabilisante et antihumidité</v>
      </c>
      <c r="H27" s="50" t="s">
        <v>1</v>
      </c>
      <c r="I27" s="58" t="s">
        <v>38</v>
      </c>
    </row>
    <row r="28" spans="1:9" s="8" customFormat="1" ht="38.25">
      <c r="A28" s="64" t="str">
        <f t="shared" si="0"/>
        <v>N 7 p</v>
      </c>
      <c r="B28" s="56" t="s">
        <v>67</v>
      </c>
      <c r="C28" s="57">
        <v>7</v>
      </c>
      <c r="D28" s="55" t="s">
        <v>32</v>
      </c>
      <c r="E28" s="9" t="s">
        <v>89</v>
      </c>
      <c r="F28" s="52" t="str">
        <f t="shared" si="4"/>
        <v>bois de pin chêne classe III, section 12cmx20cm longueur 1m, bords verticaux et horizontaux chanfreinés y compris  protection de la partie enterrée au moyen d’une imprégnation protectrice imperméabilisante et antihumidité</v>
      </c>
      <c r="G28" s="65" t="str">
        <f t="shared" si="3"/>
        <v>bois de pin chêne classe III, section 12cmx20cm longueur 1m, bords verticaux et horizontaux chanfreinés y compris  protection de la partie enterrée au moyen d’une imprégnation protectrice imperméabilisante et antihumidité</v>
      </c>
      <c r="H28" s="50" t="s">
        <v>1</v>
      </c>
      <c r="I28" s="58" t="s">
        <v>38</v>
      </c>
    </row>
    <row r="29" spans="1:9" s="8" customFormat="1" ht="127.5">
      <c r="A29" s="64" t="str">
        <f t="shared" si="0"/>
        <v>N 8</v>
      </c>
      <c r="B29" s="53" t="s">
        <v>67</v>
      </c>
      <c r="C29" s="54">
        <v>8</v>
      </c>
      <c r="D29" s="62"/>
      <c r="E29" s="141" t="s">
        <v>143</v>
      </c>
      <c r="F29" s="9" t="s">
        <v>136</v>
      </c>
      <c r="G29" s="65" t="str">
        <f t="shared" ref="G29" si="5">E29&amp;CHAR(10)&amp;F29</f>
        <v>CLOU DE CHAUSSEE 
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v>
      </c>
      <c r="H29" s="50"/>
      <c r="I29" s="58"/>
    </row>
    <row r="30" spans="1:9" s="8" customFormat="1">
      <c r="A30" s="64" t="str">
        <f t="shared" si="0"/>
        <v>N 8 a</v>
      </c>
      <c r="B30" s="56" t="s">
        <v>67</v>
      </c>
      <c r="C30" s="54">
        <v>8</v>
      </c>
      <c r="D30" s="55" t="s">
        <v>2</v>
      </c>
      <c r="E30" s="49" t="s">
        <v>138</v>
      </c>
      <c r="F30" s="52" t="str">
        <f>E30</f>
        <v>Clous carrés inox brossé 120*120, Fusion de chez UNIVERS &amp; CITE</v>
      </c>
      <c r="G30" s="64" t="str">
        <f>F30</f>
        <v>Clous carrés inox brossé 120*120, Fusion de chez UNIVERS &amp; CITE</v>
      </c>
      <c r="H30" s="50" t="s">
        <v>1</v>
      </c>
      <c r="I30" s="58" t="s">
        <v>38</v>
      </c>
    </row>
    <row r="31" spans="1:9" s="8" customFormat="1">
      <c r="A31" s="64" t="str">
        <f t="shared" si="0"/>
        <v>N 8 b</v>
      </c>
      <c r="B31" s="56" t="s">
        <v>67</v>
      </c>
      <c r="C31" s="54">
        <v>8</v>
      </c>
      <c r="D31" s="55" t="s">
        <v>3</v>
      </c>
      <c r="E31" s="49" t="s">
        <v>137</v>
      </c>
      <c r="F31" s="52" t="str">
        <f>E31</f>
        <v>Clous carrés inox brossé 80*80, Fusion de chez UNIVERS &amp; CITE</v>
      </c>
      <c r="G31" s="64" t="str">
        <f>F31</f>
        <v>Clous carrés inox brossé 80*80, Fusion de chez UNIVERS &amp; CITE</v>
      </c>
      <c r="H31" s="50" t="s">
        <v>1</v>
      </c>
      <c r="I31" s="58" t="s">
        <v>38</v>
      </c>
    </row>
    <row r="32" spans="1:9" s="8" customFormat="1" ht="204">
      <c r="A32" s="64" t="str">
        <f t="shared" si="0"/>
        <v>N 9</v>
      </c>
      <c r="B32" s="56" t="s">
        <v>67</v>
      </c>
      <c r="C32" s="54">
        <v>9</v>
      </c>
      <c r="D32" s="55"/>
      <c r="E32" s="51" t="s">
        <v>141</v>
      </c>
      <c r="F32" s="52" t="s">
        <v>90</v>
      </c>
      <c r="G32" s="65" t="str">
        <f>E32&amp;CHAR(10)&amp;F32</f>
        <v>CORBEILLE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32" s="50" t="s">
        <v>1</v>
      </c>
      <c r="I32" s="58" t="s">
        <v>38</v>
      </c>
    </row>
    <row r="33" spans="1:9" s="8" customFormat="1" ht="165.75">
      <c r="A33" s="64" t="str">
        <f t="shared" si="0"/>
        <v>N 10</v>
      </c>
      <c r="B33" s="56" t="s">
        <v>67</v>
      </c>
      <c r="C33" s="57">
        <v>10</v>
      </c>
      <c r="D33" s="55"/>
      <c r="E33" s="51" t="s">
        <v>142</v>
      </c>
      <c r="F33" s="52" t="s">
        <v>91</v>
      </c>
      <c r="G33" s="65" t="str">
        <f>E33&amp;CHAR(10)&amp;F33</f>
        <v>BORNE
Ce prix rémunère à l’unité, la fourniture et pose de mobilier urbain tel que décris dans le CCTP.
Ce prix comprend :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33" s="50"/>
      <c r="I33" s="58"/>
    </row>
    <row r="34" spans="1:9">
      <c r="A34" s="64" t="str">
        <f t="shared" si="0"/>
        <v>N 10 a</v>
      </c>
      <c r="B34" s="56" t="s">
        <v>67</v>
      </c>
      <c r="C34" s="57">
        <v>10</v>
      </c>
      <c r="D34" s="55" t="s">
        <v>2</v>
      </c>
      <c r="E34" s="9" t="s">
        <v>92</v>
      </c>
      <c r="F34" s="9" t="str">
        <f>E34</f>
        <v>GIRPAV borne GBNA</v>
      </c>
      <c r="G34" s="65" t="str">
        <f t="shared" ref="G34:G41" si="6">F34</f>
        <v>GIRPAV borne GBNA</v>
      </c>
      <c r="H34" s="50" t="s">
        <v>1</v>
      </c>
      <c r="I34" s="50" t="s">
        <v>38</v>
      </c>
    </row>
    <row r="35" spans="1:9">
      <c r="A35" s="64" t="str">
        <f t="shared" si="0"/>
        <v>N 10 b</v>
      </c>
      <c r="B35" s="56" t="s">
        <v>67</v>
      </c>
      <c r="C35" s="57">
        <v>10</v>
      </c>
      <c r="D35" s="55" t="s">
        <v>3</v>
      </c>
      <c r="E35" s="9" t="s">
        <v>93</v>
      </c>
      <c r="F35" s="9" t="str">
        <f t="shared" ref="F35:F41" si="7">E35</f>
        <v>GIRPAV borne GBVA</v>
      </c>
      <c r="G35" s="65" t="str">
        <f t="shared" si="6"/>
        <v>GIRPAV borne GBVA</v>
      </c>
      <c r="H35" s="50" t="s">
        <v>1</v>
      </c>
      <c r="I35" s="50" t="s">
        <v>38</v>
      </c>
    </row>
    <row r="36" spans="1:9">
      <c r="A36" s="64" t="str">
        <f t="shared" si="0"/>
        <v>N 10 c</v>
      </c>
      <c r="B36" s="56" t="s">
        <v>67</v>
      </c>
      <c r="C36" s="57">
        <v>10</v>
      </c>
      <c r="D36" s="55" t="s">
        <v>4</v>
      </c>
      <c r="E36" s="9" t="s">
        <v>94</v>
      </c>
      <c r="F36" s="9" t="str">
        <f t="shared" si="7"/>
        <v>GIRPAV borne GBAG</v>
      </c>
      <c r="G36" s="65" t="str">
        <f t="shared" si="6"/>
        <v>GIRPAV borne GBAG</v>
      </c>
      <c r="H36" s="50" t="s">
        <v>1</v>
      </c>
      <c r="I36" s="50" t="s">
        <v>38</v>
      </c>
    </row>
    <row r="37" spans="1:9">
      <c r="A37" s="64" t="str">
        <f t="shared" si="0"/>
        <v>N 10 d</v>
      </c>
      <c r="B37" s="56" t="s">
        <v>67</v>
      </c>
      <c r="C37" s="57">
        <v>10</v>
      </c>
      <c r="D37" s="55" t="s">
        <v>5</v>
      </c>
      <c r="E37" s="9" t="s">
        <v>95</v>
      </c>
      <c r="F37" s="9" t="str">
        <f t="shared" si="7"/>
        <v>GIRPAV borne GBCH</v>
      </c>
      <c r="G37" s="65" t="str">
        <f t="shared" si="6"/>
        <v>GIRPAV borne GBCH</v>
      </c>
      <c r="H37" s="50" t="s">
        <v>1</v>
      </c>
      <c r="I37" s="50" t="s">
        <v>38</v>
      </c>
    </row>
    <row r="38" spans="1:9">
      <c r="A38" s="64" t="str">
        <f t="shared" si="0"/>
        <v>N 10 e</v>
      </c>
      <c r="B38" s="56" t="s">
        <v>67</v>
      </c>
      <c r="C38" s="57">
        <v>10</v>
      </c>
      <c r="D38" s="55" t="s">
        <v>6</v>
      </c>
      <c r="E38" s="9" t="s">
        <v>96</v>
      </c>
      <c r="F38" s="9" t="str">
        <f t="shared" si="7"/>
        <v>LEBEAU borne rustique</v>
      </c>
      <c r="G38" s="65" t="str">
        <f t="shared" si="6"/>
        <v>LEBEAU borne rustique</v>
      </c>
      <c r="H38" s="50" t="s">
        <v>1</v>
      </c>
      <c r="I38" s="50" t="s">
        <v>38</v>
      </c>
    </row>
    <row r="39" spans="1:9">
      <c r="A39" s="64" t="str">
        <f t="shared" si="0"/>
        <v>N 10 f</v>
      </c>
      <c r="B39" s="56" t="s">
        <v>67</v>
      </c>
      <c r="C39" s="57">
        <v>10</v>
      </c>
      <c r="D39" s="55" t="s">
        <v>7</v>
      </c>
      <c r="E39" s="9" t="s">
        <v>97</v>
      </c>
      <c r="F39" s="9" t="str">
        <f t="shared" si="7"/>
        <v>JONCHERE REPLIK borne tronc conique 1</v>
      </c>
      <c r="G39" s="65" t="str">
        <f t="shared" si="6"/>
        <v>JONCHERE REPLIK borne tronc conique 1</v>
      </c>
      <c r="H39" s="50" t="s">
        <v>1</v>
      </c>
      <c r="I39" s="50" t="s">
        <v>38</v>
      </c>
    </row>
    <row r="40" spans="1:9">
      <c r="A40" s="64" t="str">
        <f t="shared" si="0"/>
        <v>N 10 g</v>
      </c>
      <c r="B40" s="56" t="s">
        <v>67</v>
      </c>
      <c r="C40" s="57">
        <v>10</v>
      </c>
      <c r="D40" s="55" t="s">
        <v>26</v>
      </c>
      <c r="E40" s="9" t="s">
        <v>98</v>
      </c>
      <c r="F40" s="9" t="str">
        <f t="shared" si="7"/>
        <v>JONCHERE REPLIK borne tronc conique 2</v>
      </c>
      <c r="G40" s="65" t="str">
        <f t="shared" si="6"/>
        <v>JONCHERE REPLIK borne tronc conique 2</v>
      </c>
      <c r="H40" s="50" t="s">
        <v>1</v>
      </c>
      <c r="I40" s="50" t="s">
        <v>38</v>
      </c>
    </row>
    <row r="41" spans="1:9">
      <c r="A41" s="64" t="str">
        <f t="shared" si="0"/>
        <v>N 10 h</v>
      </c>
      <c r="B41" s="56" t="s">
        <v>67</v>
      </c>
      <c r="C41" s="57">
        <v>10</v>
      </c>
      <c r="D41" s="55" t="s">
        <v>18</v>
      </c>
      <c r="E41" s="9" t="s">
        <v>95</v>
      </c>
      <c r="F41" s="9" t="str">
        <f t="shared" si="7"/>
        <v>GIRPAV borne GBCH</v>
      </c>
      <c r="G41" s="65" t="str">
        <f t="shared" si="6"/>
        <v>GIRPAV borne GBCH</v>
      </c>
      <c r="H41" s="50" t="s">
        <v>1</v>
      </c>
      <c r="I41" s="50" t="s">
        <v>38</v>
      </c>
    </row>
    <row r="42" spans="1:9" ht="204">
      <c r="A42" s="64" t="str">
        <f t="shared" si="0"/>
        <v>N 11</v>
      </c>
      <c r="B42" s="53" t="s">
        <v>67</v>
      </c>
      <c r="C42" s="54">
        <v>11</v>
      </c>
      <c r="D42" s="62"/>
      <c r="E42" s="51" t="s">
        <v>146</v>
      </c>
      <c r="F42" s="52" t="s">
        <v>90</v>
      </c>
      <c r="G42" s="65" t="str">
        <f>E42&amp;CHAR(10)&amp;F42</f>
        <v>BORNE ESCAMOTABLE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42" s="50" t="s">
        <v>1</v>
      </c>
      <c r="I42" s="50" t="s">
        <v>38</v>
      </c>
    </row>
    <row r="43" spans="1:9" s="8" customFormat="1" ht="204">
      <c r="A43" s="64" t="str">
        <f t="shared" si="0"/>
        <v>N 12</v>
      </c>
      <c r="B43" s="53" t="s">
        <v>67</v>
      </c>
      <c r="C43" s="54">
        <v>12</v>
      </c>
      <c r="D43" s="62"/>
      <c r="E43" s="51" t="s">
        <v>145</v>
      </c>
      <c r="F43" s="52" t="s">
        <v>90</v>
      </c>
      <c r="G43" s="65" t="str">
        <f>E43&amp;CHAR(10)&amp;F43</f>
        <v>BARRIERE DE VILLE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43" s="58"/>
      <c r="I43" s="58"/>
    </row>
    <row r="44" spans="1:9">
      <c r="A44" s="64" t="str">
        <f t="shared" si="0"/>
        <v>N 12 a</v>
      </c>
      <c r="B44" s="56" t="s">
        <v>67</v>
      </c>
      <c r="C44" s="54">
        <v>12</v>
      </c>
      <c r="D44" s="55" t="s">
        <v>2</v>
      </c>
      <c r="E44" s="9" t="s">
        <v>99</v>
      </c>
      <c r="F44" s="9" t="str">
        <f>E44</f>
        <v>SERI type "Croix St André" 1630mm</v>
      </c>
      <c r="G44" s="65" t="str">
        <f>F44</f>
        <v>SERI type "Croix St André" 1630mm</v>
      </c>
      <c r="H44" s="50" t="s">
        <v>1</v>
      </c>
      <c r="I44" s="50" t="s">
        <v>38</v>
      </c>
    </row>
    <row r="45" spans="1:9">
      <c r="A45" s="64" t="str">
        <f t="shared" si="0"/>
        <v>N 12 b</v>
      </c>
      <c r="B45" s="56" t="s">
        <v>67</v>
      </c>
      <c r="C45" s="54">
        <v>12</v>
      </c>
      <c r="D45" s="55" t="str">
        <f>CHAR(CODE(D44)+1)</f>
        <v>b</v>
      </c>
      <c r="E45" s="9" t="s">
        <v>100</v>
      </c>
      <c r="F45" s="9" t="str">
        <f t="shared" ref="F45:F58" si="8">E45</f>
        <v>SERI type "Croix St André" 830mm</v>
      </c>
      <c r="G45" s="65" t="str">
        <f t="shared" ref="G45:G58" si="9">F45</f>
        <v>SERI type "Croix St André" 830mm</v>
      </c>
      <c r="H45" s="50" t="s">
        <v>1</v>
      </c>
      <c r="I45" s="50" t="s">
        <v>38</v>
      </c>
    </row>
    <row r="46" spans="1:9">
      <c r="A46" s="64" t="str">
        <f t="shared" si="0"/>
        <v>N 12 c</v>
      </c>
      <c r="B46" s="56" t="s">
        <v>67</v>
      </c>
      <c r="C46" s="54">
        <v>12</v>
      </c>
      <c r="D46" s="55" t="str">
        <f t="shared" ref="D46:D58" si="10">CHAR(CODE(D45)+1)</f>
        <v>c</v>
      </c>
      <c r="E46" s="9" t="s">
        <v>101</v>
      </c>
      <c r="F46" s="9" t="str">
        <f t="shared" si="8"/>
        <v>SERI type "double croix de St André" 1940mm</v>
      </c>
      <c r="G46" s="65" t="str">
        <f t="shared" si="9"/>
        <v>SERI type "double croix de St André" 1940mm</v>
      </c>
      <c r="H46" s="50" t="s">
        <v>1</v>
      </c>
      <c r="I46" s="50" t="s">
        <v>38</v>
      </c>
    </row>
    <row r="47" spans="1:9">
      <c r="A47" s="64" t="str">
        <f t="shared" si="0"/>
        <v>N 12 d</v>
      </c>
      <c r="B47" s="56" t="s">
        <v>67</v>
      </c>
      <c r="C47" s="54">
        <v>12</v>
      </c>
      <c r="D47" s="55" t="str">
        <f t="shared" si="10"/>
        <v>d</v>
      </c>
      <c r="E47" s="9" t="s">
        <v>102</v>
      </c>
      <c r="F47" s="9" t="str">
        <f t="shared" si="8"/>
        <v>SERI type "losange" 1550mm</v>
      </c>
      <c r="G47" s="65" t="str">
        <f t="shared" si="9"/>
        <v>SERI type "losange" 1550mm</v>
      </c>
      <c r="H47" s="50" t="s">
        <v>1</v>
      </c>
      <c r="I47" s="50" t="s">
        <v>38</v>
      </c>
    </row>
    <row r="48" spans="1:9">
      <c r="A48" s="64" t="str">
        <f t="shared" si="0"/>
        <v>N 12 e</v>
      </c>
      <c r="B48" s="56" t="s">
        <v>67</v>
      </c>
      <c r="C48" s="54">
        <v>12</v>
      </c>
      <c r="D48" s="55" t="str">
        <f t="shared" si="10"/>
        <v>e</v>
      </c>
      <c r="E48" s="9" t="s">
        <v>103</v>
      </c>
      <c r="F48" s="9" t="str">
        <f t="shared" si="8"/>
        <v>SERI type "losange" 1000mm</v>
      </c>
      <c r="G48" s="65" t="str">
        <f t="shared" si="9"/>
        <v>SERI type "losange" 1000mm</v>
      </c>
      <c r="H48" s="50" t="s">
        <v>1</v>
      </c>
      <c r="I48" s="50" t="s">
        <v>38</v>
      </c>
    </row>
    <row r="49" spans="1:9">
      <c r="A49" s="64" t="str">
        <f t="shared" si="0"/>
        <v>N 12 f</v>
      </c>
      <c r="B49" s="56" t="s">
        <v>67</v>
      </c>
      <c r="C49" s="54">
        <v>12</v>
      </c>
      <c r="D49" s="55" t="str">
        <f t="shared" si="10"/>
        <v>f</v>
      </c>
      <c r="E49" s="9" t="s">
        <v>104</v>
      </c>
      <c r="F49" s="9" t="str">
        <f t="shared" si="8"/>
        <v>Plus value au prix H3a des barrières pour grillage</v>
      </c>
      <c r="G49" s="65" t="str">
        <f t="shared" si="9"/>
        <v>Plus value au prix H3a des barrières pour grillage</v>
      </c>
      <c r="H49" s="50" t="s">
        <v>1</v>
      </c>
      <c r="I49" s="50" t="s">
        <v>38</v>
      </c>
    </row>
    <row r="50" spans="1:9">
      <c r="A50" s="64" t="str">
        <f t="shared" si="0"/>
        <v>N 12 g</v>
      </c>
      <c r="B50" s="56" t="s">
        <v>67</v>
      </c>
      <c r="C50" s="54">
        <v>12</v>
      </c>
      <c r="D50" s="55" t="str">
        <f t="shared" si="10"/>
        <v>g</v>
      </c>
      <c r="E50" s="9" t="s">
        <v>105</v>
      </c>
      <c r="F50" s="9" t="str">
        <f t="shared" si="8"/>
        <v>Plus value au prix H3b des barrières pour grillage</v>
      </c>
      <c r="G50" s="65" t="str">
        <f t="shared" si="9"/>
        <v>Plus value au prix H3b des barrières pour grillage</v>
      </c>
      <c r="H50" s="50" t="s">
        <v>1</v>
      </c>
      <c r="I50" s="50" t="s">
        <v>38</v>
      </c>
    </row>
    <row r="51" spans="1:9">
      <c r="A51" s="64" t="str">
        <f t="shared" si="0"/>
        <v>N 12 h</v>
      </c>
      <c r="B51" s="56" t="s">
        <v>67</v>
      </c>
      <c r="C51" s="54">
        <v>12</v>
      </c>
      <c r="D51" s="55" t="str">
        <f t="shared" si="10"/>
        <v>h</v>
      </c>
      <c r="E51" s="9" t="s">
        <v>106</v>
      </c>
      <c r="F51" s="9" t="str">
        <f t="shared" si="8"/>
        <v>Plus value au prix H3c des barrières pour grillage</v>
      </c>
      <c r="G51" s="65" t="str">
        <f t="shared" si="9"/>
        <v>Plus value au prix H3c des barrières pour grillage</v>
      </c>
      <c r="H51" s="50" t="s">
        <v>1</v>
      </c>
      <c r="I51" s="50" t="s">
        <v>38</v>
      </c>
    </row>
    <row r="52" spans="1:9">
      <c r="A52" s="64" t="str">
        <f t="shared" si="0"/>
        <v>N 12 i</v>
      </c>
      <c r="B52" s="56" t="s">
        <v>67</v>
      </c>
      <c r="C52" s="54">
        <v>12</v>
      </c>
      <c r="D52" s="55" t="str">
        <f t="shared" si="10"/>
        <v>i</v>
      </c>
      <c r="E52" s="9" t="s">
        <v>107</v>
      </c>
      <c r="F52" s="9" t="str">
        <f t="shared" si="8"/>
        <v>Plus value au prix H3d des barrières pour grillage</v>
      </c>
      <c r="G52" s="65" t="str">
        <f t="shared" si="9"/>
        <v>Plus value au prix H3d des barrières pour grillage</v>
      </c>
      <c r="H52" s="50" t="s">
        <v>1</v>
      </c>
      <c r="I52" s="50" t="s">
        <v>38</v>
      </c>
    </row>
    <row r="53" spans="1:9">
      <c r="A53" s="64" t="str">
        <f t="shared" si="0"/>
        <v>N 12 j</v>
      </c>
      <c r="B53" s="56" t="s">
        <v>67</v>
      </c>
      <c r="C53" s="54">
        <v>12</v>
      </c>
      <c r="D53" s="55" t="str">
        <f t="shared" si="10"/>
        <v>j</v>
      </c>
      <c r="E53" s="9" t="s">
        <v>108</v>
      </c>
      <c r="F53" s="9" t="str">
        <f t="shared" si="8"/>
        <v>Plus value au prix H3e des barrières pour grillage</v>
      </c>
      <c r="G53" s="65" t="str">
        <f t="shared" si="9"/>
        <v>Plus value au prix H3e des barrières pour grillage</v>
      </c>
      <c r="H53" s="50" t="s">
        <v>1</v>
      </c>
      <c r="I53" s="50" t="s">
        <v>38</v>
      </c>
    </row>
    <row r="54" spans="1:9">
      <c r="A54" s="64" t="str">
        <f t="shared" si="0"/>
        <v>N 12 k</v>
      </c>
      <c r="B54" s="56" t="s">
        <v>67</v>
      </c>
      <c r="C54" s="54">
        <v>12</v>
      </c>
      <c r="D54" s="55" t="str">
        <f t="shared" si="10"/>
        <v>k</v>
      </c>
      <c r="E54" s="9" t="s">
        <v>109</v>
      </c>
      <c r="F54" s="9" t="str">
        <f t="shared" si="8"/>
        <v>Plus value au prix H3a des barrières pour main courante</v>
      </c>
      <c r="G54" s="65" t="str">
        <f t="shared" si="9"/>
        <v>Plus value au prix H3a des barrières pour main courante</v>
      </c>
      <c r="H54" s="50" t="s">
        <v>1</v>
      </c>
      <c r="I54" s="50" t="s">
        <v>38</v>
      </c>
    </row>
    <row r="55" spans="1:9">
      <c r="A55" s="64" t="str">
        <f t="shared" si="0"/>
        <v>N 12 l</v>
      </c>
      <c r="B55" s="56" t="s">
        <v>67</v>
      </c>
      <c r="C55" s="54">
        <v>12</v>
      </c>
      <c r="D55" s="55" t="str">
        <f t="shared" si="10"/>
        <v>l</v>
      </c>
      <c r="E55" s="9" t="s">
        <v>110</v>
      </c>
      <c r="F55" s="9" t="str">
        <f t="shared" si="8"/>
        <v>Plus value au prix H3b des barrières pour main courante</v>
      </c>
      <c r="G55" s="65" t="str">
        <f t="shared" si="9"/>
        <v>Plus value au prix H3b des barrières pour main courante</v>
      </c>
      <c r="H55" s="50" t="s">
        <v>1</v>
      </c>
      <c r="I55" s="50" t="s">
        <v>38</v>
      </c>
    </row>
    <row r="56" spans="1:9">
      <c r="A56" s="64" t="str">
        <f t="shared" si="0"/>
        <v>N 12 m</v>
      </c>
      <c r="B56" s="56" t="s">
        <v>67</v>
      </c>
      <c r="C56" s="54">
        <v>12</v>
      </c>
      <c r="D56" s="55" t="str">
        <f t="shared" si="10"/>
        <v>m</v>
      </c>
      <c r="E56" s="9" t="s">
        <v>111</v>
      </c>
      <c r="F56" s="9" t="str">
        <f t="shared" si="8"/>
        <v>Plus value au prix H3c des barrières pour main courante</v>
      </c>
      <c r="G56" s="65" t="str">
        <f t="shared" si="9"/>
        <v>Plus value au prix H3c des barrières pour main courante</v>
      </c>
      <c r="H56" s="50" t="s">
        <v>1</v>
      </c>
      <c r="I56" s="50" t="s">
        <v>38</v>
      </c>
    </row>
    <row r="57" spans="1:9">
      <c r="A57" s="64" t="str">
        <f t="shared" si="0"/>
        <v>N 12 n</v>
      </c>
      <c r="B57" s="56" t="s">
        <v>67</v>
      </c>
      <c r="C57" s="54">
        <v>12</v>
      </c>
      <c r="D57" s="55" t="str">
        <f t="shared" si="10"/>
        <v>n</v>
      </c>
      <c r="E57" s="9" t="s">
        <v>112</v>
      </c>
      <c r="F57" s="9" t="str">
        <f t="shared" si="8"/>
        <v>Plus value au prix H3d des barrières pour main courante</v>
      </c>
      <c r="G57" s="65" t="str">
        <f t="shared" si="9"/>
        <v>Plus value au prix H3d des barrières pour main courante</v>
      </c>
      <c r="H57" s="50" t="s">
        <v>1</v>
      </c>
      <c r="I57" s="50" t="s">
        <v>38</v>
      </c>
    </row>
    <row r="58" spans="1:9">
      <c r="A58" s="64" t="str">
        <f t="shared" si="0"/>
        <v>N 12 o</v>
      </c>
      <c r="B58" s="56" t="s">
        <v>67</v>
      </c>
      <c r="C58" s="54">
        <v>12</v>
      </c>
      <c r="D58" s="55" t="str">
        <f t="shared" si="10"/>
        <v>o</v>
      </c>
      <c r="E58" s="9" t="s">
        <v>113</v>
      </c>
      <c r="F58" s="9" t="str">
        <f t="shared" si="8"/>
        <v>Plus value au prix H3e des barrières pour main courante</v>
      </c>
      <c r="G58" s="65" t="str">
        <f t="shared" si="9"/>
        <v>Plus value au prix H3e des barrières pour main courante</v>
      </c>
      <c r="H58" s="50" t="s">
        <v>1</v>
      </c>
      <c r="I58" s="50" t="s">
        <v>38</v>
      </c>
    </row>
    <row r="59" spans="1:9" ht="153">
      <c r="A59" s="64" t="str">
        <f t="shared" si="0"/>
        <v>N 13</v>
      </c>
      <c r="B59" s="53" t="s">
        <v>67</v>
      </c>
      <c r="C59" s="54">
        <v>13</v>
      </c>
      <c r="D59" s="62"/>
      <c r="E59" s="51" t="s">
        <v>149</v>
      </c>
      <c r="F59" s="9" t="s">
        <v>147</v>
      </c>
      <c r="G59" s="65" t="str">
        <f t="shared" ref="G59" si="11">E59&amp;CHAR(10)&amp;F59</f>
        <v>LISSE BOIS 
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v>
      </c>
      <c r="H59" s="50" t="s">
        <v>14</v>
      </c>
      <c r="I59" s="50" t="s">
        <v>44</v>
      </c>
    </row>
    <row r="60" spans="1:9" s="8" customFormat="1" ht="153">
      <c r="A60" s="64" t="str">
        <f t="shared" si="0"/>
        <v>N 14</v>
      </c>
      <c r="B60" s="56" t="s">
        <v>67</v>
      </c>
      <c r="C60" s="54">
        <v>14</v>
      </c>
      <c r="D60" s="55"/>
      <c r="E60" s="51" t="s">
        <v>114</v>
      </c>
      <c r="F60" s="52" t="s">
        <v>115</v>
      </c>
      <c r="G60" s="65" t="str">
        <f>E60&amp;CHAR(10)&amp;F60</f>
        <v>POSE DE MOBILIERS FOURNIS
Ce prix rémunère à l’unité, la fourniture et pose de mobilier urbain fournis par la collectivité.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Le chargement depuis le dépôt de la collectivité, le transport et le déchargement à pied d'œuvre la mise en place et la fixation du mobilier.</v>
      </c>
      <c r="H60" s="50"/>
      <c r="I60" s="50"/>
    </row>
    <row r="61" spans="1:9" s="8" customFormat="1">
      <c r="A61" s="64" t="str">
        <f t="shared" si="0"/>
        <v>N 14 a</v>
      </c>
      <c r="B61" s="56" t="s">
        <v>67</v>
      </c>
      <c r="C61" s="57">
        <v>14</v>
      </c>
      <c r="D61" s="55" t="s">
        <v>2</v>
      </c>
      <c r="E61" s="9" t="s">
        <v>123</v>
      </c>
      <c r="F61" s="52" t="str">
        <f>E61</f>
        <v>mobilier scellé avec 1 point de scellement diametre ou arête &lt;  à 150mm</v>
      </c>
      <c r="G61" s="64" t="str">
        <f>F61</f>
        <v>mobilier scellé avec 1 point de scellement diametre ou arête &lt;  à 150mm</v>
      </c>
      <c r="H61" s="50" t="s">
        <v>0</v>
      </c>
      <c r="I61" s="50" t="s">
        <v>38</v>
      </c>
    </row>
    <row r="62" spans="1:9" s="8" customFormat="1">
      <c r="A62" s="64" t="str">
        <f t="shared" si="0"/>
        <v>N 14 b</v>
      </c>
      <c r="B62" s="56" t="s">
        <v>67</v>
      </c>
      <c r="C62" s="57">
        <v>14</v>
      </c>
      <c r="D62" s="55" t="str">
        <f>CHAR(CODE(D61)+1)</f>
        <v>b</v>
      </c>
      <c r="E62" s="9" t="s">
        <v>124</v>
      </c>
      <c r="F62" s="52" t="str">
        <f t="shared" ref="F62:F68" si="12">E62</f>
        <v>mobilier scellé avec 2 points de scellement diametre ou arête &lt; à 150mm</v>
      </c>
      <c r="G62" s="64" t="str">
        <f t="shared" ref="G62:G68" si="13">F62</f>
        <v>mobilier scellé avec 2 points de scellement diametre ou arête &lt; à 150mm</v>
      </c>
      <c r="H62" s="50" t="s">
        <v>0</v>
      </c>
      <c r="I62" s="50" t="s">
        <v>38</v>
      </c>
    </row>
    <row r="63" spans="1:9" s="8" customFormat="1">
      <c r="A63" s="64" t="str">
        <f t="shared" si="0"/>
        <v>N 14 c</v>
      </c>
      <c r="B63" s="56" t="s">
        <v>67</v>
      </c>
      <c r="C63" s="57">
        <v>14</v>
      </c>
      <c r="D63" s="55" t="str">
        <f t="shared" ref="D63:D68" si="14">CHAR(CODE(D62)+1)</f>
        <v>c</v>
      </c>
      <c r="E63" s="9" t="s">
        <v>125</v>
      </c>
      <c r="F63" s="52" t="str">
        <f t="shared" si="12"/>
        <v>plus value au prix N 12 b par point de scellement supplémentaire</v>
      </c>
      <c r="G63" s="64" t="str">
        <f t="shared" si="13"/>
        <v>plus value au prix N 12 b par point de scellement supplémentaire</v>
      </c>
      <c r="H63" s="50" t="s">
        <v>0</v>
      </c>
      <c r="I63" s="50" t="s">
        <v>38</v>
      </c>
    </row>
    <row r="64" spans="1:9" s="8" customFormat="1">
      <c r="A64" s="64" t="str">
        <f t="shared" si="0"/>
        <v>N 14 d</v>
      </c>
      <c r="B64" s="56" t="s">
        <v>67</v>
      </c>
      <c r="C64" s="57">
        <v>14</v>
      </c>
      <c r="D64" s="55" t="str">
        <f t="shared" si="14"/>
        <v>d</v>
      </c>
      <c r="E64" s="9" t="s">
        <v>126</v>
      </c>
      <c r="F64" s="52" t="str">
        <f t="shared" si="12"/>
        <v>mobilier scellé avec 1 point de scellement diametre ou arête &gt; à 150mm</v>
      </c>
      <c r="G64" s="64" t="str">
        <f t="shared" si="13"/>
        <v>mobilier scellé avec 1 point de scellement diametre ou arête &gt; à 150mm</v>
      </c>
      <c r="H64" s="50" t="s">
        <v>0</v>
      </c>
      <c r="I64" s="50" t="s">
        <v>38</v>
      </c>
    </row>
    <row r="65" spans="1:9" s="8" customFormat="1">
      <c r="A65" s="64" t="str">
        <f t="shared" si="0"/>
        <v>N 14 e</v>
      </c>
      <c r="B65" s="56" t="s">
        <v>67</v>
      </c>
      <c r="C65" s="57">
        <v>14</v>
      </c>
      <c r="D65" s="55" t="str">
        <f t="shared" si="14"/>
        <v>e</v>
      </c>
      <c r="E65" s="9" t="s">
        <v>127</v>
      </c>
      <c r="F65" s="52" t="str">
        <f t="shared" si="12"/>
        <v>mobilier scellé avec 2 points de scellement diametre ou arête &gt; à 150mm</v>
      </c>
      <c r="G65" s="64" t="str">
        <f t="shared" si="13"/>
        <v>mobilier scellé avec 2 points de scellement diametre ou arête &gt; à 150mm</v>
      </c>
      <c r="H65" s="50" t="s">
        <v>0</v>
      </c>
      <c r="I65" s="50" t="s">
        <v>38</v>
      </c>
    </row>
    <row r="66" spans="1:9" s="8" customFormat="1">
      <c r="A66" s="64" t="str">
        <f t="shared" si="0"/>
        <v>N 14 f</v>
      </c>
      <c r="B66" s="56" t="s">
        <v>67</v>
      </c>
      <c r="C66" s="57">
        <v>14</v>
      </c>
      <c r="D66" s="55" t="str">
        <f t="shared" si="14"/>
        <v>f</v>
      </c>
      <c r="E66" s="9" t="s">
        <v>128</v>
      </c>
      <c r="F66" s="52" t="str">
        <f t="shared" si="12"/>
        <v>plus value au prix N 12 e par point de scellement supplémentaire</v>
      </c>
      <c r="G66" s="64" t="str">
        <f t="shared" si="13"/>
        <v>plus value au prix N 12 e par point de scellement supplémentaire</v>
      </c>
      <c r="H66" s="50" t="s">
        <v>0</v>
      </c>
      <c r="I66" s="50" t="s">
        <v>38</v>
      </c>
    </row>
    <row r="67" spans="1:9" s="8" customFormat="1">
      <c r="A67" s="64" t="str">
        <f t="shared" si="0"/>
        <v>N 14 g</v>
      </c>
      <c r="B67" s="56" t="s">
        <v>67</v>
      </c>
      <c r="C67" s="57">
        <v>14</v>
      </c>
      <c r="D67" s="55" t="str">
        <f t="shared" si="14"/>
        <v>g</v>
      </c>
      <c r="E67" s="9" t="s">
        <v>129</v>
      </c>
      <c r="F67" s="52" t="str">
        <f t="shared" si="12"/>
        <v>mobilier fixé (par platine…) avec 4 points de fixation maximum</v>
      </c>
      <c r="G67" s="64" t="str">
        <f t="shared" si="13"/>
        <v>mobilier fixé (par platine…) avec 4 points de fixation maximum</v>
      </c>
      <c r="H67" s="50" t="s">
        <v>0</v>
      </c>
      <c r="I67" s="50" t="s">
        <v>38</v>
      </c>
    </row>
    <row r="68" spans="1:9" s="8" customFormat="1">
      <c r="A68" s="64" t="str">
        <f t="shared" si="0"/>
        <v>N 14 h</v>
      </c>
      <c r="B68" s="56" t="s">
        <v>67</v>
      </c>
      <c r="C68" s="57">
        <v>14</v>
      </c>
      <c r="D68" s="55" t="str">
        <f t="shared" si="14"/>
        <v>h</v>
      </c>
      <c r="E68" s="52" t="s">
        <v>130</v>
      </c>
      <c r="F68" s="52" t="str">
        <f t="shared" si="12"/>
        <v>mobilier ancré (par tiges filetées…) avec 4 points d'ancrages maximum</v>
      </c>
      <c r="G68" s="64" t="str">
        <f t="shared" si="13"/>
        <v>mobilier ancré (par tiges filetées…) avec 4 points d'ancrages maximum</v>
      </c>
      <c r="H68" s="50" t="s">
        <v>0</v>
      </c>
      <c r="I68" s="50" t="s">
        <v>38</v>
      </c>
    </row>
    <row r="69" spans="1:9" ht="25.5">
      <c r="A69" s="64" t="str">
        <f t="shared" si="0"/>
        <v>N 15</v>
      </c>
      <c r="B69" s="56" t="s">
        <v>67</v>
      </c>
      <c r="C69" s="54">
        <v>15</v>
      </c>
      <c r="D69" s="55"/>
      <c r="F69" s="7"/>
      <c r="G69" s="65" t="str">
        <f t="shared" ref="G69" si="15">E69&amp;CHAR(10)&amp;F69</f>
        <v xml:space="preserve">
</v>
      </c>
      <c r="H69" s="50" t="s">
        <v>1</v>
      </c>
      <c r="I69" s="50" t="s">
        <v>38</v>
      </c>
    </row>
  </sheetData>
  <pageMargins left="0.39370078740157483" right="0.39370078740157483" top="0.74803149606299213" bottom="0.74803149606299213" header="0.31496062992125984" footer="0.31496062992125984"/>
  <pageSetup paperSize="9" orientation="portrait" r:id="rId1"/>
  <headerFooter>
    <oddHeader xml:space="preserve">&amp;CCORMEILLES EN VEXIN - AMENAGEMENT DU CLOS PICHERY - ABORDS DE L'EGLISEBORDEREAU DES PRIX UNITAIRES </oddHeader>
    <oddFooter>&amp;CSERIE I - MOBILIER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DPGF</vt:lpstr>
      <vt:lpstr>DQE</vt:lpstr>
      <vt:lpstr>BPU</vt:lpstr>
      <vt:lpstr>modèle mise en page</vt:lpstr>
      <vt:lpstr>N_MOBILIER</vt:lpstr>
      <vt:lpstr>BPU!Impression_des_titres</vt:lpstr>
      <vt:lpstr>N_MOBILIER</vt:lpstr>
      <vt:lpstr>BPU!Print_Area</vt:lpstr>
      <vt:lpstr>DPGF!Print_Area</vt:lpstr>
      <vt:lpstr>DQE!Print_Area</vt:lpstr>
      <vt:lpstr>BPU!Print_Titles</vt:lpstr>
      <vt:lpstr>DQE!Print_Titles</vt:lpstr>
      <vt:lpstr>BPU!Zone_d_impression</vt:lpstr>
      <vt:lpstr>DPGF!Zone_d_impression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ancien compte</dc:creator>
  <cp:lastModifiedBy>Dany</cp:lastModifiedBy>
  <cp:lastPrinted>2020-11-29T11:45:26Z</cp:lastPrinted>
  <dcterms:created xsi:type="dcterms:W3CDTF">2011-04-29T12:55:10Z</dcterms:created>
  <dcterms:modified xsi:type="dcterms:W3CDTF">2021-02-08T18:35:52Z</dcterms:modified>
</cp:coreProperties>
</file>