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0C8FA98-7B5A-4323-BBFE-35EC56053A0B}" xr6:coauthVersionLast="45" xr6:coauthVersionMax="45" xr10:uidLastSave="{00000000-0000-0000-0000-000000000000}"/>
  <bookViews>
    <workbookView xWindow="-120" yWindow="-120" windowWidth="20730" windowHeight="11160" xr2:uid="{0BA2C25B-6A7C-4ABE-BD7A-1A12912B96A0}"/>
  </bookViews>
  <sheets>
    <sheet name="Formulaire" sheetId="2" r:id="rId1"/>
    <sheet name="Assurances" sheetId="1" r:id="rId2"/>
  </sheets>
  <definedNames>
    <definedName name="BCF">Tableau1[BCF]</definedName>
    <definedName name="Nom_assurance">Tableau1[Nom Assurance]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I12" i="2"/>
  <c r="G13" i="2"/>
  <c r="H10" i="2"/>
  <c r="K7" i="2"/>
  <c r="I7" i="2"/>
  <c r="G7" i="2"/>
  <c r="C7" i="2" l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E7" i="2" l="1"/>
  <c r="B10" i="2"/>
  <c r="A7" i="2"/>
  <c r="C12" i="2"/>
  <c r="A13" i="2"/>
  <c r="C15" i="2"/>
</calcChain>
</file>

<file path=xl/sharedStrings.xml><?xml version="1.0" encoding="utf-8"?>
<sst xmlns="http://schemas.openxmlformats.org/spreadsheetml/2006/main" count="442" uniqueCount="227">
  <si>
    <t>BCF</t>
  </si>
  <si>
    <t>Adresse</t>
  </si>
  <si>
    <t>Téléphone</t>
  </si>
  <si>
    <t>Mail</t>
  </si>
  <si>
    <t>Indication Franchise</t>
  </si>
  <si>
    <t>Process Paiement</t>
  </si>
  <si>
    <t>Élément Non Compris BDG</t>
  </si>
  <si>
    <t>Spécificités</t>
  </si>
  <si>
    <t>ACTE IARD</t>
  </si>
  <si>
    <t>Espace Européen de l'entreprise - 14 avenue de l'Europe - 67300 Schiltigheim</t>
  </si>
  <si>
    <t>-</t>
  </si>
  <si>
    <t>Envoi en AR</t>
  </si>
  <si>
    <t>Les rétros
Les miroirs de rétros</t>
  </si>
  <si>
    <t>ACTIVE ASSURANCE</t>
  </si>
  <si>
    <t>/!\ Chèque de caution ou empreinte CB OBLIGATOIREMENT</t>
  </si>
  <si>
    <t>AGPM</t>
  </si>
  <si>
    <t>AIOI NISSAY TOYOTA</t>
  </si>
  <si>
    <t>Envoi par mail</t>
  </si>
  <si>
    <t>Immat + N°contrat obligatoire 
CC à envoyer par mail si dossier complet</t>
  </si>
  <si>
    <t>ALLIANZ EUROCOURTAGE</t>
  </si>
  <si>
    <t>Voir CV</t>
  </si>
  <si>
    <t>Tout est marqué sur la CV
Franchise
Bris de glaces
Optiques de Phares</t>
  </si>
  <si>
    <t>/!\ Chèque ou Empreinte CB OBLIGATOIREMENT</t>
  </si>
  <si>
    <t>ALLIANZ IART</t>
  </si>
  <si>
    <t>/!\ Chèque ou Empreinte CB OBLIGATOIREMENT
ATTENTION LES CC SONT REMBOURSEES AU CLIENT</t>
  </si>
  <si>
    <t>ALLSECUR</t>
  </si>
  <si>
    <t>AMAGUIZ</t>
  </si>
  <si>
    <t>Phares en polycarbonate</t>
  </si>
  <si>
    <t xml:space="preserve">/ !\ Devis Obligatoire AVANT Travaux </t>
  </si>
  <si>
    <t>AMF</t>
  </si>
  <si>
    <t>H – 15% de franchise
HSF – Sans franchise
/ !\ Pas de franchise sur la réparation</t>
  </si>
  <si>
    <t>/ !\ Attention ne pas facturer l'interrogation construction et les produits connexes</t>
  </si>
  <si>
    <t>AMV</t>
  </si>
  <si>
    <t>AON</t>
  </si>
  <si>
    <t>AREAS</t>
  </si>
  <si>
    <t>BG – Sans franchise
BG(55) – Franchise 55€ (Montant variable en fonction du nombre)
BGS – 25% de franchise
/ !\ Pas de franchise sur réparation</t>
  </si>
  <si>
    <t>/!\ Hormis AREAS QUILLIEC, Prendre Chèque de caution ou empreinte CB OBLIGATOIREMENT</t>
  </si>
  <si>
    <t>AVIVA</t>
  </si>
  <si>
    <t>AXA CORPORATE SOLUTIONS</t>
  </si>
  <si>
    <t>20% Franchise. Min : 20€ - Max : 120€</t>
  </si>
  <si>
    <t>Envoi Lettre Simple</t>
  </si>
  <si>
    <t>AXA France IARD</t>
  </si>
  <si>
    <t>BANQUE POPULAIRE (BPCE IARD)</t>
  </si>
  <si>
    <t>/ !\ Le client déclare OBLIGATOIREMENT son sinistre et donne son dernier CT.</t>
  </si>
  <si>
    <t>BANQUE POSTALE</t>
  </si>
  <si>
    <t>Miroir des rétros
Les feux arrière
Les clignotants arrière</t>
  </si>
  <si>
    <t>/!\Chèque de caution ou empreinte CB OBLIGATOIREMENT</t>
  </si>
  <si>
    <t>C.A.M BTP</t>
  </si>
  <si>
    <t>CAISSE D'EPARGNE (BPCEA)</t>
  </si>
  <si>
    <t>CAISSE MEUSIENNE D'ASSURANCES MUTUELLES (CMAM)</t>
  </si>
  <si>
    <t>CALYPSO FILIALE ALLSECUR</t>
  </si>
  <si>
    <t>Mail si dossier complet</t>
  </si>
  <si>
    <t>CARDIF IARD</t>
  </si>
  <si>
    <t>RETARD DANS TRAITEMENT DES CC A EVITER 
/!\Chèque de caution ou empreinte CB OBLIGATOIREMENT</t>
  </si>
  <si>
    <t>CARMA</t>
  </si>
  <si>
    <t>COVEA FLEET</t>
  </si>
  <si>
    <t>COVEA RISK</t>
  </si>
  <si>
    <t>CREDIT MUTUEL  et CIC (ACM)</t>
  </si>
  <si>
    <t>4 rue Frédéric Guillaume Raiffesein - 67906 Strasbourg</t>
  </si>
  <si>
    <t xml:space="preserve"> Envoi par mail, joindre RIB</t>
  </si>
  <si>
    <t>/ !\ Expert Obligatoire AVANT Travaux</t>
  </si>
  <si>
    <t>CREDIT MUTUEL DU NORD (ACM)</t>
  </si>
  <si>
    <t>Envoi par mail, joindre RIB</t>
  </si>
  <si>
    <t xml:space="preserve">/!\ Expert Obligatoire AVANT Travaux - </t>
  </si>
  <si>
    <t>DIRECT ASSURANCE - AVANSSUR</t>
  </si>
  <si>
    <t>48 rue Carnot - 92150 Suresnes</t>
  </si>
  <si>
    <t>25% de franchise</t>
  </si>
  <si>
    <t xml:space="preserve">/ !\ Chèque de caution ou Empreinte CB OBLIGATOIREMENT
Prendre 2 photos, 1 du pare brise et 1 de l'avant du véhicule pour voir l'immat
Ne pas facture les frais de nettoyage et Interrogation Immat
Facturer le Kit de colle constructeur, pas le notre </t>
  </si>
  <si>
    <t>EUROFIL</t>
  </si>
  <si>
    <t>Service indemnisation -76823 MONT SAINT AIGNAN Cedex</t>
  </si>
  <si>
    <t>F907</t>
  </si>
  <si>
    <t>FILIA - MAIF</t>
  </si>
  <si>
    <t xml:space="preserve">Service indemnisation - 79018 Niort Cedex 9 </t>
  </si>
  <si>
    <t>I – Pas de prise en charge
S – 50€ de franchise
D – 50€ de franchise
P – 50€ de franchise
FP – Sans franchise
L – Sans Franchise
/ !\ Pas de franchise sur réparation</t>
  </si>
  <si>
    <t>Les rétros
Les miroirs de rétros
Les toits en verre non ouvrants
Les lanterneaux de caravane
Les lunettes arrière intégrées aux capotes
Les phares en polycarbonate suite au vieillissement</t>
  </si>
  <si>
    <t>G.M.F</t>
  </si>
  <si>
    <t>148 rue Anatole France - 92300 Levallois Perret</t>
  </si>
  <si>
    <t>Envoi par Mail si dossier complet</t>
  </si>
  <si>
    <t>/ !\ N° de SINISTRE OBLIGATOIRE pour la facturation + Kilométrage + Date de sinistre / Les CC peuvent être envoyées par mail</t>
  </si>
  <si>
    <t>GAN</t>
  </si>
  <si>
    <t xml:space="preserve">Service Indemnisation
TSA 64444
35090 Rennes cedex 9 </t>
  </si>
  <si>
    <t>GENERALI</t>
  </si>
  <si>
    <t>2 Rue Pillet Will - 75456 Paris Cedex 09</t>
  </si>
  <si>
    <t>Envoi par AR</t>
  </si>
  <si>
    <t xml:space="preserve">Tout est inscrit sur la CV en bas à gauche
Si pas de mention, non assuré BDG
/!\ Prendre chèque ou CB caution pour un traitement plus rapide ! </t>
  </si>
  <si>
    <t>GROUPAMA CENTRE ATLANTIQUE</t>
  </si>
  <si>
    <t>2 avenue de limoges
79000 Niort</t>
  </si>
  <si>
    <t>Rétros
Feux arrière
Clignotants arrière
Des phares antibrouillards
Glace de toit ouvrant non d’origine
Déflecteurs de portes</t>
  </si>
  <si>
    <t>/!\ Il existe plusieurs Groupama (Centre Atlantique, Centre Manche …) Bien regarder la CV pour être sur de l'adresse de Facturation
Faire attention à la Facturation, plus de 800 HT expertise sur facture !</t>
  </si>
  <si>
    <t>IPAC 64</t>
  </si>
  <si>
    <t xml:space="preserve">47 rue de Monceau - 75008 Paris </t>
  </si>
  <si>
    <t>L'EQUITE</t>
  </si>
  <si>
    <t xml:space="preserve">2 Rue Pillet Will - 75009 Paris </t>
  </si>
  <si>
    <t>L'OLIVIER ASSURANCE</t>
  </si>
  <si>
    <t xml:space="preserve">251 rue du Faubourg Saint Martin - 75010 Paris </t>
  </si>
  <si>
    <t xml:space="preserve">Mention sur la carte verte </t>
  </si>
  <si>
    <t>Envoi par Mail, joindre le RIB</t>
  </si>
  <si>
    <t>/ !\ N° de SINISTRE OBLIGATOIRE + BON de COMMANDE (Mettre du blanco sur le tarif des pièces) + CT pour la facturation
L'olivier se base sur un logiciel CERTIGLASS. Le remboursement sera moindre que notre facture</t>
  </si>
  <si>
    <t>LYBERNET</t>
  </si>
  <si>
    <t>BP 24246 - 72004 Le Mans CEDEX 1</t>
  </si>
  <si>
    <t>/ !\ Le client déclare OBLIGATOIREMENT son sinistre pour la facturation</t>
  </si>
  <si>
    <t>M.A.C.S.F / LIBEA</t>
  </si>
  <si>
    <t>10 cours du triangle de l'arche TSA 40100 - 92919 LA DEFENSE Cedex</t>
  </si>
  <si>
    <t>BG – Sans franchise
BGA – Franchise 38€
BGB – Franchise 50€
BGC – Franchise 75€ en remplacement, 20€ en rép</t>
  </si>
  <si>
    <t>Toit panoramique
Antibrouillard
Glace de rétroviseur</t>
  </si>
  <si>
    <t>MAAF</t>
  </si>
  <si>
    <t>Chauray - 79036 Niort Cedex 9</t>
  </si>
  <si>
    <t>Mention Bris de glace souscrit - Franchise : Oui/Non ou Bris de glace non souscrit</t>
  </si>
  <si>
    <t>/ !\ Calibrage pris en charge à hauteur de 100€ HT pour 0,40 de main d'œuvre</t>
  </si>
  <si>
    <t>MACIF</t>
  </si>
  <si>
    <t>2-4 rue de Pied de Fond - 79037 Niort Cedex</t>
  </si>
  <si>
    <t>0€
60€
80€</t>
  </si>
  <si>
    <t>L’opacification, le jaunissement et l’usure des phares en polycarbonate
Les pavillons panoramiques ouvrants ou fixes
Les clignotants non intégrés à l’optique de phare
Les feux arrière
Les rétros extérieurs
Les pare brises bullées
Les pattes de phares cassées sans bris d’optique de phare</t>
  </si>
  <si>
    <t>MAIF</t>
  </si>
  <si>
    <t>F189</t>
  </si>
  <si>
    <t>MAPA</t>
  </si>
  <si>
    <t>1 rue Anatole Contré - 17400 Saint-Jean d'Angély</t>
  </si>
  <si>
    <t>G – Sans franchise
N – Non assuré BDG
F – 10% de franchise remplacement, Sans franchise réparation
F2 - 20% de franchise remplacement, Sans franchise réparation</t>
  </si>
  <si>
    <t xml:space="preserve">Les retros </t>
  </si>
  <si>
    <t>MARSH</t>
  </si>
  <si>
    <t>MATMUT</t>
  </si>
  <si>
    <t>TSA 67 501 - 76934 ROUEN cedex 9</t>
  </si>
  <si>
    <t>NE PAS FAIRE DE CC pour le moment / GROS RETARD DE TRAITEMENT
/ !\ Attention ne pas facturer l'interrogation construction et les produits connexes</t>
  </si>
  <si>
    <t>MMA IARD</t>
  </si>
  <si>
    <t>14 boulevard Marie et Alexandre Oyon - 72100 Le Mans</t>
  </si>
  <si>
    <t>Envoi par AR, joindre RIB</t>
  </si>
  <si>
    <t>MONCEAU GENERALE ASSURANCE (MGA)</t>
  </si>
  <si>
    <t>1 avenue des Cités Unies d'Europe - 41100 Vendôme</t>
  </si>
  <si>
    <t>MUTUELLE D'ASSURANCE DE L'ARTISANAT ET DES TRANSPORTS (MAT)</t>
  </si>
  <si>
    <t>28 rue Cambaceres - 75008 Paris Cedex</t>
  </si>
  <si>
    <t>MUTUELLE DE POITIERS</t>
  </si>
  <si>
    <t>BP 80000 - 86066 Poitiers Cedex 9</t>
  </si>
  <si>
    <t>SF – Sans franchise
AF45 – Franchise 45€
AF50 – Franchise 50€
AF120 – Franchise 120€</t>
  </si>
  <si>
    <t>Envoi en AR, joindre RIB</t>
  </si>
  <si>
    <t>E – Optiques
O – Aucun refus</t>
  </si>
  <si>
    <t>MUTUELLE FRATERNELLE ASSURANCES (MFA)</t>
  </si>
  <si>
    <t>6 rue Fournier - 92110 Clichy</t>
  </si>
  <si>
    <t>MUTUELLE GENERALE ASSURANCE RISQUES DIVERS (MGARD)</t>
  </si>
  <si>
    <t>103 - 105 rue des Trois Fontanot - 92022 Nanterre Cedex</t>
  </si>
  <si>
    <t>MUTUELLE SAINT CHRISTOPHE</t>
  </si>
  <si>
    <t>277 rue Saint-Jacques - 75256 Paris Cedex</t>
  </si>
  <si>
    <t>NATIO ASSURANCES (BNP PARISBAS)</t>
  </si>
  <si>
    <t>8 rue du Port - 92728 Nanterre</t>
  </si>
  <si>
    <t>NOVEA</t>
  </si>
  <si>
    <t>PACIFICA</t>
  </si>
  <si>
    <t>TS 40442 - 92883 Nanterre Cedex 9</t>
  </si>
  <si>
    <t>Pas de franchise</t>
  </si>
  <si>
    <t>/ !\ PAS de CC. Chèque de caution ou empreinte CB OBLIGATOIRE
Prendre 2 photos, 1 du pare brise et 1 de l'avant du véhicule pour voir l'immat + OR obligatoire + NOTER KM + bon de commande en ayant masqué les prix</t>
  </si>
  <si>
    <t>PRIMA</t>
  </si>
  <si>
    <t>37 boulevard Brune - 75014 Paris 14</t>
  </si>
  <si>
    <t>PROTEC BTP</t>
  </si>
  <si>
    <t>8 rue Louis Armand - 75015 Paris</t>
  </si>
  <si>
    <t>BG – Pas de franchise
BGF : 20% de franchise avec Min 15€ et Max 75€</t>
  </si>
  <si>
    <t>S.M.A.B.T.P</t>
  </si>
  <si>
    <t>Envoi par Mail</t>
  </si>
  <si>
    <t>S.M.A.C.L</t>
  </si>
  <si>
    <t>141 avenue Salvador Allende - 79000 Niort</t>
  </si>
  <si>
    <t>Envoi en AR
Envoi par mail + RIB</t>
  </si>
  <si>
    <t>/ !\ N° de SINISTRE OBLIGATOIRE pour la facturation</t>
  </si>
  <si>
    <t>SERENIS (ACM)</t>
  </si>
  <si>
    <t>SOGESSUR</t>
  </si>
  <si>
    <t>17 bis place des reflets - 92400 Paris</t>
  </si>
  <si>
    <t>SURAVENIR</t>
  </si>
  <si>
    <t>2 rue Vasco de Gama - 44800 Saint-Herblain</t>
  </si>
  <si>
    <t>SWISS LIFE</t>
  </si>
  <si>
    <t>7 rue Belgrand - 92300 Levallois Peret</t>
  </si>
  <si>
    <t>R-BGO -  Sans franchise
Pas de mention ou R-BGN – Pas de prise en charge</t>
  </si>
  <si>
    <t xml:space="preserve">Les rétros
Les miroirs de rétros
</t>
  </si>
  <si>
    <t>/ !\ Dans le cas d’un vandalisme, une franchise s’applique automatiquement</t>
  </si>
  <si>
    <t>THELEM ASSURANCES</t>
  </si>
  <si>
    <t>Le Croc - 45430 Chécy</t>
  </si>
  <si>
    <t>ZEPHIR</t>
  </si>
  <si>
    <t>Avenue du Président Wilson - 44110 Châteaubriant</t>
  </si>
  <si>
    <t>/!\ Indiquer impérativement dans l'objet du mail : SINISTRE + numéro de contrat après le /qui commence par SEC</t>
  </si>
  <si>
    <t>Franchise</t>
  </si>
  <si>
    <t>Elements non compris BDG</t>
  </si>
  <si>
    <t>PROCESS</t>
  </si>
  <si>
    <t>Mail :</t>
  </si>
  <si>
    <t>Tél :</t>
  </si>
  <si>
    <t>Groupe</t>
  </si>
  <si>
    <t>CP</t>
  </si>
  <si>
    <t>Ville</t>
  </si>
  <si>
    <t>Schiltigheim</t>
  </si>
  <si>
    <t>Adresse complete</t>
  </si>
  <si>
    <t>Espace Européen de l'entreprise - 14 avenue de l'Europe</t>
  </si>
  <si>
    <t>71 rue de Billancourt</t>
  </si>
  <si>
    <t>Boulogne Billancourt</t>
  </si>
  <si>
    <t xml:space="preserve">1 cours Michelet CS 30 051 </t>
  </si>
  <si>
    <t>Paris la Défense Cedex</t>
  </si>
  <si>
    <t>Orvault</t>
  </si>
  <si>
    <t>Rouen</t>
  </si>
  <si>
    <t>Mérignac</t>
  </si>
  <si>
    <t>Paris</t>
  </si>
  <si>
    <t>1 cours Michelet CS 30 051</t>
  </si>
  <si>
    <t>130 Avenue Claud Antoine Peccot</t>
  </si>
  <si>
    <t>66 rue de Sotteville</t>
  </si>
  <si>
    <t>Rue Miguel Cervantes</t>
  </si>
  <si>
    <t>Paris Cedex 15</t>
  </si>
  <si>
    <t>31-35 rue de la Fédération</t>
  </si>
  <si>
    <t>49 rue de Miromesnil</t>
  </si>
  <si>
    <t>Chauffray</t>
  </si>
  <si>
    <t>Route Chaban</t>
  </si>
  <si>
    <t>TSA 11 602</t>
  </si>
  <si>
    <t>Cesson Sevigne Cedex</t>
  </si>
  <si>
    <t>SAINT PRIEST CEDEX 9</t>
  </si>
  <si>
    <t>CSE IARD - TSA 81 110</t>
  </si>
  <si>
    <t>Nom Assurance</t>
  </si>
  <si>
    <t>88 avenue de France</t>
  </si>
  <si>
    <t>METTRE LE NOM RECHERCHE EN MAJUSCULE + ENTRER</t>
  </si>
  <si>
    <t>METTRE LE CODE + ENTRER</t>
  </si>
  <si>
    <t>RECHERCHE ASSURANCES par Nom</t>
  </si>
  <si>
    <t>RECHERCHE ASSURANCES par Code</t>
  </si>
  <si>
    <t>Toulon Cedex 9</t>
  </si>
  <si>
    <t>Rue Nicolas Appert Quartier Sainte Musse</t>
  </si>
  <si>
    <t>Bois Colombes</t>
  </si>
  <si>
    <t>70 avenue de l'Europe</t>
  </si>
  <si>
    <t>Strasbourg</t>
  </si>
  <si>
    <t xml:space="preserve">87 Rue Richelieu </t>
  </si>
  <si>
    <t>Rouen Cedex</t>
  </si>
  <si>
    <t>31 rue de Sotteville CS41200</t>
  </si>
  <si>
    <t>Bar-le-Duc</t>
  </si>
  <si>
    <t>22 rue du Dr Neve</t>
  </si>
  <si>
    <t>Le mans cedex 1</t>
  </si>
  <si>
    <t>160 rue Henri Champion</t>
  </si>
  <si>
    <t>auto solution BP 24 246</t>
  </si>
  <si>
    <t>BP 24 246</t>
  </si>
  <si>
    <t>4 rue Frédéric Guillaume Raiffesein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</si>
</sst>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3" borderId="1" xfId="0" applyFont="1" applyFill="1" applyBorder="1" applyAlignment="1">
      <alignment wrapText="1"/>
    </xf>
    <xf numFmtId="164" fontId="2" fillId="3" borderId="1" xfId="0" applyNumberFormat="1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0" fontId="3" fillId="4" borderId="5" xfId="0" applyFont="1" applyFill="1" applyBorder="1"/>
    <xf numFmtId="0" fontId="0" fillId="4" borderId="0" xfId="0" applyFill="1"/>
    <xf numFmtId="0" fontId="5" fillId="4" borderId="0" xfId="0" applyFont="1" applyFill="1" applyAlignment="1">
      <alignment horizontal="center" vertical="center"/>
    </xf>
    <xf numFmtId="0" fontId="3" fillId="4" borderId="6" xfId="0" applyFont="1" applyFill="1" applyBorder="1"/>
    <xf numFmtId="0" fontId="0" fillId="4" borderId="6" xfId="0" applyFill="1" applyBorder="1"/>
    <xf numFmtId="0" fontId="6" fillId="0" borderId="0" xfId="0" applyFont="1" applyAlignment="1">
      <alignment horizontal="center" vertical="center"/>
    </xf>
    <xf numFmtId="0" fontId="0" fillId="4" borderId="5" xfId="0" applyFill="1" applyBorder="1"/>
    <xf numFmtId="0" fontId="3" fillId="4" borderId="5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4" borderId="0" xfId="0" applyFont="1" applyFill="1"/>
    <xf numFmtId="0" fontId="7" fillId="0" borderId="0" xfId="0" applyFont="1"/>
    <xf numFmtId="0" fontId="0" fillId="4" borderId="0" xfId="0" applyFill="1" applyAlignment="1">
      <alignment horizontal="right"/>
    </xf>
    <xf numFmtId="0" fontId="0" fillId="4" borderId="7" xfId="0" applyFill="1" applyBorder="1"/>
    <xf numFmtId="0" fontId="0" fillId="4" borderId="8" xfId="0" applyFill="1" applyBorder="1"/>
    <xf numFmtId="0" fontId="1" fillId="2" borderId="9" xfId="0" applyFont="1" applyFill="1" applyBorder="1" applyAlignment="1">
      <alignment wrapText="1"/>
    </xf>
    <xf numFmtId="164" fontId="1" fillId="2" borderId="9" xfId="0" applyNumberFormat="1" applyFont="1" applyFill="1" applyBorder="1" applyAlignment="1">
      <alignment wrapText="1"/>
    </xf>
    <xf numFmtId="0" fontId="2" fillId="3" borderId="10" xfId="0" applyFont="1" applyFill="1" applyBorder="1" applyAlignment="1">
      <alignment wrapText="1"/>
    </xf>
    <xf numFmtId="164" fontId="2" fillId="3" borderId="10" xfId="0" applyNumberFormat="1" applyFont="1" applyFill="1" applyBorder="1" applyAlignment="1">
      <alignment wrapText="1"/>
    </xf>
    <xf numFmtId="0" fontId="7" fillId="0" borderId="11" xfId="0" applyFont="1" applyBorder="1" applyAlignment="1">
      <alignment horizontal="center" vertical="center" wrapText="1"/>
    </xf>
    <xf numFmtId="0" fontId="3" fillId="4" borderId="0" xfId="0" applyFont="1" applyFill="1" applyBorder="1"/>
    <xf numFmtId="0" fontId="0" fillId="4" borderId="0" xfId="0" applyFill="1" applyBorder="1"/>
    <xf numFmtId="0" fontId="3" fillId="4" borderId="0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0" fillId="8" borderId="12" xfId="0" applyFill="1" applyBorder="1"/>
    <xf numFmtId="0" fontId="6" fillId="8" borderId="1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/>
    </xf>
    <xf numFmtId="0" fontId="7" fillId="8" borderId="12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 applyAlignment="1">
      <alignment horizontal="right" vertical="center"/>
    </xf>
    <xf numFmtId="0" fontId="11" fillId="6" borderId="0" xfId="0" applyFont="1" applyFill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10" fillId="6" borderId="0" xfId="0" applyNumberFormat="1" applyFont="1" applyFill="1" applyAlignment="1">
      <alignment horizontal="center" vertical="center"/>
    </xf>
    <xf numFmtId="164" fontId="10" fillId="6" borderId="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/>
    </xf>
    <xf numFmtId="0" fontId="12" fillId="9" borderId="3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58014E-B1E8-4CB2-A878-826F3CBC1CD0}" name="Tableau1" displayName="Tableau1" ref="A1:M66" totalsRowShown="0" headerRowDxfId="17" dataDxfId="15" headerRowBorderDxfId="16" tableBorderDxfId="14" totalsRowBorderDxfId="13">
  <autoFilter ref="A1:M66" xr:uid="{8733E897-490C-43CA-80F7-0B5616C2B1FB}"/>
  <tableColumns count="13">
    <tableColumn id="1" xr3:uid="{6988EC5F-6E1B-4D75-9932-E4055469AA40}" name="BCF" dataDxfId="12"/>
    <tableColumn id="3" xr3:uid="{8464708C-8720-4CCD-8CFE-31E1A7A6B763}" name="Nom Assurance" dataDxfId="11"/>
    <tableColumn id="14" xr3:uid="{20C9F9A4-8337-42F9-A52E-45DB054C2924}" name="Groupe" dataDxfId="10"/>
    <tableColumn id="4" xr3:uid="{59A42E7B-56DD-4912-BCB9-D192A0C94A6E}" name="Adresse" dataDxfId="9"/>
    <tableColumn id="5" xr3:uid="{15E2C190-5F94-47B7-A705-4108D8BFBE01}" name="CP" dataDxfId="8"/>
    <tableColumn id="6" xr3:uid="{4655ED70-3555-46DB-8480-FE26A7A86BB7}" name="Ville" dataDxfId="7"/>
    <tableColumn id="7" xr3:uid="{3A324796-21BF-4C7C-9F6E-1864697C8A50}" name="Adresse complete" dataDxfId="6">
      <calculatedColumnFormula>D2&amp; " - "&amp;E2&amp; " " &amp;F2</calculatedColumnFormula>
    </tableColumn>
    <tableColumn id="8" xr3:uid="{E4FE8431-08B1-487F-BF3D-BF92339622FE}" name="Téléphone" dataDxfId="5"/>
    <tableColumn id="9" xr3:uid="{FA7FD077-9AB1-4746-BA0C-4817BDC2388E}" name="Mail" dataDxfId="4"/>
    <tableColumn id="10" xr3:uid="{3563BF95-F463-41CD-880B-C684D23B946D}" name="Indication Franchise" dataDxfId="3"/>
    <tableColumn id="11" xr3:uid="{45641C1C-338D-4AE9-B23C-F62C1A904CD3}" name="Process Paiement" dataDxfId="2"/>
    <tableColumn id="12" xr3:uid="{10E864E5-9D20-46E9-8EE8-D36439D1669A}" name="Élément Non Compris BDG" dataDxfId="1"/>
    <tableColumn id="13" xr3:uid="{C1D72546-242D-4131-A2C0-3E88C7AFEA00}" name="Spécificité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EBE04-1455-48D0-8839-1465B09F8998}">
  <dimension ref="A1:K16"/>
  <sheetViews>
    <sheetView showGridLines="0" tabSelected="1" zoomScale="90" zoomScaleNormal="90" workbookViewId="0">
      <selection activeCell="H4" sqref="H4:J4"/>
    </sheetView>
  </sheetViews>
  <sheetFormatPr baseColWidth="10" defaultRowHeight="15" x14ac:dyDescent="0.25"/>
  <cols>
    <col min="1" max="1" width="27.7109375" customWidth="1"/>
    <col min="3" max="3" width="27.7109375" customWidth="1"/>
    <col min="5" max="5" width="27.7109375" customWidth="1"/>
    <col min="6" max="6" width="3.42578125" customWidth="1"/>
    <col min="7" max="7" width="27.7109375" customWidth="1"/>
    <col min="9" max="9" width="27.7109375" customWidth="1"/>
    <col min="11" max="11" width="27.7109375" customWidth="1"/>
  </cols>
  <sheetData>
    <row r="1" spans="1:11" ht="23.25" x14ac:dyDescent="0.35">
      <c r="A1" s="49" t="s">
        <v>210</v>
      </c>
      <c r="B1" s="50"/>
      <c r="C1" s="50"/>
      <c r="D1" s="50"/>
      <c r="E1" s="51"/>
      <c r="F1" s="31"/>
      <c r="G1" s="50" t="s">
        <v>211</v>
      </c>
      <c r="H1" s="50"/>
      <c r="I1" s="50"/>
      <c r="J1" s="50"/>
      <c r="K1" s="51"/>
    </row>
    <row r="2" spans="1:11" ht="15.75" x14ac:dyDescent="0.25">
      <c r="A2" s="5"/>
      <c r="B2" s="35"/>
      <c r="C2" s="7" t="s">
        <v>208</v>
      </c>
      <c r="D2" s="6"/>
      <c r="E2" s="8"/>
      <c r="F2" s="31"/>
      <c r="G2" s="27"/>
      <c r="H2" s="6"/>
      <c r="I2" s="7" t="s">
        <v>209</v>
      </c>
      <c r="J2" s="6"/>
      <c r="K2" s="8"/>
    </row>
    <row r="3" spans="1:11" x14ac:dyDescent="0.25">
      <c r="A3" s="5"/>
      <c r="B3" s="6"/>
      <c r="C3" s="6"/>
      <c r="D3" s="6"/>
      <c r="E3" s="9"/>
      <c r="F3" s="31"/>
      <c r="G3" s="27"/>
      <c r="H3" s="6"/>
      <c r="I3" s="6"/>
      <c r="J3" s="6"/>
      <c r="K3" s="9"/>
    </row>
    <row r="4" spans="1:11" s="10" customFormat="1" ht="21" customHeight="1" x14ac:dyDescent="0.25">
      <c r="A4" s="5"/>
      <c r="B4" s="46"/>
      <c r="C4" s="47"/>
      <c r="D4" s="48"/>
      <c r="E4" s="9"/>
      <c r="F4" s="32"/>
      <c r="G4" s="27"/>
      <c r="H4" s="43"/>
      <c r="I4" s="44"/>
      <c r="J4" s="45"/>
      <c r="K4" s="9"/>
    </row>
    <row r="5" spans="1:11" x14ac:dyDescent="0.25">
      <c r="A5" s="11"/>
      <c r="B5" s="6"/>
      <c r="C5" s="6"/>
      <c r="D5" s="6"/>
      <c r="E5" s="9"/>
      <c r="F5" s="31"/>
      <c r="G5" s="28"/>
      <c r="H5" s="6"/>
      <c r="I5" s="6"/>
      <c r="J5" s="6"/>
      <c r="K5" s="9"/>
    </row>
    <row r="6" spans="1:11" s="16" customFormat="1" x14ac:dyDescent="0.25">
      <c r="A6" s="12" t="s">
        <v>174</v>
      </c>
      <c r="B6" s="13"/>
      <c r="C6" s="14" t="s">
        <v>175</v>
      </c>
      <c r="D6" s="13"/>
      <c r="E6" s="15" t="s">
        <v>7</v>
      </c>
      <c r="F6" s="33"/>
      <c r="G6" s="29" t="s">
        <v>174</v>
      </c>
      <c r="H6" s="13"/>
      <c r="I6" s="14" t="s">
        <v>175</v>
      </c>
      <c r="J6" s="13"/>
      <c r="K6" s="15" t="s">
        <v>7</v>
      </c>
    </row>
    <row r="7" spans="1:11" s="18" customFormat="1" ht="132.75" customHeight="1" x14ac:dyDescent="0.2">
      <c r="A7" s="26" t="e">
        <f>INDEX(Tableau1[],MATCH(Formulaire!$B$4,Nom_assurance,),10)</f>
        <v>#N/A</v>
      </c>
      <c r="B7" s="17"/>
      <c r="C7" s="26" t="e">
        <f>INDEX(Tableau1[],MATCH(Formulaire!$B$4,Nom_assurance,),12)</f>
        <v>#N/A</v>
      </c>
      <c r="D7" s="17"/>
      <c r="E7" s="26" t="e">
        <f>INDEX(Tableau1[],MATCH(Formulaire!$B$4,Nom_assurance,),13)</f>
        <v>#N/A</v>
      </c>
      <c r="F7" s="34"/>
      <c r="G7" s="30" t="e">
        <f>INDEX(Tableau1[],MATCH(Formulaire!$H$4,BCF,),11)</f>
        <v>#N/A</v>
      </c>
      <c r="H7" s="17"/>
      <c r="I7" s="26" t="e">
        <f>INDEX(Tableau1[],MATCH(Formulaire!$H$4,BCF,),13)</f>
        <v>#N/A</v>
      </c>
      <c r="J7" s="17"/>
      <c r="K7" s="26" t="e">
        <f>INDEX(Tableau1[],MATCH(Formulaire!$H$4,BCF,),14)</f>
        <v>#N/A</v>
      </c>
    </row>
    <row r="8" spans="1:11" x14ac:dyDescent="0.25">
      <c r="A8" s="11"/>
      <c r="B8" s="6"/>
      <c r="C8" s="6"/>
      <c r="D8" s="6"/>
      <c r="E8" s="9"/>
      <c r="F8" s="31"/>
      <c r="G8" s="28"/>
      <c r="H8" s="6"/>
      <c r="I8" s="6"/>
      <c r="J8" s="6"/>
      <c r="K8" s="9"/>
    </row>
    <row r="9" spans="1:11" x14ac:dyDescent="0.25">
      <c r="A9" s="6"/>
      <c r="B9" s="6"/>
      <c r="C9" s="14" t="s">
        <v>176</v>
      </c>
      <c r="D9" s="6"/>
      <c r="E9" s="9"/>
      <c r="F9" s="31"/>
      <c r="G9" s="6"/>
      <c r="H9" s="6"/>
      <c r="I9" s="14" t="s">
        <v>176</v>
      </c>
      <c r="J9" s="6"/>
      <c r="K9" s="9"/>
    </row>
    <row r="10" spans="1:11" ht="20.100000000000001" customHeight="1" x14ac:dyDescent="0.25">
      <c r="A10" s="6"/>
      <c r="B10" s="42" t="e">
        <f>INDEX(Tableau1[],MATCH(Formulaire!$B$4,Nom_assurance,),11)</f>
        <v>#N/A</v>
      </c>
      <c r="C10" s="42"/>
      <c r="D10" s="42"/>
      <c r="E10" s="9"/>
      <c r="F10" s="31"/>
      <c r="G10" s="6"/>
      <c r="H10" s="42" t="e">
        <f>INDEX(Tableau1[],MATCH(Formulaire!$H$4,BCF,),12)</f>
        <v>#N/A</v>
      </c>
      <c r="I10" s="42"/>
      <c r="J10" s="42"/>
      <c r="K10" s="9"/>
    </row>
    <row r="11" spans="1:11" x14ac:dyDescent="0.25">
      <c r="A11" s="6"/>
      <c r="B11" s="6"/>
      <c r="C11" s="6"/>
      <c r="D11" s="6"/>
      <c r="E11" s="9"/>
      <c r="F11" s="31"/>
      <c r="G11" s="6"/>
      <c r="H11" s="6"/>
      <c r="I11" s="6"/>
      <c r="J11" s="6"/>
      <c r="K11" s="9"/>
    </row>
    <row r="12" spans="1:11" x14ac:dyDescent="0.25">
      <c r="A12" s="12" t="s">
        <v>1</v>
      </c>
      <c r="B12" s="36" t="s">
        <v>177</v>
      </c>
      <c r="C12" s="37" t="e">
        <f>IF(ISBLANK(INDEX(Tableau1[],MATCH(Formulaire!$B$4,Nom_assurance,),9)),"",INDEX(Tableau1[],MATCH(Formulaire!$B$4,Nom_assurance,),9))</f>
        <v>#N/A</v>
      </c>
      <c r="D12" s="37"/>
      <c r="E12" s="38"/>
      <c r="F12" s="31"/>
      <c r="G12" s="29" t="s">
        <v>1</v>
      </c>
      <c r="H12" s="36" t="s">
        <v>177</v>
      </c>
      <c r="I12" s="37" t="e">
        <f>IF(ISBLANK(INDEX(Tableau1[],MATCH(Formulaire!$H$4,BCF,),10)),"",INDEX(Tableau1[],MATCH(Formulaire!$H$4,BCF,),10))</f>
        <v>#N/A</v>
      </c>
      <c r="J12" s="37"/>
      <c r="K12" s="38"/>
    </row>
    <row r="13" spans="1:11" ht="20.100000000000001" customHeight="1" x14ac:dyDescent="0.25">
      <c r="A13" s="39" t="e">
        <f>INDEX(Tableau1[],MATCH(Formulaire!$B$4,Nom_assurance,),7)</f>
        <v>#N/A</v>
      </c>
      <c r="B13" s="36"/>
      <c r="C13" s="37"/>
      <c r="D13" s="37"/>
      <c r="E13" s="38"/>
      <c r="F13" s="31"/>
      <c r="G13" s="39" t="e">
        <f>INDEX(Tableau1[],MATCH(Formulaire!$H$4,BCF,),8)</f>
        <v>#N/A</v>
      </c>
      <c r="H13" s="36"/>
      <c r="I13" s="37"/>
      <c r="J13" s="37"/>
      <c r="K13" s="38"/>
    </row>
    <row r="14" spans="1:11" x14ac:dyDescent="0.25">
      <c r="A14" s="39"/>
      <c r="B14" s="6"/>
      <c r="C14" s="14"/>
      <c r="D14" s="6"/>
      <c r="E14" s="9"/>
      <c r="F14" s="31"/>
      <c r="G14" s="39"/>
      <c r="H14" s="6"/>
      <c r="I14" s="14"/>
      <c r="J14" s="6"/>
      <c r="K14" s="9"/>
    </row>
    <row r="15" spans="1:11" ht="32.1" customHeight="1" x14ac:dyDescent="0.25">
      <c r="A15" s="39"/>
      <c r="B15" s="19" t="s">
        <v>178</v>
      </c>
      <c r="C15" s="40" t="e">
        <f>IF(ISBLANK(INDEX(Tableau1[],MATCH(Formulaire!$B$4,Nom_assurance,),8)),"",INDEX(Tableau1[],MATCH(Formulaire!$B$4,Nom_assurance,),8))</f>
        <v>#N/A</v>
      </c>
      <c r="D15" s="40"/>
      <c r="E15" s="41"/>
      <c r="F15" s="31"/>
      <c r="G15" s="39"/>
      <c r="H15" s="19" t="s">
        <v>178</v>
      </c>
      <c r="I15" s="40" t="e">
        <f>IF(ISBLANK(INDEX(Tableau1[],MATCH(Formulaire!$H$4,BCF,),9)),"",INDEX(Tableau1[],MATCH(Formulaire!$H$4,BCF,),9))</f>
        <v>#N/A</v>
      </c>
      <c r="J15" s="40"/>
      <c r="K15" s="41"/>
    </row>
    <row r="16" spans="1:11" ht="23.25" customHeight="1" x14ac:dyDescent="0.25">
      <c r="A16" s="20"/>
      <c r="B16" s="20"/>
      <c r="C16" s="20"/>
      <c r="D16" s="20"/>
      <c r="E16" s="21"/>
      <c r="F16" s="31"/>
      <c r="G16" s="20"/>
      <c r="H16" s="20"/>
      <c r="I16" s="20"/>
      <c r="J16" s="20"/>
      <c r="K16" s="21"/>
    </row>
  </sheetData>
  <mergeCells count="14">
    <mergeCell ref="G1:K1"/>
    <mergeCell ref="H10:J10"/>
    <mergeCell ref="H12:H13"/>
    <mergeCell ref="I12:K13"/>
    <mergeCell ref="G13:G15"/>
    <mergeCell ref="I15:K15"/>
    <mergeCell ref="H4:J4"/>
    <mergeCell ref="B12:B13"/>
    <mergeCell ref="C12:E13"/>
    <mergeCell ref="A13:A15"/>
    <mergeCell ref="C15:E15"/>
    <mergeCell ref="A1:E1"/>
    <mergeCell ref="B10:D10"/>
    <mergeCell ref="B4:D4"/>
  </mergeCells>
  <dataValidations count="2">
    <dataValidation type="list" allowBlank="1" showInputMessage="1" prompt="Choisir le nom dans la liste ou taper la première lettre du nom dans la cellule et choisir dans la liste" sqref="B4:D4" xr:uid="{BBF50F2A-B61E-44D7-97DB-775F3AFC475B}">
      <formula1>OFFSET(Nom_assurance,MATCH($B$4&amp;"*",Nom_assurance,)-1,,)</formula1>
    </dataValidation>
    <dataValidation type="list" allowBlank="1" showInputMessage="1" sqref="H4:J4" xr:uid="{81AB7ED0-A8DE-40E0-8DA7-F58C8C7CB24C}">
      <formula1>OFFSET(BCF,MATCH($H$4&amp;"*",BCF,)-1,,)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3F41-510C-4536-AA9B-2B2E9CFAD6FF}">
  <dimension ref="A1:M66"/>
  <sheetViews>
    <sheetView workbookViewId="0">
      <pane ySplit="1" topLeftCell="A2" activePane="bottomLeft" state="frozen"/>
      <selection pane="bottomLeft" activeCell="B1" sqref="B1"/>
    </sheetView>
  </sheetViews>
  <sheetFormatPr baseColWidth="10" defaultRowHeight="15" x14ac:dyDescent="0.25"/>
  <cols>
    <col min="1" max="1" width="9.5703125" customWidth="1"/>
    <col min="2" max="2" width="46.28515625" customWidth="1"/>
    <col min="3" max="3" width="17.28515625" customWidth="1"/>
    <col min="4" max="4" width="67.85546875" customWidth="1"/>
    <col min="5" max="5" width="7.85546875" customWidth="1"/>
    <col min="6" max="6" width="18.5703125" customWidth="1"/>
    <col min="7" max="7" width="62.5703125" hidden="1" customWidth="1"/>
    <col min="8" max="8" width="25" customWidth="1"/>
    <col min="9" max="9" width="44.7109375" customWidth="1"/>
    <col min="10" max="10" width="41.42578125" customWidth="1"/>
    <col min="11" max="11" width="21.42578125" customWidth="1"/>
    <col min="12" max="12" width="50.28515625" customWidth="1"/>
    <col min="13" max="13" width="68.42578125" customWidth="1"/>
  </cols>
  <sheetData>
    <row r="1" spans="1:13" x14ac:dyDescent="0.25">
      <c r="A1" s="22" t="s">
        <v>0</v>
      </c>
      <c r="B1" s="22" t="s">
        <v>206</v>
      </c>
      <c r="C1" s="22" t="s">
        <v>179</v>
      </c>
      <c r="D1" s="22" t="s">
        <v>1</v>
      </c>
      <c r="E1" s="22" t="s">
        <v>180</v>
      </c>
      <c r="F1" s="22" t="s">
        <v>181</v>
      </c>
      <c r="G1" s="22" t="s">
        <v>183</v>
      </c>
      <c r="H1" s="23" t="s">
        <v>2</v>
      </c>
      <c r="I1" s="22" t="s">
        <v>3</v>
      </c>
      <c r="J1" s="22" t="s">
        <v>4</v>
      </c>
      <c r="K1" s="22" t="s">
        <v>5</v>
      </c>
      <c r="L1" s="22" t="s">
        <v>6</v>
      </c>
      <c r="M1" s="22" t="s">
        <v>7</v>
      </c>
    </row>
    <row r="2" spans="1:13" ht="24.75" x14ac:dyDescent="0.25">
      <c r="A2" s="1">
        <v>992</v>
      </c>
      <c r="B2" s="1" t="s">
        <v>8</v>
      </c>
      <c r="C2" s="1"/>
      <c r="D2" s="1" t="s">
        <v>184</v>
      </c>
      <c r="E2" s="1">
        <v>67300</v>
      </c>
      <c r="F2" s="1" t="s">
        <v>182</v>
      </c>
      <c r="G2" s="1" t="str">
        <f t="shared" ref="G2:G33" si="0">D2&amp; " - "&amp;E2&amp; " " &amp;F2</f>
        <v>Espace Européen de l'entreprise - 14 avenue de l'Europe - 67300 Schiltigheim</v>
      </c>
      <c r="H2" s="2"/>
      <c r="I2" s="1"/>
      <c r="J2" s="1" t="s">
        <v>10</v>
      </c>
      <c r="K2" s="1" t="s">
        <v>11</v>
      </c>
      <c r="L2" s="1" t="s">
        <v>12</v>
      </c>
      <c r="M2" s="1" t="s">
        <v>10</v>
      </c>
    </row>
    <row r="3" spans="1:13" x14ac:dyDescent="0.25">
      <c r="A3" s="3">
        <v>2</v>
      </c>
      <c r="B3" s="3" t="s">
        <v>13</v>
      </c>
      <c r="C3" s="3"/>
      <c r="D3" s="3" t="s">
        <v>185</v>
      </c>
      <c r="E3" s="3">
        <v>92100</v>
      </c>
      <c r="F3" s="3" t="s">
        <v>186</v>
      </c>
      <c r="G3" s="3" t="str">
        <f t="shared" si="0"/>
        <v>71 rue de Billancourt - 92100 Boulogne Billancourt</v>
      </c>
      <c r="H3" s="4"/>
      <c r="I3" s="3"/>
      <c r="J3" s="3" t="s">
        <v>10</v>
      </c>
      <c r="K3" s="3" t="s">
        <v>11</v>
      </c>
      <c r="L3" s="3" t="s">
        <v>10</v>
      </c>
      <c r="M3" s="3" t="s">
        <v>14</v>
      </c>
    </row>
    <row r="4" spans="1:13" x14ac:dyDescent="0.25">
      <c r="A4" s="1">
        <v>279</v>
      </c>
      <c r="B4" s="1" t="s">
        <v>15</v>
      </c>
      <c r="C4" s="1"/>
      <c r="D4" s="1" t="s">
        <v>213</v>
      </c>
      <c r="E4" s="1">
        <v>83086</v>
      </c>
      <c r="F4" s="1" t="s">
        <v>212</v>
      </c>
      <c r="G4" s="1" t="str">
        <f t="shared" si="0"/>
        <v>Rue Nicolas Appert Quartier Sainte Musse - 83086 Toulon Cedex 9</v>
      </c>
      <c r="H4" s="2"/>
      <c r="I4" s="1"/>
      <c r="J4" s="1" t="s">
        <v>10</v>
      </c>
      <c r="K4" s="1" t="s">
        <v>11</v>
      </c>
      <c r="L4" s="1" t="s">
        <v>10</v>
      </c>
      <c r="M4" s="1" t="s">
        <v>10</v>
      </c>
    </row>
    <row r="5" spans="1:13" ht="24.75" x14ac:dyDescent="0.25">
      <c r="A5" s="3">
        <v>862</v>
      </c>
      <c r="B5" s="3" t="s">
        <v>16</v>
      </c>
      <c r="C5" s="3"/>
      <c r="D5" s="3" t="s">
        <v>10</v>
      </c>
      <c r="E5" s="3"/>
      <c r="F5" s="3"/>
      <c r="G5" s="3" t="str">
        <f t="shared" si="0"/>
        <v xml:space="preserve">- -  </v>
      </c>
      <c r="H5" s="4"/>
      <c r="I5" s="3"/>
      <c r="J5" s="3" t="s">
        <v>10</v>
      </c>
      <c r="K5" s="3" t="s">
        <v>17</v>
      </c>
      <c r="L5" s="3" t="s">
        <v>10</v>
      </c>
      <c r="M5" s="3" t="s">
        <v>18</v>
      </c>
    </row>
    <row r="6" spans="1:13" ht="48.75" x14ac:dyDescent="0.25">
      <c r="A6" s="1">
        <v>532</v>
      </c>
      <c r="B6" s="1" t="s">
        <v>19</v>
      </c>
      <c r="C6" s="1"/>
      <c r="D6" s="1" t="s">
        <v>20</v>
      </c>
      <c r="E6" s="1"/>
      <c r="F6" s="1"/>
      <c r="G6" s="1" t="str">
        <f t="shared" si="0"/>
        <v xml:space="preserve">Voir CV -  </v>
      </c>
      <c r="H6" s="2"/>
      <c r="I6" s="1"/>
      <c r="J6" s="1" t="s">
        <v>10</v>
      </c>
      <c r="K6" s="1" t="s">
        <v>17</v>
      </c>
      <c r="L6" s="1" t="s">
        <v>21</v>
      </c>
      <c r="M6" s="1" t="s">
        <v>22</v>
      </c>
    </row>
    <row r="7" spans="1:13" ht="48.75" x14ac:dyDescent="0.25">
      <c r="A7" s="3">
        <v>522</v>
      </c>
      <c r="B7" s="3" t="s">
        <v>23</v>
      </c>
      <c r="C7" s="3"/>
      <c r="D7" s="3" t="s">
        <v>187</v>
      </c>
      <c r="E7" s="3">
        <v>92076</v>
      </c>
      <c r="F7" s="3" t="s">
        <v>188</v>
      </c>
      <c r="G7" s="3" t="str">
        <f t="shared" si="0"/>
        <v>1 cours Michelet CS 30 051  - 92076 Paris la Défense Cedex</v>
      </c>
      <c r="H7" s="4"/>
      <c r="I7" s="3"/>
      <c r="J7" s="3" t="s">
        <v>10</v>
      </c>
      <c r="K7" s="3" t="s">
        <v>11</v>
      </c>
      <c r="L7" s="3" t="s">
        <v>21</v>
      </c>
      <c r="M7" s="3" t="s">
        <v>24</v>
      </c>
    </row>
    <row r="8" spans="1:13" ht="24.75" x14ac:dyDescent="0.25">
      <c r="A8" s="1">
        <v>3</v>
      </c>
      <c r="B8" s="1" t="s">
        <v>25</v>
      </c>
      <c r="C8" s="1"/>
      <c r="D8" s="1" t="s">
        <v>193</v>
      </c>
      <c r="E8" s="1">
        <v>92076</v>
      </c>
      <c r="F8" s="3" t="s">
        <v>188</v>
      </c>
      <c r="G8" s="1" t="str">
        <f t="shared" si="0"/>
        <v>1 cours Michelet CS 30 051 - 92076 Paris la Défense Cedex</v>
      </c>
      <c r="H8" s="2"/>
      <c r="I8" s="1"/>
      <c r="J8" s="1" t="s">
        <v>10</v>
      </c>
      <c r="K8" s="1" t="s">
        <v>11</v>
      </c>
      <c r="L8" s="1" t="s">
        <v>10</v>
      </c>
      <c r="M8" s="1" t="s">
        <v>14</v>
      </c>
    </row>
    <row r="9" spans="1:13" x14ac:dyDescent="0.25">
      <c r="A9" s="3">
        <v>804</v>
      </c>
      <c r="B9" s="3" t="s">
        <v>26</v>
      </c>
      <c r="C9" s="3"/>
      <c r="D9" s="3" t="s">
        <v>194</v>
      </c>
      <c r="E9" s="3">
        <v>44700</v>
      </c>
      <c r="F9" s="3" t="s">
        <v>189</v>
      </c>
      <c r="G9" s="3" t="str">
        <f t="shared" si="0"/>
        <v>130 Avenue Claud Antoine Peccot - 44700 Orvault</v>
      </c>
      <c r="H9" s="4"/>
      <c r="I9" s="3"/>
      <c r="J9" s="3" t="s">
        <v>10</v>
      </c>
      <c r="K9" s="3" t="s">
        <v>17</v>
      </c>
      <c r="L9" s="3" t="s">
        <v>27</v>
      </c>
      <c r="M9" s="3" t="s">
        <v>28</v>
      </c>
    </row>
    <row r="10" spans="1:13" ht="36.75" x14ac:dyDescent="0.25">
      <c r="A10" s="1">
        <v>801</v>
      </c>
      <c r="B10" s="1" t="s">
        <v>29</v>
      </c>
      <c r="C10" s="1"/>
      <c r="D10" s="1" t="s">
        <v>195</v>
      </c>
      <c r="E10" s="1">
        <v>760000</v>
      </c>
      <c r="F10" s="1" t="s">
        <v>190</v>
      </c>
      <c r="G10" s="1" t="str">
        <f t="shared" si="0"/>
        <v>66 rue de Sotteville - 760000 Rouen</v>
      </c>
      <c r="H10" s="2"/>
      <c r="I10" s="1"/>
      <c r="J10" s="1" t="s">
        <v>30</v>
      </c>
      <c r="K10" s="1" t="s">
        <v>11</v>
      </c>
      <c r="L10" s="1" t="s">
        <v>10</v>
      </c>
      <c r="M10" s="1" t="s">
        <v>31</v>
      </c>
    </row>
    <row r="11" spans="1:13" x14ac:dyDescent="0.25">
      <c r="A11" s="3">
        <v>4</v>
      </c>
      <c r="B11" s="3" t="s">
        <v>32</v>
      </c>
      <c r="C11" s="3"/>
      <c r="D11" s="3" t="s">
        <v>196</v>
      </c>
      <c r="E11" s="3">
        <v>33700</v>
      </c>
      <c r="F11" s="3" t="s">
        <v>191</v>
      </c>
      <c r="G11" s="3" t="str">
        <f t="shared" si="0"/>
        <v>Rue Miguel Cervantes - 33700 Mérignac</v>
      </c>
      <c r="H11" s="4"/>
      <c r="I11" s="3"/>
      <c r="J11" s="3" t="s">
        <v>10</v>
      </c>
      <c r="K11" s="3" t="s">
        <v>11</v>
      </c>
      <c r="L11" s="3" t="s">
        <v>10</v>
      </c>
      <c r="M11" s="3" t="s">
        <v>14</v>
      </c>
    </row>
    <row r="12" spans="1:13" x14ac:dyDescent="0.25">
      <c r="A12" s="1">
        <v>5</v>
      </c>
      <c r="B12" s="1" t="s">
        <v>33</v>
      </c>
      <c r="C12" s="1"/>
      <c r="D12" s="1" t="s">
        <v>198</v>
      </c>
      <c r="E12" s="1">
        <v>75717</v>
      </c>
      <c r="F12" s="1" t="s">
        <v>197</v>
      </c>
      <c r="G12" s="1" t="str">
        <f t="shared" si="0"/>
        <v>31-35 rue de la Fédération - 75717 Paris Cedex 15</v>
      </c>
      <c r="H12" s="2"/>
      <c r="I12" s="1"/>
      <c r="J12" s="1" t="s">
        <v>10</v>
      </c>
      <c r="K12" s="1" t="s">
        <v>11</v>
      </c>
      <c r="L12" s="1" t="s">
        <v>10</v>
      </c>
      <c r="M12" s="1" t="s">
        <v>10</v>
      </c>
    </row>
    <row r="13" spans="1:13" ht="60.75" x14ac:dyDescent="0.25">
      <c r="A13" s="3">
        <v>169</v>
      </c>
      <c r="B13" s="3" t="s">
        <v>34</v>
      </c>
      <c r="C13" s="3"/>
      <c r="D13" s="3" t="s">
        <v>199</v>
      </c>
      <c r="E13" s="3">
        <v>75008</v>
      </c>
      <c r="F13" s="3" t="s">
        <v>192</v>
      </c>
      <c r="G13" s="3" t="str">
        <f t="shared" si="0"/>
        <v>49 rue de Miromesnil - 75008 Paris</v>
      </c>
      <c r="H13" s="4"/>
      <c r="I13" s="3"/>
      <c r="J13" s="3" t="s">
        <v>35</v>
      </c>
      <c r="K13" s="3" t="s">
        <v>11</v>
      </c>
      <c r="L13" s="3" t="s">
        <v>10</v>
      </c>
      <c r="M13" s="3" t="s">
        <v>36</v>
      </c>
    </row>
    <row r="14" spans="1:13" x14ac:dyDescent="0.25">
      <c r="A14" s="1">
        <v>181</v>
      </c>
      <c r="B14" s="1" t="s">
        <v>37</v>
      </c>
      <c r="C14" s="1"/>
      <c r="D14" s="1" t="s">
        <v>215</v>
      </c>
      <c r="E14" s="1">
        <v>92270</v>
      </c>
      <c r="F14" s="1" t="s">
        <v>214</v>
      </c>
      <c r="G14" s="1" t="str">
        <f t="shared" si="0"/>
        <v>70 avenue de l'Europe - 92270 Bois Colombes</v>
      </c>
      <c r="H14" s="2"/>
      <c r="I14" s="1"/>
      <c r="J14" s="1" t="s">
        <v>10</v>
      </c>
      <c r="K14" s="1" t="s">
        <v>11</v>
      </c>
      <c r="L14" s="1" t="s">
        <v>10</v>
      </c>
      <c r="M14" s="1" t="s">
        <v>10</v>
      </c>
    </row>
    <row r="15" spans="1:13" ht="24.75" x14ac:dyDescent="0.25">
      <c r="A15" s="3">
        <v>995</v>
      </c>
      <c r="B15" s="3" t="s">
        <v>38</v>
      </c>
      <c r="C15" s="3"/>
      <c r="D15" s="3" t="s">
        <v>205</v>
      </c>
      <c r="E15" s="3">
        <v>69386</v>
      </c>
      <c r="F15" s="3" t="s">
        <v>204</v>
      </c>
      <c r="G15" s="3" t="str">
        <f t="shared" si="0"/>
        <v>CSE IARD - TSA 81 110 - 69386 SAINT PRIEST CEDEX 9</v>
      </c>
      <c r="H15" s="4"/>
      <c r="I15" s="3"/>
      <c r="J15" s="3" t="s">
        <v>39</v>
      </c>
      <c r="K15" s="3" t="s">
        <v>40</v>
      </c>
      <c r="L15" s="3" t="s">
        <v>10</v>
      </c>
      <c r="M15" s="3" t="s">
        <v>14</v>
      </c>
    </row>
    <row r="16" spans="1:13" ht="24.75" x14ac:dyDescent="0.25">
      <c r="A16" s="1">
        <v>943</v>
      </c>
      <c r="B16" s="1" t="s">
        <v>41</v>
      </c>
      <c r="C16" s="1"/>
      <c r="D16" s="1" t="s">
        <v>205</v>
      </c>
      <c r="E16" s="3">
        <v>69386</v>
      </c>
      <c r="F16" s="3" t="s">
        <v>204</v>
      </c>
      <c r="G16" s="1" t="str">
        <f t="shared" si="0"/>
        <v>CSE IARD - TSA 81 110 - 69386 SAINT PRIEST CEDEX 9</v>
      </c>
      <c r="H16" s="2"/>
      <c r="I16" s="1"/>
      <c r="J16" s="1" t="s">
        <v>39</v>
      </c>
      <c r="K16" s="1" t="s">
        <v>40</v>
      </c>
      <c r="L16" s="1" t="s">
        <v>10</v>
      </c>
      <c r="M16" s="1" t="s">
        <v>14</v>
      </c>
    </row>
    <row r="17" spans="1:13" x14ac:dyDescent="0.25">
      <c r="A17" s="3">
        <v>104</v>
      </c>
      <c r="B17" s="3" t="s">
        <v>42</v>
      </c>
      <c r="C17" s="3"/>
      <c r="D17" s="3" t="s">
        <v>201</v>
      </c>
      <c r="E17" s="3">
        <v>79180</v>
      </c>
      <c r="F17" s="3" t="s">
        <v>200</v>
      </c>
      <c r="G17" s="3" t="str">
        <f t="shared" si="0"/>
        <v>Route Chaban - 79180 Chauffray</v>
      </c>
      <c r="H17" s="4"/>
      <c r="I17" s="3"/>
      <c r="J17" s="3" t="s">
        <v>10</v>
      </c>
      <c r="K17" s="3" t="s">
        <v>11</v>
      </c>
      <c r="L17" s="3" t="s">
        <v>10</v>
      </c>
      <c r="M17" s="3" t="s">
        <v>43</v>
      </c>
    </row>
    <row r="18" spans="1:13" ht="36.75" x14ac:dyDescent="0.25">
      <c r="A18" s="1">
        <v>807</v>
      </c>
      <c r="B18" s="1" t="s">
        <v>44</v>
      </c>
      <c r="C18" s="1"/>
      <c r="D18" s="1" t="s">
        <v>202</v>
      </c>
      <c r="E18" s="1">
        <v>35516</v>
      </c>
      <c r="F18" s="1" t="s">
        <v>203</v>
      </c>
      <c r="G18" s="1" t="str">
        <f t="shared" si="0"/>
        <v>TSA 11 602 - 35516 Cesson Sevigne Cedex</v>
      </c>
      <c r="H18" s="2"/>
      <c r="I18" s="1"/>
      <c r="J18" s="1" t="s">
        <v>10</v>
      </c>
      <c r="K18" s="1" t="s">
        <v>11</v>
      </c>
      <c r="L18" s="1" t="s">
        <v>45</v>
      </c>
      <c r="M18" s="1" t="s">
        <v>46</v>
      </c>
    </row>
    <row r="19" spans="1:13" x14ac:dyDescent="0.25">
      <c r="A19" s="3">
        <v>6</v>
      </c>
      <c r="B19" s="3" t="s">
        <v>47</v>
      </c>
      <c r="C19" s="3"/>
      <c r="D19" s="3" t="s">
        <v>9</v>
      </c>
      <c r="E19" s="3"/>
      <c r="F19" s="3"/>
      <c r="G19" s="3" t="str">
        <f t="shared" si="0"/>
        <v xml:space="preserve">Espace Européen de l'entreprise - 14 avenue de l'Europe - 67300 Schiltigheim -  </v>
      </c>
      <c r="H19" s="4"/>
      <c r="I19" s="3"/>
      <c r="J19" s="3" t="s">
        <v>10</v>
      </c>
      <c r="K19" s="3" t="s">
        <v>11</v>
      </c>
      <c r="L19" s="3" t="s">
        <v>10</v>
      </c>
      <c r="M19" s="3" t="s">
        <v>10</v>
      </c>
    </row>
    <row r="20" spans="1:13" x14ac:dyDescent="0.25">
      <c r="A20" s="1">
        <v>549</v>
      </c>
      <c r="B20" s="1" t="s">
        <v>48</v>
      </c>
      <c r="C20" s="1"/>
      <c r="D20" s="1" t="s">
        <v>207</v>
      </c>
      <c r="E20" s="1">
        <v>75013</v>
      </c>
      <c r="F20" s="1" t="s">
        <v>192</v>
      </c>
      <c r="G20" s="1" t="str">
        <f t="shared" si="0"/>
        <v>88 avenue de France - 75013 Paris</v>
      </c>
      <c r="H20" s="2"/>
      <c r="I20" s="1"/>
      <c r="J20" s="1" t="s">
        <v>10</v>
      </c>
      <c r="K20" s="1" t="s">
        <v>11</v>
      </c>
      <c r="L20" s="1" t="s">
        <v>10</v>
      </c>
      <c r="M20" s="1" t="s">
        <v>46</v>
      </c>
    </row>
    <row r="21" spans="1:13" x14ac:dyDescent="0.25">
      <c r="A21" s="3">
        <v>908</v>
      </c>
      <c r="B21" s="3" t="s">
        <v>49</v>
      </c>
      <c r="C21" s="3"/>
      <c r="D21" s="3" t="s">
        <v>221</v>
      </c>
      <c r="E21" s="3">
        <v>55000</v>
      </c>
      <c r="F21" s="3" t="s">
        <v>220</v>
      </c>
      <c r="G21" s="3" t="str">
        <f t="shared" si="0"/>
        <v>22 rue du Dr Neve - 55000 Bar-le-Duc</v>
      </c>
      <c r="H21" s="4"/>
      <c r="I21" s="3"/>
      <c r="J21" s="3" t="s">
        <v>10</v>
      </c>
      <c r="K21" s="3" t="s">
        <v>11</v>
      </c>
      <c r="L21" s="3" t="s">
        <v>10</v>
      </c>
      <c r="M21" s="3" t="s">
        <v>10</v>
      </c>
    </row>
    <row r="22" spans="1:13" x14ac:dyDescent="0.25">
      <c r="A22" s="1">
        <v>173</v>
      </c>
      <c r="B22" s="1" t="s">
        <v>50</v>
      </c>
      <c r="C22" s="1"/>
      <c r="D22" s="1" t="s">
        <v>217</v>
      </c>
      <c r="E22" s="1">
        <v>75009</v>
      </c>
      <c r="F22" s="1" t="s">
        <v>192</v>
      </c>
      <c r="G22" s="1" t="str">
        <f t="shared" si="0"/>
        <v>87 Rue Richelieu  - 75009 Paris</v>
      </c>
      <c r="H22" s="2"/>
      <c r="I22" s="1"/>
      <c r="J22" s="1"/>
      <c r="K22" s="1" t="s">
        <v>51</v>
      </c>
      <c r="L22" s="1"/>
      <c r="M22" s="1"/>
    </row>
    <row r="23" spans="1:13" ht="24.75" x14ac:dyDescent="0.25">
      <c r="A23" s="3">
        <v>809</v>
      </c>
      <c r="B23" s="3" t="s">
        <v>52</v>
      </c>
      <c r="C23" s="3"/>
      <c r="D23" s="3" t="s">
        <v>219</v>
      </c>
      <c r="E23" s="3">
        <v>76177</v>
      </c>
      <c r="F23" s="3" t="s">
        <v>218</v>
      </c>
      <c r="G23" s="3" t="str">
        <f t="shared" si="0"/>
        <v>31 rue de Sotteville CS41200 - 76177 Rouen Cedex</v>
      </c>
      <c r="H23" s="4"/>
      <c r="I23" s="3"/>
      <c r="J23" s="3" t="s">
        <v>10</v>
      </c>
      <c r="K23" s="3" t="s">
        <v>11</v>
      </c>
      <c r="L23" s="3" t="s">
        <v>10</v>
      </c>
      <c r="M23" s="3" t="s">
        <v>53</v>
      </c>
    </row>
    <row r="24" spans="1:13" x14ac:dyDescent="0.25">
      <c r="A24" s="1">
        <v>945</v>
      </c>
      <c r="B24" s="1" t="s">
        <v>54</v>
      </c>
      <c r="C24" s="1"/>
      <c r="D24" s="1" t="s">
        <v>224</v>
      </c>
      <c r="E24" s="1">
        <v>72004</v>
      </c>
      <c r="F24" s="1" t="s">
        <v>222</v>
      </c>
      <c r="G24" s="1" t="str">
        <f>D24&amp; " - "&amp;E24&amp; " " &amp;F24</f>
        <v>auto solution BP 24 246 - 72004 Le mans cedex 1</v>
      </c>
      <c r="H24" s="2"/>
      <c r="I24" s="1"/>
      <c r="J24" s="1" t="s">
        <v>10</v>
      </c>
      <c r="K24" s="1" t="s">
        <v>11</v>
      </c>
      <c r="L24" s="1" t="s">
        <v>10</v>
      </c>
      <c r="M24" s="1" t="s">
        <v>10</v>
      </c>
    </row>
    <row r="25" spans="1:13" x14ac:dyDescent="0.25">
      <c r="A25" s="3">
        <v>941</v>
      </c>
      <c r="B25" s="3" t="s">
        <v>55</v>
      </c>
      <c r="C25" s="3"/>
      <c r="D25" s="3" t="s">
        <v>223</v>
      </c>
      <c r="E25" s="3">
        <v>72035</v>
      </c>
      <c r="F25" s="3" t="s">
        <v>222</v>
      </c>
      <c r="G25" s="3" t="str">
        <f>D25&amp; " - "&amp;E25&amp; " " &amp;F25</f>
        <v>160 rue Henri Champion - 72035 Le mans cedex 1</v>
      </c>
      <c r="H25" s="4"/>
      <c r="I25" s="3"/>
      <c r="J25" s="3" t="s">
        <v>10</v>
      </c>
      <c r="K25" s="3" t="s">
        <v>11</v>
      </c>
      <c r="L25" s="3" t="s">
        <v>10</v>
      </c>
      <c r="M25" s="3" t="s">
        <v>10</v>
      </c>
    </row>
    <row r="26" spans="1:13" x14ac:dyDescent="0.25">
      <c r="A26" s="1">
        <v>959</v>
      </c>
      <c r="B26" s="1" t="s">
        <v>56</v>
      </c>
      <c r="C26" s="1"/>
      <c r="D26" s="1" t="s">
        <v>225</v>
      </c>
      <c r="E26" s="1">
        <v>72004</v>
      </c>
      <c r="F26" s="1" t="s">
        <v>222</v>
      </c>
      <c r="G26" s="1" t="str">
        <f t="shared" si="0"/>
        <v>BP 24 246 - 72004 Le mans cedex 1</v>
      </c>
      <c r="H26" s="2"/>
      <c r="I26" s="1"/>
      <c r="J26" s="1" t="s">
        <v>10</v>
      </c>
      <c r="K26" s="1" t="s">
        <v>11</v>
      </c>
      <c r="L26" s="1" t="s">
        <v>10</v>
      </c>
      <c r="M26" s="1" t="s">
        <v>10</v>
      </c>
    </row>
    <row r="27" spans="1:13" ht="24.75" x14ac:dyDescent="0.25">
      <c r="A27" s="3">
        <v>666</v>
      </c>
      <c r="B27" s="3" t="s">
        <v>57</v>
      </c>
      <c r="C27" s="3"/>
      <c r="D27" s="3" t="s">
        <v>226</v>
      </c>
      <c r="E27" s="3">
        <v>67906</v>
      </c>
      <c r="F27" s="3" t="s">
        <v>216</v>
      </c>
      <c r="G27" s="3" t="str">
        <f t="shared" si="0"/>
        <v>4 rue Frédéric Guillaume Raiffesein - 67906 Strasbourg</v>
      </c>
      <c r="H27" s="4"/>
      <c r="I27" s="3"/>
      <c r="J27" s="3" t="s">
        <v>10</v>
      </c>
      <c r="K27" s="3" t="s">
        <v>59</v>
      </c>
      <c r="L27" s="3" t="s">
        <v>10</v>
      </c>
      <c r="M27" s="3" t="s">
        <v>60</v>
      </c>
    </row>
    <row r="28" spans="1:13" ht="24.75" x14ac:dyDescent="0.25">
      <c r="A28" s="1">
        <v>109</v>
      </c>
      <c r="B28" s="1" t="s">
        <v>61</v>
      </c>
      <c r="C28" s="1"/>
      <c r="D28" s="1" t="s">
        <v>226</v>
      </c>
      <c r="E28" s="1">
        <v>67906</v>
      </c>
      <c r="F28" s="1" t="s">
        <v>216</v>
      </c>
      <c r="G28" s="1" t="str">
        <f t="shared" si="0"/>
        <v>4 rue Frédéric Guillaume Raiffesein - 67906 Strasbourg</v>
      </c>
      <c r="H28" s="2"/>
      <c r="I28" s="1"/>
      <c r="J28" s="1" t="s">
        <v>10</v>
      </c>
      <c r="K28" s="1" t="s">
        <v>62</v>
      </c>
      <c r="L28" s="1" t="s">
        <v>10</v>
      </c>
      <c r="M28" s="1" t="s">
        <v>63</v>
      </c>
    </row>
    <row r="29" spans="1:13" ht="48.75" x14ac:dyDescent="0.25">
      <c r="A29" s="3">
        <v>601</v>
      </c>
      <c r="B29" s="3" t="s">
        <v>64</v>
      </c>
      <c r="C29" s="3"/>
      <c r="D29" s="3" t="s">
        <v>65</v>
      </c>
      <c r="E29" s="3"/>
      <c r="F29" s="3"/>
      <c r="G29" s="3" t="str">
        <f t="shared" si="0"/>
        <v xml:space="preserve">48 rue Carnot - 92150 Suresnes -  </v>
      </c>
      <c r="H29" s="4"/>
      <c r="I29" s="3"/>
      <c r="J29" s="3" t="s">
        <v>66</v>
      </c>
      <c r="K29" s="3" t="s">
        <v>11</v>
      </c>
      <c r="L29" s="3" t="s">
        <v>10</v>
      </c>
      <c r="M29" s="3" t="s">
        <v>67</v>
      </c>
    </row>
    <row r="30" spans="1:13" x14ac:dyDescent="0.25">
      <c r="A30" s="1">
        <v>937</v>
      </c>
      <c r="B30" s="1" t="s">
        <v>68</v>
      </c>
      <c r="C30" s="1"/>
      <c r="D30" s="1" t="s">
        <v>69</v>
      </c>
      <c r="E30" s="1"/>
      <c r="F30" s="1"/>
      <c r="G30" s="1" t="str">
        <f t="shared" si="0"/>
        <v xml:space="preserve">Service indemnisation -76823 MONT SAINT AIGNAN Cedex -  </v>
      </c>
      <c r="H30" s="2"/>
      <c r="I30" s="1"/>
      <c r="J30" s="1" t="s">
        <v>10</v>
      </c>
      <c r="K30" s="1" t="s">
        <v>11</v>
      </c>
      <c r="L30" s="1" t="s">
        <v>10</v>
      </c>
      <c r="M30" s="1" t="s">
        <v>46</v>
      </c>
    </row>
    <row r="31" spans="1:13" ht="84.75" x14ac:dyDescent="0.25">
      <c r="A31" s="3" t="s">
        <v>70</v>
      </c>
      <c r="B31" s="3" t="s">
        <v>71</v>
      </c>
      <c r="C31" s="3"/>
      <c r="D31" s="3" t="s">
        <v>72</v>
      </c>
      <c r="E31" s="3"/>
      <c r="F31" s="3"/>
      <c r="G31" s="3" t="str">
        <f t="shared" si="0"/>
        <v xml:space="preserve">Service indemnisation - 79018 Niort Cedex 9  -  </v>
      </c>
      <c r="H31" s="4"/>
      <c r="I31" s="3"/>
      <c r="J31" s="3" t="s">
        <v>73</v>
      </c>
      <c r="K31" s="3" t="s">
        <v>11</v>
      </c>
      <c r="L31" s="3" t="s">
        <v>74</v>
      </c>
      <c r="M31" s="3" t="s">
        <v>10</v>
      </c>
    </row>
    <row r="32" spans="1:13" ht="24.75" x14ac:dyDescent="0.25">
      <c r="A32" s="1">
        <v>345</v>
      </c>
      <c r="B32" s="1" t="s">
        <v>75</v>
      </c>
      <c r="C32" s="1"/>
      <c r="D32" s="1" t="s">
        <v>76</v>
      </c>
      <c r="E32" s="1"/>
      <c r="F32" s="1"/>
      <c r="G32" s="1" t="str">
        <f t="shared" si="0"/>
        <v xml:space="preserve">148 rue Anatole France - 92300 Levallois Perret -  </v>
      </c>
      <c r="H32" s="2"/>
      <c r="I32" s="1"/>
      <c r="J32" s="1" t="s">
        <v>10</v>
      </c>
      <c r="K32" s="1" t="s">
        <v>77</v>
      </c>
      <c r="L32" s="1" t="s">
        <v>10</v>
      </c>
      <c r="M32" s="1" t="s">
        <v>78</v>
      </c>
    </row>
    <row r="33" spans="1:13" ht="36.75" x14ac:dyDescent="0.25">
      <c r="A33" s="3">
        <v>376</v>
      </c>
      <c r="B33" s="3" t="s">
        <v>79</v>
      </c>
      <c r="C33" s="3"/>
      <c r="D33" s="3" t="s">
        <v>80</v>
      </c>
      <c r="E33" s="3"/>
      <c r="F33" s="3"/>
      <c r="G33" s="3" t="str">
        <f t="shared" si="0"/>
        <v xml:space="preserve">Service Indemnisation
TSA 64444
35090 Rennes cedex 9  -  </v>
      </c>
      <c r="H33" s="4"/>
      <c r="I33" s="3"/>
      <c r="J33" s="3" t="s">
        <v>10</v>
      </c>
      <c r="K33" s="3" t="s">
        <v>11</v>
      </c>
      <c r="L33" s="3" t="s">
        <v>10</v>
      </c>
      <c r="M33" s="3" t="s">
        <v>10</v>
      </c>
    </row>
    <row r="34" spans="1:13" ht="36.75" x14ac:dyDescent="0.25">
      <c r="A34" s="1">
        <v>128</v>
      </c>
      <c r="B34" s="1" t="s">
        <v>81</v>
      </c>
      <c r="C34" s="1"/>
      <c r="D34" s="1" t="s">
        <v>82</v>
      </c>
      <c r="E34" s="1"/>
      <c r="F34" s="1"/>
      <c r="G34" s="1" t="str">
        <f t="shared" ref="G34:G65" si="1">D34&amp; " - "&amp;E34&amp; " " &amp;F34</f>
        <v xml:space="preserve">2 Rue Pillet Will - 75456 Paris Cedex 09 -  </v>
      </c>
      <c r="H34" s="2"/>
      <c r="I34" s="1"/>
      <c r="J34" s="1" t="s">
        <v>10</v>
      </c>
      <c r="K34" s="1" t="s">
        <v>83</v>
      </c>
      <c r="L34" s="1" t="s">
        <v>10</v>
      </c>
      <c r="M34" s="1" t="s">
        <v>84</v>
      </c>
    </row>
    <row r="35" spans="1:13" ht="72.75" x14ac:dyDescent="0.25">
      <c r="A35" s="3">
        <v>113</v>
      </c>
      <c r="B35" s="3" t="s">
        <v>85</v>
      </c>
      <c r="C35" s="3"/>
      <c r="D35" s="3" t="s">
        <v>86</v>
      </c>
      <c r="E35" s="3"/>
      <c r="F35" s="3"/>
      <c r="G35" s="3" t="str">
        <f t="shared" si="1"/>
        <v xml:space="preserve">2 avenue de limoges
79000 Niort -  </v>
      </c>
      <c r="H35" s="4"/>
      <c r="I35" s="3"/>
      <c r="J35" s="3" t="s">
        <v>10</v>
      </c>
      <c r="K35" s="3" t="s">
        <v>11</v>
      </c>
      <c r="L35" s="3" t="s">
        <v>87</v>
      </c>
      <c r="M35" s="3" t="s">
        <v>88</v>
      </c>
    </row>
    <row r="36" spans="1:13" x14ac:dyDescent="0.25">
      <c r="A36" s="1">
        <v>9005</v>
      </c>
      <c r="B36" s="1" t="s">
        <v>89</v>
      </c>
      <c r="C36" s="1"/>
      <c r="D36" s="1" t="s">
        <v>90</v>
      </c>
      <c r="E36" s="1"/>
      <c r="F36" s="1"/>
      <c r="G36" s="1" t="str">
        <f t="shared" si="1"/>
        <v xml:space="preserve">47 rue de Monceau - 75008 Paris  -  </v>
      </c>
      <c r="H36" s="2"/>
      <c r="I36" s="1"/>
      <c r="J36" s="1" t="s">
        <v>10</v>
      </c>
      <c r="K36" s="1" t="s">
        <v>11</v>
      </c>
      <c r="L36" s="1" t="s">
        <v>10</v>
      </c>
      <c r="M36" s="1" t="s">
        <v>10</v>
      </c>
    </row>
    <row r="37" spans="1:13" x14ac:dyDescent="0.25">
      <c r="A37" s="3">
        <v>535</v>
      </c>
      <c r="B37" s="3" t="s">
        <v>91</v>
      </c>
      <c r="C37" s="3"/>
      <c r="D37" s="3" t="s">
        <v>92</v>
      </c>
      <c r="E37" s="3"/>
      <c r="F37" s="3"/>
      <c r="G37" s="3" t="str">
        <f t="shared" si="1"/>
        <v xml:space="preserve">2 Rue Pillet Will - 75009 Paris  -  </v>
      </c>
      <c r="H37" s="4"/>
      <c r="I37" s="3"/>
      <c r="J37" s="3" t="s">
        <v>10</v>
      </c>
      <c r="K37" s="3" t="s">
        <v>11</v>
      </c>
      <c r="L37" s="3" t="s">
        <v>10</v>
      </c>
      <c r="M37" s="3" t="s">
        <v>46</v>
      </c>
    </row>
    <row r="38" spans="1:13" ht="48.75" x14ac:dyDescent="0.25">
      <c r="A38" s="1">
        <v>1038</v>
      </c>
      <c r="B38" s="1" t="s">
        <v>93</v>
      </c>
      <c r="C38" s="1"/>
      <c r="D38" s="1" t="s">
        <v>94</v>
      </c>
      <c r="E38" s="1"/>
      <c r="F38" s="1"/>
      <c r="G38" s="1" t="str">
        <f t="shared" si="1"/>
        <v xml:space="preserve">251 rue du Faubourg Saint Martin - 75010 Paris  -  </v>
      </c>
      <c r="H38" s="2"/>
      <c r="I38" s="1"/>
      <c r="J38" s="1" t="s">
        <v>95</v>
      </c>
      <c r="K38" s="1" t="s">
        <v>96</v>
      </c>
      <c r="L38" s="1" t="s">
        <v>10</v>
      </c>
      <c r="M38" s="1" t="s">
        <v>97</v>
      </c>
    </row>
    <row r="39" spans="1:13" x14ac:dyDescent="0.25">
      <c r="A39" s="3">
        <v>628</v>
      </c>
      <c r="B39" s="3" t="s">
        <v>98</v>
      </c>
      <c r="C39" s="3"/>
      <c r="D39" s="3" t="s">
        <v>99</v>
      </c>
      <c r="E39" s="3"/>
      <c r="F39" s="3"/>
      <c r="G39" s="3" t="str">
        <f t="shared" si="1"/>
        <v xml:space="preserve">BP 24246 - 72004 Le Mans CEDEX 1 -  </v>
      </c>
      <c r="H39" s="4"/>
      <c r="I39" s="3"/>
      <c r="J39" s="3" t="s">
        <v>10</v>
      </c>
      <c r="K39" s="3" t="s">
        <v>11</v>
      </c>
      <c r="L39" s="3" t="s">
        <v>10</v>
      </c>
      <c r="M39" s="3" t="s">
        <v>100</v>
      </c>
    </row>
    <row r="40" spans="1:13" ht="48.75" x14ac:dyDescent="0.25">
      <c r="A40" s="1">
        <v>368</v>
      </c>
      <c r="B40" s="1" t="s">
        <v>101</v>
      </c>
      <c r="C40" s="1"/>
      <c r="D40" s="1" t="s">
        <v>102</v>
      </c>
      <c r="E40" s="1"/>
      <c r="F40" s="1"/>
      <c r="G40" s="1" t="str">
        <f t="shared" si="1"/>
        <v xml:space="preserve">10 cours du triangle de l'arche TSA 40100 - 92919 LA DEFENSE Cedex -  </v>
      </c>
      <c r="H40" s="2"/>
      <c r="I40" s="1"/>
      <c r="J40" s="1" t="s">
        <v>103</v>
      </c>
      <c r="K40" s="1" t="s">
        <v>11</v>
      </c>
      <c r="L40" s="1" t="s">
        <v>104</v>
      </c>
      <c r="M40" s="1" t="s">
        <v>10</v>
      </c>
    </row>
    <row r="41" spans="1:13" ht="48.75" x14ac:dyDescent="0.25">
      <c r="A41" s="3">
        <v>967</v>
      </c>
      <c r="B41" s="3" t="s">
        <v>105</v>
      </c>
      <c r="C41" s="3"/>
      <c r="D41" s="3" t="s">
        <v>106</v>
      </c>
      <c r="E41" s="3"/>
      <c r="F41" s="3"/>
      <c r="G41" s="3" t="str">
        <f t="shared" si="1"/>
        <v xml:space="preserve">Chauray - 79036 Niort Cedex 9 -  </v>
      </c>
      <c r="H41" s="4"/>
      <c r="I41" s="3"/>
      <c r="J41" s="3" t="s">
        <v>107</v>
      </c>
      <c r="K41" s="3" t="s">
        <v>11</v>
      </c>
      <c r="L41" s="3" t="s">
        <v>12</v>
      </c>
      <c r="M41" s="3" t="s">
        <v>108</v>
      </c>
    </row>
    <row r="42" spans="1:13" ht="96.75" x14ac:dyDescent="0.25">
      <c r="A42" s="1">
        <v>244</v>
      </c>
      <c r="B42" s="1" t="s">
        <v>109</v>
      </c>
      <c r="C42" s="1"/>
      <c r="D42" s="1" t="s">
        <v>110</v>
      </c>
      <c r="E42" s="1"/>
      <c r="F42" s="1"/>
      <c r="G42" s="1" t="str">
        <f t="shared" si="1"/>
        <v xml:space="preserve">2-4 rue de Pied de Fond - 79037 Niort Cedex -  </v>
      </c>
      <c r="H42" s="2"/>
      <c r="I42" s="1"/>
      <c r="J42" s="1" t="s">
        <v>111</v>
      </c>
      <c r="K42" s="1" t="s">
        <v>11</v>
      </c>
      <c r="L42" s="1" t="s">
        <v>112</v>
      </c>
      <c r="M42" s="1" t="s">
        <v>10</v>
      </c>
    </row>
    <row r="43" spans="1:13" ht="84.75" x14ac:dyDescent="0.25">
      <c r="A43" s="3">
        <v>567</v>
      </c>
      <c r="B43" s="3" t="s">
        <v>113</v>
      </c>
      <c r="C43" s="3"/>
      <c r="D43" s="3" t="s">
        <v>72</v>
      </c>
      <c r="E43" s="3"/>
      <c r="F43" s="3"/>
      <c r="G43" s="3" t="str">
        <f t="shared" si="1"/>
        <v xml:space="preserve">Service indemnisation - 79018 Niort Cedex 9  -  </v>
      </c>
      <c r="H43" s="4"/>
      <c r="I43" s="3"/>
      <c r="J43" s="3" t="s">
        <v>73</v>
      </c>
      <c r="K43" s="3" t="s">
        <v>11</v>
      </c>
      <c r="L43" s="3" t="s">
        <v>74</v>
      </c>
      <c r="M43" s="3" t="s">
        <v>10</v>
      </c>
    </row>
    <row r="44" spans="1:13" ht="72.75" x14ac:dyDescent="0.25">
      <c r="A44" s="1" t="s">
        <v>114</v>
      </c>
      <c r="B44" s="1" t="s">
        <v>115</v>
      </c>
      <c r="C44" s="1"/>
      <c r="D44" s="1" t="s">
        <v>116</v>
      </c>
      <c r="E44" s="1"/>
      <c r="F44" s="1"/>
      <c r="G44" s="1" t="str">
        <f t="shared" si="1"/>
        <v xml:space="preserve">1 rue Anatole Contré - 17400 Saint-Jean d'Angély -  </v>
      </c>
      <c r="H44" s="2"/>
      <c r="I44" s="1"/>
      <c r="J44" s="1" t="s">
        <v>117</v>
      </c>
      <c r="K44" s="1" t="s">
        <v>11</v>
      </c>
      <c r="L44" s="1" t="s">
        <v>118</v>
      </c>
      <c r="M44" s="1" t="s">
        <v>10</v>
      </c>
    </row>
    <row r="45" spans="1:13" x14ac:dyDescent="0.25">
      <c r="A45" s="3">
        <v>7</v>
      </c>
      <c r="B45" s="3" t="s">
        <v>119</v>
      </c>
      <c r="C45" s="3"/>
      <c r="D45" s="3" t="s">
        <v>10</v>
      </c>
      <c r="E45" s="3"/>
      <c r="F45" s="3"/>
      <c r="G45" s="3" t="str">
        <f t="shared" si="1"/>
        <v xml:space="preserve">- -  </v>
      </c>
      <c r="H45" s="4"/>
      <c r="I45" s="3"/>
      <c r="J45" s="3" t="s">
        <v>10</v>
      </c>
      <c r="K45" s="3" t="s">
        <v>17</v>
      </c>
      <c r="L45" s="3" t="s">
        <v>10</v>
      </c>
      <c r="M45" s="3" t="s">
        <v>28</v>
      </c>
    </row>
    <row r="46" spans="1:13" ht="36.75" x14ac:dyDescent="0.25">
      <c r="A46" s="1">
        <v>656</v>
      </c>
      <c r="B46" s="1" t="s">
        <v>120</v>
      </c>
      <c r="C46" s="1"/>
      <c r="D46" s="1" t="s">
        <v>121</v>
      </c>
      <c r="E46" s="1"/>
      <c r="F46" s="1"/>
      <c r="G46" s="1" t="str">
        <f t="shared" si="1"/>
        <v xml:space="preserve">TSA 67 501 - 76934 ROUEN cedex 9 -  </v>
      </c>
      <c r="H46" s="2"/>
      <c r="I46" s="1"/>
      <c r="J46" s="1" t="s">
        <v>30</v>
      </c>
      <c r="K46" s="1" t="s">
        <v>11</v>
      </c>
      <c r="L46" s="1" t="s">
        <v>10</v>
      </c>
      <c r="M46" s="1" t="s">
        <v>122</v>
      </c>
    </row>
    <row r="47" spans="1:13" x14ac:dyDescent="0.25">
      <c r="A47" s="3">
        <v>375</v>
      </c>
      <c r="B47" s="3" t="s">
        <v>123</v>
      </c>
      <c r="C47" s="3"/>
      <c r="D47" s="3" t="s">
        <v>124</v>
      </c>
      <c r="E47" s="3"/>
      <c r="F47" s="3"/>
      <c r="G47" s="3" t="str">
        <f t="shared" si="1"/>
        <v xml:space="preserve">14 boulevard Marie et Alexandre Oyon - 72100 Le Mans -  </v>
      </c>
      <c r="H47" s="4"/>
      <c r="I47" s="3"/>
      <c r="J47" s="3" t="s">
        <v>10</v>
      </c>
      <c r="K47" s="3" t="s">
        <v>125</v>
      </c>
      <c r="L47" s="3" t="s">
        <v>10</v>
      </c>
      <c r="M47" s="3" t="s">
        <v>10</v>
      </c>
    </row>
    <row r="48" spans="1:13" x14ac:dyDescent="0.25">
      <c r="A48" s="1">
        <v>904</v>
      </c>
      <c r="B48" s="1" t="s">
        <v>126</v>
      </c>
      <c r="C48" s="1"/>
      <c r="D48" s="1" t="s">
        <v>127</v>
      </c>
      <c r="E48" s="1"/>
      <c r="F48" s="1"/>
      <c r="G48" s="1" t="str">
        <f t="shared" si="1"/>
        <v xml:space="preserve">1 avenue des Cités Unies d'Europe - 41100 Vendôme -  </v>
      </c>
      <c r="H48" s="2"/>
      <c r="I48" s="1"/>
      <c r="J48" s="1" t="s">
        <v>10</v>
      </c>
      <c r="K48" s="1" t="s">
        <v>11</v>
      </c>
      <c r="L48" s="1" t="s">
        <v>10</v>
      </c>
      <c r="M48" s="1" t="s">
        <v>10</v>
      </c>
    </row>
    <row r="49" spans="1:13" ht="24.75" x14ac:dyDescent="0.25">
      <c r="A49" s="3">
        <v>291</v>
      </c>
      <c r="B49" s="3" t="s">
        <v>128</v>
      </c>
      <c r="C49" s="3"/>
      <c r="D49" s="3" t="s">
        <v>129</v>
      </c>
      <c r="E49" s="3"/>
      <c r="F49" s="3"/>
      <c r="G49" s="3" t="str">
        <f t="shared" si="1"/>
        <v xml:space="preserve">28 rue Cambaceres - 75008 Paris Cedex -  </v>
      </c>
      <c r="H49" s="4"/>
      <c r="I49" s="3"/>
      <c r="J49" s="3" t="s">
        <v>10</v>
      </c>
      <c r="K49" s="3" t="s">
        <v>11</v>
      </c>
      <c r="L49" s="3" t="s">
        <v>10</v>
      </c>
      <c r="M49" s="3" t="s">
        <v>10</v>
      </c>
    </row>
    <row r="50" spans="1:13" ht="48.75" x14ac:dyDescent="0.25">
      <c r="A50" s="1">
        <v>197</v>
      </c>
      <c r="B50" s="1" t="s">
        <v>130</v>
      </c>
      <c r="C50" s="1"/>
      <c r="D50" s="1" t="s">
        <v>131</v>
      </c>
      <c r="E50" s="1"/>
      <c r="F50" s="1"/>
      <c r="G50" s="1" t="str">
        <f t="shared" si="1"/>
        <v xml:space="preserve">BP 80000 - 86066 Poitiers Cedex 9 -  </v>
      </c>
      <c r="H50" s="2"/>
      <c r="I50" s="1"/>
      <c r="J50" s="1" t="s">
        <v>132</v>
      </c>
      <c r="K50" s="1" t="s">
        <v>133</v>
      </c>
      <c r="L50" s="1" t="s">
        <v>134</v>
      </c>
      <c r="M50" s="1" t="s">
        <v>10</v>
      </c>
    </row>
    <row r="51" spans="1:13" x14ac:dyDescent="0.25">
      <c r="A51" s="3">
        <v>344</v>
      </c>
      <c r="B51" s="3" t="s">
        <v>135</v>
      </c>
      <c r="C51" s="3"/>
      <c r="D51" s="3" t="s">
        <v>136</v>
      </c>
      <c r="E51" s="3"/>
      <c r="F51" s="3"/>
      <c r="G51" s="3" t="str">
        <f t="shared" si="1"/>
        <v xml:space="preserve">6 rue Fournier - 92110 Clichy -  </v>
      </c>
      <c r="H51" s="4"/>
      <c r="I51" s="3"/>
      <c r="J51" s="3" t="s">
        <v>10</v>
      </c>
      <c r="K51" s="3" t="s">
        <v>11</v>
      </c>
      <c r="L51" s="3" t="s">
        <v>10</v>
      </c>
      <c r="M51" s="3" t="s">
        <v>10</v>
      </c>
    </row>
    <row r="52" spans="1:13" ht="24.75" x14ac:dyDescent="0.25">
      <c r="A52" s="1">
        <v>803</v>
      </c>
      <c r="B52" s="1" t="s">
        <v>137</v>
      </c>
      <c r="C52" s="1"/>
      <c r="D52" s="1" t="s">
        <v>138</v>
      </c>
      <c r="E52" s="1"/>
      <c r="F52" s="1"/>
      <c r="G52" s="1" t="str">
        <f t="shared" si="1"/>
        <v xml:space="preserve">103 - 105 rue des Trois Fontanot - 92022 Nanterre Cedex -  </v>
      </c>
      <c r="H52" s="2"/>
      <c r="I52" s="1"/>
      <c r="J52" s="1" t="s">
        <v>10</v>
      </c>
      <c r="K52" s="1" t="s">
        <v>11</v>
      </c>
      <c r="L52" s="1" t="s">
        <v>10</v>
      </c>
      <c r="M52" s="1" t="s">
        <v>10</v>
      </c>
    </row>
    <row r="53" spans="1:13" x14ac:dyDescent="0.25">
      <c r="A53" s="3">
        <v>448</v>
      </c>
      <c r="B53" s="3" t="s">
        <v>139</v>
      </c>
      <c r="C53" s="3"/>
      <c r="D53" s="3" t="s">
        <v>140</v>
      </c>
      <c r="E53" s="3"/>
      <c r="F53" s="3"/>
      <c r="G53" s="3" t="str">
        <f t="shared" si="1"/>
        <v xml:space="preserve">277 rue Saint-Jacques - 75256 Paris Cedex -  </v>
      </c>
      <c r="H53" s="4"/>
      <c r="I53" s="3"/>
      <c r="J53" s="3" t="s">
        <v>10</v>
      </c>
      <c r="K53" s="3" t="s">
        <v>11</v>
      </c>
      <c r="L53" s="3" t="s">
        <v>10</v>
      </c>
      <c r="M53" s="3" t="s">
        <v>10</v>
      </c>
    </row>
    <row r="54" spans="1:13" x14ac:dyDescent="0.25">
      <c r="A54" s="1">
        <v>631</v>
      </c>
      <c r="B54" s="1" t="s">
        <v>141</v>
      </c>
      <c r="C54" s="1"/>
      <c r="D54" s="1" t="s">
        <v>142</v>
      </c>
      <c r="E54" s="1"/>
      <c r="F54" s="1"/>
      <c r="G54" s="1" t="str">
        <f t="shared" si="1"/>
        <v xml:space="preserve">8 rue du Port - 92728 Nanterre -  </v>
      </c>
      <c r="H54" s="2"/>
      <c r="I54" s="1"/>
      <c r="J54" s="1" t="s">
        <v>10</v>
      </c>
      <c r="K54" s="1" t="s">
        <v>11</v>
      </c>
      <c r="L54" s="1" t="s">
        <v>10</v>
      </c>
      <c r="M54" s="1" t="s">
        <v>46</v>
      </c>
    </row>
    <row r="55" spans="1:13" ht="24.75" x14ac:dyDescent="0.25">
      <c r="A55" s="3">
        <v>262</v>
      </c>
      <c r="B55" s="3" t="s">
        <v>143</v>
      </c>
      <c r="C55" s="3"/>
      <c r="D55" s="3" t="s">
        <v>106</v>
      </c>
      <c r="E55" s="3"/>
      <c r="F55" s="3"/>
      <c r="G55" s="3" t="str">
        <f t="shared" si="1"/>
        <v xml:space="preserve">Chauray - 79036 Niort Cedex 9 -  </v>
      </c>
      <c r="H55" s="4"/>
      <c r="I55" s="3"/>
      <c r="J55" s="3" t="s">
        <v>107</v>
      </c>
      <c r="K55" s="3" t="s">
        <v>11</v>
      </c>
      <c r="L55" s="3" t="s">
        <v>12</v>
      </c>
      <c r="M55" s="3" t="s">
        <v>10</v>
      </c>
    </row>
    <row r="56" spans="1:13" ht="36.75" x14ac:dyDescent="0.25">
      <c r="A56" s="1">
        <v>936</v>
      </c>
      <c r="B56" s="1" t="s">
        <v>144</v>
      </c>
      <c r="C56" s="1"/>
      <c r="D56" s="1" t="s">
        <v>145</v>
      </c>
      <c r="E56" s="1"/>
      <c r="F56" s="1"/>
      <c r="G56" s="1" t="str">
        <f t="shared" si="1"/>
        <v xml:space="preserve">TS 40442 - 92883 Nanterre Cedex 9 -  </v>
      </c>
      <c r="H56" s="2"/>
      <c r="I56" s="1"/>
      <c r="J56" s="1" t="s">
        <v>146</v>
      </c>
      <c r="K56" s="1" t="s">
        <v>17</v>
      </c>
      <c r="L56" s="1"/>
      <c r="M56" s="1" t="s">
        <v>147</v>
      </c>
    </row>
    <row r="57" spans="1:13" ht="24.75" x14ac:dyDescent="0.25">
      <c r="A57" s="3">
        <v>991</v>
      </c>
      <c r="B57" s="3" t="s">
        <v>148</v>
      </c>
      <c r="C57" s="3"/>
      <c r="D57" s="3" t="s">
        <v>149</v>
      </c>
      <c r="E57" s="3"/>
      <c r="F57" s="3"/>
      <c r="G57" s="3" t="str">
        <f t="shared" si="1"/>
        <v xml:space="preserve">37 boulevard Brune - 75014 Paris 14 -  </v>
      </c>
      <c r="H57" s="4"/>
      <c r="I57" s="3"/>
      <c r="J57" s="3" t="s">
        <v>107</v>
      </c>
      <c r="K57" s="3" t="s">
        <v>11</v>
      </c>
      <c r="L57" s="3"/>
      <c r="M57" s="3" t="s">
        <v>10</v>
      </c>
    </row>
    <row r="58" spans="1:13" ht="24.75" x14ac:dyDescent="0.25">
      <c r="A58" s="1">
        <v>558</v>
      </c>
      <c r="B58" s="1" t="s">
        <v>150</v>
      </c>
      <c r="C58" s="1"/>
      <c r="D58" s="1" t="s">
        <v>151</v>
      </c>
      <c r="E58" s="1"/>
      <c r="F58" s="1"/>
      <c r="G58" s="1" t="str">
        <f t="shared" si="1"/>
        <v xml:space="preserve">8 rue Louis Armand - 75015 Paris -  </v>
      </c>
      <c r="H58" s="2"/>
      <c r="I58" s="1"/>
      <c r="J58" s="1" t="s">
        <v>152</v>
      </c>
      <c r="K58" s="1" t="s">
        <v>11</v>
      </c>
      <c r="L58" s="1" t="s">
        <v>10</v>
      </c>
      <c r="M58" s="1" t="s">
        <v>10</v>
      </c>
    </row>
    <row r="59" spans="1:13" ht="24.75" x14ac:dyDescent="0.25">
      <c r="A59" s="3">
        <v>604</v>
      </c>
      <c r="B59" s="3" t="s">
        <v>153</v>
      </c>
      <c r="C59" s="3"/>
      <c r="D59" s="3" t="s">
        <v>151</v>
      </c>
      <c r="E59" s="3"/>
      <c r="F59" s="3"/>
      <c r="G59" s="3" t="str">
        <f t="shared" si="1"/>
        <v xml:space="preserve">8 rue Louis Armand - 75015 Paris -  </v>
      </c>
      <c r="H59" s="4"/>
      <c r="I59" s="3"/>
      <c r="J59" s="3" t="s">
        <v>152</v>
      </c>
      <c r="K59" s="3" t="s">
        <v>154</v>
      </c>
      <c r="L59" s="3" t="s">
        <v>10</v>
      </c>
      <c r="M59" s="3" t="s">
        <v>10</v>
      </c>
    </row>
    <row r="60" spans="1:13" ht="24.75" x14ac:dyDescent="0.25">
      <c r="A60" s="1">
        <v>276</v>
      </c>
      <c r="B60" s="1" t="s">
        <v>155</v>
      </c>
      <c r="C60" s="1"/>
      <c r="D60" s="1" t="s">
        <v>156</v>
      </c>
      <c r="E60" s="1"/>
      <c r="F60" s="1"/>
      <c r="G60" s="1" t="str">
        <f t="shared" si="1"/>
        <v xml:space="preserve">141 avenue Salvador Allende - 79000 Niort -  </v>
      </c>
      <c r="H60" s="2"/>
      <c r="I60" s="1"/>
      <c r="J60" s="1" t="s">
        <v>10</v>
      </c>
      <c r="K60" s="1" t="s">
        <v>157</v>
      </c>
      <c r="L60" s="1" t="s">
        <v>10</v>
      </c>
      <c r="M60" s="1" t="s">
        <v>158</v>
      </c>
    </row>
    <row r="61" spans="1:13" ht="24.75" x14ac:dyDescent="0.25">
      <c r="A61" s="3">
        <v>929</v>
      </c>
      <c r="B61" s="3" t="s">
        <v>159</v>
      </c>
      <c r="C61" s="3"/>
      <c r="D61" s="3" t="s">
        <v>58</v>
      </c>
      <c r="E61" s="3"/>
      <c r="F61" s="3"/>
      <c r="G61" s="3" t="str">
        <f t="shared" si="1"/>
        <v xml:space="preserve">4 rue Frédéric Guillaume Raiffesein - 67906 Strasbourg -  </v>
      </c>
      <c r="H61" s="4"/>
      <c r="I61" s="3"/>
      <c r="J61" s="3" t="s">
        <v>10</v>
      </c>
      <c r="K61" s="3" t="s">
        <v>62</v>
      </c>
      <c r="L61" s="3" t="s">
        <v>10</v>
      </c>
      <c r="M61" s="3" t="s">
        <v>60</v>
      </c>
    </row>
    <row r="62" spans="1:13" x14ac:dyDescent="0.25">
      <c r="A62" s="1">
        <v>102</v>
      </c>
      <c r="B62" s="1" t="s">
        <v>160</v>
      </c>
      <c r="C62" s="1"/>
      <c r="D62" s="1" t="s">
        <v>161</v>
      </c>
      <c r="E62" s="1"/>
      <c r="F62" s="1"/>
      <c r="G62" s="1" t="str">
        <f t="shared" si="1"/>
        <v xml:space="preserve">17 bis place des reflets - 92400 Paris -  </v>
      </c>
      <c r="H62" s="2"/>
      <c r="I62" s="1"/>
      <c r="J62" s="1" t="s">
        <v>10</v>
      </c>
      <c r="K62" s="1" t="s">
        <v>11</v>
      </c>
      <c r="L62" s="1" t="s">
        <v>10</v>
      </c>
      <c r="M62" s="1" t="s">
        <v>46</v>
      </c>
    </row>
    <row r="63" spans="1:13" x14ac:dyDescent="0.25">
      <c r="A63" s="3">
        <v>208</v>
      </c>
      <c r="B63" s="3" t="s">
        <v>162</v>
      </c>
      <c r="C63" s="3"/>
      <c r="D63" s="3" t="s">
        <v>163</v>
      </c>
      <c r="E63" s="3"/>
      <c r="F63" s="3"/>
      <c r="G63" s="3" t="str">
        <f t="shared" si="1"/>
        <v xml:space="preserve">2 rue Vasco de Gama - 44800 Saint-Herblain -  </v>
      </c>
      <c r="H63" s="4"/>
      <c r="I63" s="3"/>
      <c r="J63" s="3" t="s">
        <v>10</v>
      </c>
      <c r="K63" s="3" t="s">
        <v>11</v>
      </c>
      <c r="L63" s="3" t="s">
        <v>10</v>
      </c>
      <c r="M63" s="3" t="s">
        <v>10</v>
      </c>
    </row>
    <row r="64" spans="1:13" ht="36.75" x14ac:dyDescent="0.25">
      <c r="A64" s="1">
        <v>924</v>
      </c>
      <c r="B64" s="1" t="s">
        <v>164</v>
      </c>
      <c r="C64" s="1"/>
      <c r="D64" s="1" t="s">
        <v>165</v>
      </c>
      <c r="E64" s="1"/>
      <c r="F64" s="1"/>
      <c r="G64" s="1" t="str">
        <f t="shared" si="1"/>
        <v xml:space="preserve">7 rue Belgrand - 92300 Levallois Peret -  </v>
      </c>
      <c r="H64" s="2"/>
      <c r="I64" s="1"/>
      <c r="J64" s="1" t="s">
        <v>166</v>
      </c>
      <c r="K64" s="1" t="s">
        <v>11</v>
      </c>
      <c r="L64" s="1" t="s">
        <v>167</v>
      </c>
      <c r="M64" s="1" t="s">
        <v>168</v>
      </c>
    </row>
    <row r="65" spans="1:13" x14ac:dyDescent="0.25">
      <c r="A65" s="3">
        <v>629</v>
      </c>
      <c r="B65" s="3" t="s">
        <v>169</v>
      </c>
      <c r="C65" s="3"/>
      <c r="D65" s="3" t="s">
        <v>170</v>
      </c>
      <c r="E65" s="3"/>
      <c r="F65" s="3"/>
      <c r="G65" s="3" t="str">
        <f t="shared" si="1"/>
        <v xml:space="preserve">Le Croc - 45430 Chécy -  </v>
      </c>
      <c r="H65" s="4"/>
      <c r="I65" s="3"/>
      <c r="J65" s="3" t="s">
        <v>10</v>
      </c>
      <c r="K65" s="3" t="s">
        <v>11</v>
      </c>
      <c r="L65" s="3" t="s">
        <v>10</v>
      </c>
      <c r="M65" s="3" t="s">
        <v>10</v>
      </c>
    </row>
    <row r="66" spans="1:13" ht="24.75" x14ac:dyDescent="0.25">
      <c r="A66" s="24">
        <v>1</v>
      </c>
      <c r="B66" s="24" t="s">
        <v>171</v>
      </c>
      <c r="C66" s="24"/>
      <c r="D66" s="24" t="s">
        <v>172</v>
      </c>
      <c r="E66" s="24"/>
      <c r="F66" s="24"/>
      <c r="G66" s="24" t="str">
        <f t="shared" ref="G66" si="2">D66&amp; " - "&amp;E66&amp; " " &amp;F66</f>
        <v xml:space="preserve">Avenue du Président Wilson - 44110 Châteaubriant -  </v>
      </c>
      <c r="H66" s="25"/>
      <c r="I66" s="24"/>
      <c r="J66" s="24" t="s">
        <v>10</v>
      </c>
      <c r="K66" s="24" t="s">
        <v>96</v>
      </c>
      <c r="L66" s="24" t="s">
        <v>10</v>
      </c>
      <c r="M66" s="24" t="s">
        <v>173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Formulaire</vt:lpstr>
      <vt:lpstr>Assurances</vt:lpstr>
      <vt:lpstr>BCF</vt:lpstr>
      <vt:lpstr>Nom_assurance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ratinaud</dc:creator>
  <cp:lastModifiedBy>Dany</cp:lastModifiedBy>
  <dcterms:created xsi:type="dcterms:W3CDTF">2020-10-29T16:24:32Z</dcterms:created>
  <dcterms:modified xsi:type="dcterms:W3CDTF">2020-11-03T08:51:08Z</dcterms:modified>
</cp:coreProperties>
</file>